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chool related docs\"/>
    </mc:Choice>
  </mc:AlternateContent>
  <xr:revisionPtr revIDLastSave="0" documentId="13_ncr:1_{1CE751CC-5C28-4BDF-B8B8-40C87225533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Kick Starter Data" sheetId="1" r:id="rId1"/>
    <sheet name="Category and Outcome" sheetId="2" r:id="rId2"/>
    <sheet name="Sub-Category and Outcome" sheetId="4" r:id="rId3"/>
    <sheet name="Date and Outcome" sheetId="5" r:id="rId4"/>
    <sheet name="Goals and Outcome" sheetId="7" r:id="rId5"/>
  </sheets>
  <definedNames>
    <definedName name="_xlnm._FilterDatabase" localSheetId="0" hidden="1">'Kick Starter Data'!$A$1:$T$4115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3" i="7"/>
  <c r="B12" i="7"/>
  <c r="B11" i="7"/>
  <c r="B10" i="7"/>
  <c r="B9" i="7"/>
  <c r="B8" i="7"/>
  <c r="B7" i="7"/>
  <c r="B6" i="7"/>
  <c r="B5" i="7"/>
  <c r="B4" i="7" l="1"/>
  <c r="B3" i="7"/>
  <c r="D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<sst xmlns="http://schemas.openxmlformats.org/spreadsheetml/2006/main" count="33049" uniqueCount="8401">
  <si>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</si>
  <si>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</si>
  <si>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</si>
  <si>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</si>
  <si>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</si>
  <si>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</si>
  <si>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</si>
  <si>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</si>
  <si>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</si>
  <si>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</si>
  <si>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</si>
  <si>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</si>
  <si>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</si>
  <si>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</si>
  <si>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</si>
  <si>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</si>
  <si>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</si>
  <si>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</si>
  <si>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</si>
  <si>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</si>
  <si>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</si>
  <si>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</si>
  <si>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</si>
  <si>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</si>
  <si>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</si>
  <si>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</si>
  <si>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</si>
  <si>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</si>
  <si>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</si>
  <si>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</si>
  <si>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</si>
  <si>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</si>
  <si>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</si>
  <si>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</si>
  <si>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</si>
  <si>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</si>
  <si>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</si>
  <si>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</si>
  <si>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</si>
  <si>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</si>
  <si>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</si>
  <si>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</si>
  <si>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</si>
  <si>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</si>
  <si>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</si>
  <si>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</si>
  <si>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</si>
  <si>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</si>
  <si>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</si>
  <si>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</si>
  <si>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</si>
  <si>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</si>
  <si>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</si>
  <si>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</si>
  <si>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</si>
  <si>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</si>
  <si>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</si>
  <si>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</si>
  <si>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</si>
  <si>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</si>
  <si>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</si>
  <si>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</si>
  <si>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</si>
  <si>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</si>
  <si>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</si>
  <si>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</si>
  <si>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</si>
  <si>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</si>
  <si>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</si>
  <si>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</si>
  <si>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</si>
  <si>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</si>
  <si>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</si>
  <si>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</si>
  <si>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</si>
  <si>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</si>
  <si>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</si>
  <si>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</si>
  <si>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</si>
  <si>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</si>
  <si>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</si>
  <si>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</si>
  <si>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</si>
  <si>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</si>
  <si>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</si>
  <si>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</si>
  <si>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</si>
  <si>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</si>
  <si>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</si>
  <si>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</si>
  <si>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</si>
  <si>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</si>
  <si>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</si>
  <si>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</si>
  <si>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</si>
  <si>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</si>
  <si>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</si>
  <si>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</si>
  <si>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</si>
  <si>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</si>
  <si>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</si>
  <si>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</si>
  <si>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</si>
  <si>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</si>
  <si>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</si>
  <si>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</si>
  <si>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</si>
  <si>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</si>
  <si>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</si>
  <si>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</si>
  <si>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</si>
  <si>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</si>
  <si>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</si>
  <si>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</si>
  <si>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</si>
  <si>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</si>
  <si>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</si>
  <si>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</si>
  <si>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</si>
  <si>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</si>
  <si>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</si>
  <si>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</si>
  <si>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</si>
  <si>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</si>
  <si>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</si>
  <si>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</si>
  <si>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</si>
  <si>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</si>
  <si>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</si>
  <si>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</si>
  <si>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</si>
  <si>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</si>
  <si>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</si>
  <si>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</si>
  <si>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</si>
  <si>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</si>
  <si>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</si>
  <si>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</si>
  <si>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</si>
  <si>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</si>
  <si>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</si>
  <si>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</si>
  <si>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</si>
  <si>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</si>
  <si>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</si>
  <si>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</si>
  <si>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</si>
  <si>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</si>
  <si>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</si>
  <si>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</si>
  <si>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</si>
  <si>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</si>
  <si>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</si>
  <si>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</si>
  <si>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</si>
  <si>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</si>
  <si>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</si>
  <si>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</si>
  <si>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</si>
  <si>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</si>
  <si>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</si>
  <si>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</si>
  <si>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</si>
  <si>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</si>
  <si>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</si>
  <si>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</si>
  <si>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</si>
  <si>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</si>
  <si>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</si>
  <si>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</si>
  <si>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</si>
  <si>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</si>
  <si>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</si>
  <si>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</si>
  <si>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</si>
  <si>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</si>
  <si>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</si>
  <si>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</si>
  <si>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</si>
  <si>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</si>
  <si>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</si>
  <si>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</si>
  <si>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</si>
  <si>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</si>
  <si>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</si>
  <si>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</si>
  <si>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</si>
  <si>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</si>
  <si>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</si>
  <si>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</si>
  <si>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</si>
  <si>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</si>
  <si>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</si>
  <si>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</si>
  <si>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</si>
  <si>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</si>
  <si>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</si>
  <si>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</si>
  <si>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</si>
  <si>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</si>
  <si>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</si>
  <si>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</si>
  <si>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</si>
  <si>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</si>
  <si>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</si>
  <si>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</si>
  <si>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</si>
  <si>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</si>
  <si>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</si>
  <si>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</si>
  <si>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</si>
  <si>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</si>
  <si>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</si>
  <si>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</si>
  <si>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</si>
  <si>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</si>
  <si>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</si>
  <si>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</si>
  <si>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</si>
  <si>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</si>
  <si>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</si>
  <si>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</si>
  <si>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</si>
  <si>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</si>
  <si>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</si>
  <si>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</si>
  <si>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</si>
  <si>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</si>
  <si>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</si>
  <si>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</si>
  <si>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</si>
  <si>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</si>
  <si>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</si>
  <si>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</si>
  <si>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</si>
  <si>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</si>
  <si>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</si>
  <si>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</si>
  <si>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</si>
  <si>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</si>
  <si>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</si>
  <si>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</si>
  <si>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</si>
  <si>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</si>
  <si>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</si>
  <si>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</si>
  <si>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</si>
  <si>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</si>
  <si>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</si>
  <si>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</si>
  <si>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</si>
  <si>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</si>
  <si>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</si>
  <si>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</si>
  <si>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</si>
  <si>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</si>
  <si>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</si>
  <si>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</si>
  <si>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</si>
  <si>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</si>
  <si>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</si>
  <si>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</si>
  <si>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</si>
  <si>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</si>
  <si>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</si>
  <si>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</si>
  <si>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</si>
  <si>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</si>
  <si>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</si>
  <si>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</si>
  <si>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</si>
  <si>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</si>
  <si>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</si>
  <si>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</si>
  <si>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</si>
  <si>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</si>
  <si>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</si>
  <si>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</si>
  <si>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</si>
  <si>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</si>
  <si>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</si>
  <si>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</si>
  <si>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</si>
  <si>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</si>
  <si>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</si>
  <si>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</si>
  <si>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</si>
  <si>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</si>
  <si>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</si>
  <si>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</si>
  <si>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</si>
  <si>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</si>
  <si>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</si>
  <si>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</si>
  <si>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</si>
  <si>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</si>
  <si>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</si>
  <si>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</si>
  <si>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</si>
  <si>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</si>
  <si>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</si>
  <si>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</si>
  <si>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</si>
  <si>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</si>
  <si>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</si>
  <si>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</si>
  <si>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</si>
  <si>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</si>
  <si>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</si>
  <si>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</si>
  <si>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</si>
  <si>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</si>
  <si>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</si>
  <si>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</si>
  <si>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</si>
  <si>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</si>
  <si>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</si>
  <si>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</si>
  <si>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</si>
  <si>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</si>
  <si>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</si>
  <si>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</si>
  <si>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</si>
  <si>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</si>
  <si>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</si>
  <si>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</si>
  <si>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</si>
  <si>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</si>
  <si>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</si>
  <si>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</si>
  <si>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</si>
  <si>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</si>
  <si>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</si>
  <si>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</si>
  <si>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</si>
  <si>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</si>
  <si>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</si>
  <si>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</si>
  <si>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</si>
  <si>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</si>
  <si>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</si>
  <si>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</si>
  <si>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</si>
  <si>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</si>
  <si>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</si>
  <si>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</si>
  <si>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</si>
  <si>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</si>
  <si>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</si>
  <si>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</si>
  <si>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</si>
  <si>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</si>
  <si>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</si>
  <si>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</si>
  <si>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</si>
  <si>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</si>
  <si>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</si>
  <si>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</si>
  <si>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</si>
  <si>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</si>
  <si>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</si>
  <si>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</si>
  <si>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</si>
  <si>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</si>
  <si>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</si>
  <si>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</si>
  <si>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</si>
  <si>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</si>
  <si>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</si>
  <si>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</si>
  <si>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</si>
  <si>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</si>
  <si>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</si>
  <si>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</si>
  <si>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</si>
  <si>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</si>
  <si>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</si>
  <si>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</si>
  <si>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</si>
  <si>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</si>
  <si>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</si>
  <si>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</si>
  <si>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</si>
  <si>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</si>
  <si>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</si>
  <si>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</si>
  <si>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</si>
  <si>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</si>
  <si>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</si>
  <si>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</si>
  <si>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</si>
  <si>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</si>
  <si>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</si>
  <si>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</si>
  <si>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</si>
  <si>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</si>
  <si>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</si>
  <si>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</si>
  <si>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</si>
  <si>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</si>
  <si>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</si>
  <si>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</si>
  <si>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</si>
  <si>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</si>
  <si>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</si>
  <si>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</si>
  <si>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</si>
  <si>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</si>
  <si>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</si>
  <si>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</si>
  <si>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</si>
  <si>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</si>
  <si>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</si>
  <si>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</si>
  <si>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</si>
  <si>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</si>
  <si>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</si>
  <si>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</si>
  <si>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</si>
  <si>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</si>
  <si>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</si>
  <si>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</si>
  <si>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</si>
  <si>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</si>
  <si>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</si>
  <si>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</si>
  <si>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</si>
  <si>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</si>
  <si>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</si>
  <si>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</si>
  <si>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</si>
  <si>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</si>
  <si>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</si>
  <si>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</si>
  <si>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</si>
  <si>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</si>
  <si>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</si>
  <si>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</si>
  <si>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</si>
  <si>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</si>
  <si>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</si>
  <si>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</si>
  <si>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</si>
  <si>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</si>
  <si>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</si>
  <si>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</si>
  <si>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</si>
  <si>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</si>
  <si>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</si>
  <si>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</si>
  <si>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</si>
  <si>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</si>
  <si>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</si>
  <si>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</si>
  <si>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</si>
  <si>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</si>
  <si>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</si>
  <si>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</si>
  <si>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</si>
  <si>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</si>
  <si>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</si>
  <si>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</si>
  <si>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</si>
  <si>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</si>
  <si>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</si>
  <si>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</si>
  <si>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</si>
  <si>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</si>
  <si>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</si>
  <si>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</si>
  <si>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</si>
  <si>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</si>
  <si>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</si>
  <si>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</si>
  <si>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</si>
  <si>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</si>
  <si>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</si>
  <si>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</si>
  <si>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</si>
  <si>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</si>
  <si>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</si>
  <si>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</si>
  <si>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</si>
  <si>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</si>
  <si>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</si>
  <si>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</si>
  <si>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</si>
  <si>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</si>
  <si>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</si>
  <si>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</si>
  <si>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</si>
  <si>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</si>
  <si>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</si>
  <si>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</si>
  <si>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</si>
  <si>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</si>
  <si>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</si>
  <si>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</si>
  <si>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</si>
  <si>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</si>
  <si>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</si>
  <si>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</si>
  <si>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</si>
  <si>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</si>
  <si>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</si>
  <si>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</si>
  <si>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</si>
  <si>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</si>
  <si>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</si>
  <si>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</si>
  <si>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</si>
  <si>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</si>
  <si>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</si>
  <si>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</si>
  <si>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</si>
  <si>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</si>
  <si>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</si>
  <si>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</si>
  <si>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</si>
  <si>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</si>
  <si>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</si>
  <si>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</si>
  <si>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</si>
  <si>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</si>
  <si>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</si>
  <si>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</si>
  <si>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</si>
  <si>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</si>
  <si>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</si>
  <si>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</si>
  <si>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</si>
  <si>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</si>
  <si>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</si>
  <si>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</si>
  <si>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</si>
  <si>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</si>
  <si>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</si>
  <si>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</si>
  <si>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</si>
  <si>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</si>
  <si>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</si>
  <si>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</si>
  <si>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</si>
  <si>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</si>
  <si>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</si>
  <si>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</si>
  <si>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</si>
  <si>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</si>
  <si>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</si>
  <si>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</si>
  <si>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</si>
  <si>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</si>
  <si>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</si>
  <si>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</si>
  <si>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</si>
  <si>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</si>
  <si>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</si>
  <si>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</si>
  <si>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</si>
  <si>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</si>
  <si>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</si>
  <si>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</si>
  <si>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</si>
  <si>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</si>
  <si>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</si>
  <si>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</si>
  <si>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</si>
  <si>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</si>
  <si>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</si>
  <si>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</si>
  <si>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</si>
  <si>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</si>
  <si>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</si>
  <si>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</si>
  <si>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</si>
  <si>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</si>
  <si>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</si>
  <si>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</si>
  <si>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</si>
  <si>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</si>
  <si>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</si>
  <si>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</si>
  <si>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</si>
  <si>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</si>
  <si>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</si>
  <si>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</si>
  <si>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</si>
  <si>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</si>
  <si>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</si>
  <si>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</si>
  <si>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</si>
  <si>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</si>
  <si>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</si>
  <si>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</si>
  <si>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</si>
  <si>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</si>
  <si>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</si>
  <si>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</si>
  <si>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</si>
  <si>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</si>
  <si>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</si>
  <si>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</si>
  <si>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</si>
  <si>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</si>
  <si>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</si>
  <si>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</si>
  <si>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</si>
  <si>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</si>
  <si>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</si>
  <si>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</si>
  <si>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</si>
  <si>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</si>
  <si>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</si>
  <si>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</si>
  <si>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</si>
  <si>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</si>
  <si>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</si>
  <si>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</si>
  <si>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</si>
  <si>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</si>
  <si>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</si>
  <si>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</si>
  <si>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</si>
  <si>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</si>
  <si>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</si>
  <si>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</si>
  <si>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</si>
  <si>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</si>
  <si>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</si>
  <si>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</si>
  <si>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</si>
  <si>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</si>
  <si>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</si>
  <si>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</si>
  <si>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</si>
  <si>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</si>
  <si>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</si>
  <si>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</si>
  <si>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</si>
  <si>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</si>
  <si>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</si>
  <si>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</si>
  <si>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</si>
  <si>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</si>
  <si>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</si>
  <si>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</si>
  <si>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</si>
  <si>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</si>
  <si>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</si>
  <si>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</si>
  <si>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</si>
  <si>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</si>
  <si>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</si>
  <si>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</si>
  <si>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</si>
  <si>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</si>
  <si>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</si>
  <si>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</si>
  <si>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</si>
  <si>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</si>
  <si>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</si>
  <si>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</si>
  <si>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</si>
  <si>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</si>
  <si>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</si>
  <si>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</si>
  <si>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</si>
  <si>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</si>
  <si>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</si>
  <si>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</si>
  <si>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</si>
  <si>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</si>
  <si>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</si>
  <si>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</si>
  <si>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</si>
  <si>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</si>
  <si>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</si>
  <si>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</si>
  <si>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</si>
  <si>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</si>
  <si>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</si>
  <si>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</si>
  <si>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</si>
  <si>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</si>
  <si>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</si>
  <si>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</si>
  <si>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</si>
  <si>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</si>
  <si>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</si>
  <si>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</si>
  <si>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</si>
  <si>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</si>
  <si>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</si>
  <si>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</si>
  <si>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</si>
  <si>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</si>
  <si>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</si>
  <si>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</si>
  <si>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</si>
  <si>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</si>
  <si>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</si>
  <si>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</si>
  <si>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</si>
  <si>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</si>
  <si>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</si>
  <si>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</si>
  <si>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</si>
  <si>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</si>
  <si>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</si>
  <si>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</si>
  <si>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</si>
  <si>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</si>
  <si>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</si>
  <si>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</si>
  <si>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</si>
  <si>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</si>
  <si>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</si>
  <si>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</si>
  <si>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</si>
  <si>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</si>
  <si>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</si>
  <si>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</si>
  <si>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</si>
  <si>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</si>
  <si>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</si>
  <si>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</si>
  <si>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</si>
  <si>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</si>
  <si>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</si>
  <si>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</si>
  <si>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</si>
  <si>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</si>
  <si>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</si>
  <si>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</si>
  <si>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</si>
  <si>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</si>
  <si>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</si>
  <si>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</si>
  <si>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</si>
  <si>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</si>
  <si>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</si>
  <si>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</si>
  <si>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</si>
  <si>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</si>
  <si>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</si>
  <si>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</si>
  <si>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</si>
  <si>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</si>
  <si>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</si>
  <si>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</si>
  <si>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</si>
  <si>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</si>
  <si>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</si>
  <si>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</si>
  <si>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</si>
  <si>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</si>
  <si>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</si>
  <si>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</si>
  <si>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</si>
  <si>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</si>
  <si>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</si>
  <si>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</si>
  <si>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</si>
  <si>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</si>
  <si>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</si>
  <si>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</si>
  <si>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</si>
  <si>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</si>
  <si>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</si>
  <si>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</si>
  <si>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</si>
  <si>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</si>
  <si>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</si>
  <si>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</si>
  <si>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</si>
  <si>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</si>
  <si>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</si>
  <si>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</si>
  <si>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</si>
  <si>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</si>
  <si>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</si>
  <si>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</si>
  <si>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</si>
  <si>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</si>
  <si>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</si>
  <si>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</si>
  <si>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</si>
  <si>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</si>
  <si>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</si>
  <si>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</si>
  <si>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</si>
  <si>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</si>
  <si>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</si>
  <si>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</si>
  <si>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</si>
  <si>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</si>
  <si>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</si>
  <si>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</si>
  <si>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</si>
  <si>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</si>
  <si>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</si>
  <si>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</si>
  <si>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</si>
  <si>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</si>
  <si>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</si>
  <si>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</si>
  <si>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</si>
  <si>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</si>
  <si>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</si>
  <si>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</si>
  <si>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</si>
  <si>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</si>
  <si>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</si>
  <si>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</si>
  <si>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</si>
  <si>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</si>
  <si>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</si>
  <si>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</si>
  <si>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</si>
  <si>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</si>
  <si>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</si>
  <si>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</si>
  <si>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</si>
  <si>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</si>
  <si>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</si>
  <si>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</si>
  <si>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</si>
  <si>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</si>
  <si>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</si>
  <si>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</si>
  <si>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</si>
  <si>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</si>
  <si>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</si>
  <si>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</si>
  <si>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</si>
  <si>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</si>
  <si>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</si>
  <si>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</si>
  <si>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</si>
  <si>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</si>
  <si>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</si>
  <si>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</si>
  <si>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</si>
  <si>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</si>
  <si>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</si>
  <si>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</si>
  <si>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</si>
  <si>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</si>
  <si>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</si>
  <si>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</si>
  <si>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</si>
  <si>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</si>
  <si>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</si>
  <si>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</si>
  <si>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</si>
  <si>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</si>
  <si>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</si>
  <si>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</si>
  <si>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</si>
  <si>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</si>
  <si>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</si>
  <si>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</si>
  <si>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</si>
  <si>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</si>
  <si>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</si>
  <si>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</si>
  <si>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</si>
  <si>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</si>
  <si>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</si>
  <si>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</si>
  <si>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</si>
  <si>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</si>
  <si>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</si>
  <si>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</si>
  <si>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</si>
  <si>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</si>
  <si>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</si>
  <si>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</si>
  <si>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</si>
  <si>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</si>
  <si>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</si>
  <si>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</si>
  <si>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</si>
  <si>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</si>
  <si>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</si>
  <si>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</si>
  <si>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</si>
  <si>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</si>
  <si>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</si>
  <si>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</si>
  <si>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</si>
  <si>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</si>
  <si>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</si>
  <si>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</si>
  <si>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</si>
  <si>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</si>
  <si>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</si>
  <si>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</si>
  <si>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</si>
  <si>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</si>
  <si>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</si>
  <si>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</si>
  <si>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</si>
  <si>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</si>
  <si>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</si>
  <si>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</si>
  <si>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</si>
  <si>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</si>
  <si>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</si>
  <si>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</si>
  <si>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</si>
  <si>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</si>
  <si>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</si>
  <si>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</si>
  <si>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</si>
  <si>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</si>
  <si>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</si>
  <si>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</si>
  <si>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</si>
  <si>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</si>
  <si>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</si>
  <si>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</si>
  <si>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</si>
  <si>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</si>
  <si>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</si>
  <si>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</si>
  <si>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</si>
  <si>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</si>
  <si>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</si>
  <si>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</si>
  <si>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</si>
  <si>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</si>
  <si>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</si>
  <si>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</si>
  <si>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</si>
  <si>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</si>
  <si>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</si>
  <si>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</si>
  <si>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</si>
  <si>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</si>
  <si>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</si>
  <si>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</si>
  <si>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</si>
  <si>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</si>
  <si>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</si>
  <si>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</si>
  <si>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</si>
  <si>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</si>
  <si>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</si>
  <si>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</si>
  <si>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</si>
  <si>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</si>
  <si>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</si>
  <si>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</si>
  <si>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</si>
  <si>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</si>
  <si>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</si>
  <si>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</si>
  <si>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</si>
  <si>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</si>
  <si>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</si>
  <si>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</si>
  <si>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</si>
  <si>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</si>
  <si>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</si>
  <si>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</si>
  <si>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</si>
  <si>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</si>
  <si>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</si>
  <si>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</si>
  <si>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</si>
  <si>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</si>
  <si>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</si>
  <si>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</si>
  <si>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</si>
  <si>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</si>
  <si>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</si>
  <si>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</si>
  <si>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</si>
  <si>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</si>
  <si>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</si>
  <si>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</si>
  <si>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</si>
  <si>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</si>
  <si>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</si>
  <si>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</si>
  <si>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</si>
  <si>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</si>
  <si>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</si>
  <si>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</si>
  <si>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</si>
  <si>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</si>
  <si>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</si>
  <si>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</si>
  <si>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</si>
  <si>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</si>
  <si>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</si>
  <si>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</si>
  <si>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</si>
  <si>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</si>
  <si>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</si>
  <si>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</si>
  <si>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</si>
  <si>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</si>
  <si>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</si>
  <si>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</si>
  <si>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</si>
  <si>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</si>
  <si>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</si>
  <si>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</si>
  <si>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</si>
  <si>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</si>
  <si>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</si>
  <si>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</si>
  <si>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</si>
  <si>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</si>
  <si>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</si>
  <si>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</si>
  <si>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</si>
  <si>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</si>
  <si>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</si>
  <si>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</si>
  <si>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</si>
  <si>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</si>
  <si>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</si>
  <si>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</si>
  <si>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</si>
  <si>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</si>
  <si>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</si>
  <si>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</si>
  <si>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</si>
  <si>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</si>
  <si>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</si>
  <si>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</si>
  <si>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</si>
  <si>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</si>
  <si>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</si>
  <si>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</si>
  <si>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</si>
  <si>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</si>
  <si>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</si>
  <si>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</si>
  <si>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</si>
  <si>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</si>
  <si>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</si>
  <si>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</si>
  <si>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</si>
  <si>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</si>
  <si>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</si>
  <si>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</si>
  <si>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</si>
  <si>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</si>
  <si>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</si>
  <si>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</si>
  <si>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</si>
  <si>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</si>
  <si>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</si>
  <si>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</si>
  <si>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</si>
  <si>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</si>
  <si>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</si>
  <si>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</si>
  <si>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</si>
  <si>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</si>
  <si>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</si>
  <si>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</si>
  <si>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</si>
  <si>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</si>
  <si>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</si>
  <si>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</si>
  <si>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</si>
  <si>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</si>
  <si>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</si>
  <si>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</si>
  <si>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</si>
  <si>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</si>
  <si>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</si>
  <si>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</si>
  <si>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</si>
  <si>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</si>
  <si>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</si>
  <si>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</si>
  <si>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</si>
  <si>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</si>
  <si>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</si>
  <si>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</si>
  <si>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</si>
  <si>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</si>
  <si>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</si>
  <si>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</si>
  <si>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</si>
  <si>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</si>
  <si>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</si>
  <si>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</si>
  <si>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</si>
  <si>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</si>
  <si>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</si>
  <si>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</si>
  <si>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</si>
  <si>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</si>
  <si>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</si>
  <si>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</si>
  <si>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</si>
  <si>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</si>
  <si>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</si>
  <si>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</si>
  <si>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</si>
  <si>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</si>
  <si>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</si>
  <si>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</si>
  <si>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</si>
  <si>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</si>
  <si>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</si>
  <si>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</si>
  <si>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</si>
  <si>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</si>
  <si>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</si>
  <si>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</si>
  <si>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</si>
  <si>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</si>
  <si>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</si>
  <si>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</si>
  <si>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</si>
  <si>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</si>
  <si>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</si>
  <si>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</si>
  <si>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</si>
  <si>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</si>
  <si>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</si>
  <si>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</si>
  <si>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</si>
  <si>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</si>
  <si>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</si>
  <si>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</si>
  <si>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</si>
  <si>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</si>
  <si>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</si>
  <si>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</si>
  <si>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</si>
  <si>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</si>
  <si>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</si>
  <si>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</si>
  <si>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</si>
  <si>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</si>
  <si>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</si>
  <si>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</si>
  <si>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</si>
  <si>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</si>
  <si>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</si>
  <si>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</si>
  <si>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</si>
  <si>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</si>
  <si>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</si>
  <si>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</si>
  <si>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</si>
  <si>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</si>
  <si>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</si>
  <si>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</si>
  <si>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</si>
  <si>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</si>
  <si>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</si>
  <si>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</si>
  <si>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</si>
  <si>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</si>
  <si>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</si>
  <si>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</si>
  <si>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</si>
  <si>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</si>
  <si>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</si>
  <si>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</si>
  <si>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</si>
  <si>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</si>
  <si>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</si>
  <si>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</si>
  <si>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</si>
  <si>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</si>
  <si>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</si>
  <si>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</si>
  <si>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</si>
  <si>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</si>
  <si>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</si>
  <si>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</si>
  <si>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</si>
  <si>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</si>
  <si>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</si>
  <si>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</si>
  <si>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</si>
  <si>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</si>
  <si>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</si>
  <si>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</si>
  <si>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</si>
  <si>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</si>
  <si>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</si>
  <si>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</si>
  <si>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</si>
  <si>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</si>
  <si>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</si>
  <si>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</si>
  <si>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</si>
  <si>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</si>
  <si>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</si>
  <si>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</si>
  <si>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</si>
  <si>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</si>
  <si>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</si>
  <si>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</si>
  <si>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</si>
  <si>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</si>
  <si>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</si>
  <si>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</si>
  <si>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</si>
  <si>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</si>
  <si>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</si>
  <si>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</si>
  <si>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</si>
  <si>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</si>
  <si>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</si>
  <si>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</si>
  <si>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</si>
  <si>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</si>
  <si>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</si>
  <si>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</si>
  <si>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</si>
  <si>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</si>
  <si>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</si>
  <si>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</si>
  <si>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</si>
  <si>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</si>
  <si>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</si>
  <si>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</si>
  <si>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</si>
  <si>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</si>
  <si>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</si>
  <si>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</si>
  <si>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</si>
  <si>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</si>
  <si>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</si>
  <si>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</si>
  <si>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</si>
  <si>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</si>
  <si>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</si>
  <si>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</si>
  <si>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</si>
  <si>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</si>
  <si>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</si>
  <si>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</si>
  <si>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</si>
  <si>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</si>
  <si>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</si>
  <si>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</si>
  <si>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</si>
  <si>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</si>
  <si>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</si>
  <si>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</si>
  <si>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</si>
  <si>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</si>
  <si>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</si>
  <si>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</si>
  <si>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</si>
  <si>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</si>
  <si>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</si>
  <si>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</si>
  <si>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</si>
  <si>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</si>
  <si>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</si>
  <si>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</si>
  <si>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</si>
  <si>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</si>
  <si>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</si>
  <si>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</si>
  <si>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</si>
  <si>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</si>
  <si>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</si>
  <si>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</si>
  <si>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</si>
  <si>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</si>
  <si>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</si>
  <si>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</si>
  <si>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</si>
  <si>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</si>
  <si>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</si>
  <si>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</si>
  <si>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</si>
  <si>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</si>
  <si>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</si>
  <si>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</si>
  <si>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</si>
  <si>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</si>
  <si>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</si>
  <si>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</si>
  <si>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</si>
  <si>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</si>
  <si>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</si>
  <si>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</si>
  <si>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</si>
  <si>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</si>
  <si>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</si>
  <si>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</si>
  <si>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</si>
  <si>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</si>
  <si>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</si>
  <si>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</si>
  <si>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</si>
  <si>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</si>
  <si>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</si>
  <si>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</si>
  <si>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</si>
  <si>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</si>
  <si>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</si>
  <si>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</si>
  <si>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</si>
  <si>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</si>
  <si>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</si>
  <si>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</si>
  <si>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</si>
  <si>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</si>
  <si>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</si>
  <si>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</si>
  <si>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</si>
  <si>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</si>
  <si>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</si>
  <si>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</si>
  <si>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</si>
  <si>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</si>
  <si>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</si>
  <si>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</si>
  <si>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</si>
  <si>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</si>
  <si>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</si>
  <si>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</si>
  <si>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</si>
  <si>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</si>
  <si>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</si>
  <si>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</si>
  <si>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</si>
  <si>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</si>
  <si>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</si>
  <si>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</si>
  <si>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</si>
  <si>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</si>
  <si>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</si>
  <si>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</si>
  <si>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</si>
  <si>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</si>
  <si>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</si>
  <si>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</si>
  <si>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</si>
  <si>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</si>
  <si>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</si>
  <si>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</si>
  <si>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</si>
  <si>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</si>
  <si>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</si>
  <si>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</si>
  <si>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</si>
  <si>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</si>
  <si>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</si>
  <si>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</si>
  <si>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</si>
  <si>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</si>
  <si>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</si>
  <si>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</si>
  <si>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</si>
  <si>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</si>
  <si>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</si>
  <si>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</si>
  <si>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</si>
  <si>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</si>
  <si>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</si>
  <si>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</si>
  <si>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</si>
  <si>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</si>
  <si>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</si>
  <si>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</si>
  <si>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</si>
  <si>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</si>
  <si>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</si>
  <si>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</si>
  <si>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</si>
  <si>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</si>
  <si>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</si>
  <si>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</si>
  <si>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</si>
  <si>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</si>
  <si>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</si>
  <si>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</si>
  <si>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</si>
  <si>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</si>
  <si>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</si>
  <si>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</si>
  <si>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</si>
  <si>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</si>
  <si>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</si>
  <si>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</si>
  <si>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</si>
  <si>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</si>
  <si>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</si>
  <si>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</si>
  <si>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</si>
  <si>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</si>
  <si>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</si>
  <si>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</si>
  <si>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</si>
  <si>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</si>
  <si>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</si>
  <si>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</si>
  <si>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</si>
  <si>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</si>
  <si>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</si>
  <si>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</si>
  <si>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</si>
  <si>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</si>
  <si>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</si>
  <si>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</si>
  <si>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</si>
  <si>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</si>
  <si>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</si>
  <si>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</si>
  <si>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</si>
  <si>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</si>
  <si>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</si>
  <si>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</si>
  <si>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</si>
  <si>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</si>
  <si>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</si>
  <si>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</si>
  <si>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</si>
  <si>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</si>
  <si>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</si>
  <si>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</si>
  <si>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</si>
  <si>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</si>
  <si>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</si>
  <si>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</si>
  <si>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</si>
  <si>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</si>
  <si>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</si>
  <si>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</si>
  <si>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</si>
  <si>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</si>
  <si>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</si>
  <si>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</si>
  <si>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</si>
  <si>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</si>
  <si>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</si>
  <si>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</si>
  <si>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</si>
  <si>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</si>
  <si>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</si>
  <si>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</si>
  <si>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</si>
  <si>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</si>
  <si>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</si>
  <si>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</si>
  <si>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</si>
  <si>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</si>
  <si>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</si>
  <si>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</si>
  <si>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</si>
  <si>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</si>
  <si>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</si>
  <si>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</si>
  <si>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</si>
  <si>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</si>
  <si>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</si>
  <si>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</si>
  <si>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</si>
  <si>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</si>
  <si>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</si>
  <si>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</si>
  <si>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</si>
  <si>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</si>
  <si>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</si>
  <si>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</si>
  <si>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</si>
  <si>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</si>
  <si>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</si>
  <si>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</si>
  <si>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</si>
  <si>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</si>
  <si>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</si>
  <si>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</si>
  <si>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</si>
  <si>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</si>
  <si>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</si>
  <si>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</si>
  <si>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</si>
  <si>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</si>
  <si>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</si>
  <si>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</si>
  <si>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</si>
  <si>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</si>
  <si>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</si>
  <si>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</si>
  <si>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</si>
  <si>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</si>
  <si>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</si>
  <si>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</si>
  <si>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</si>
  <si>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</si>
  <si>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</si>
  <si>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</si>
  <si>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</si>
  <si>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</si>
  <si>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</si>
  <si>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</si>
  <si>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</si>
  <si>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</si>
  <si>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</si>
  <si>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</si>
  <si>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</si>
  <si>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</si>
  <si>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</si>
  <si>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</si>
  <si>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</si>
  <si>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</si>
  <si>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</si>
  <si>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</si>
  <si>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</si>
  <si>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</si>
  <si>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</si>
  <si>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</si>
  <si>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</si>
  <si>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</si>
  <si>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</si>
  <si>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</si>
  <si>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</si>
  <si>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</si>
  <si>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</si>
  <si>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</si>
  <si>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</si>
  <si>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</si>
  <si>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</si>
  <si>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</si>
  <si>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</si>
  <si>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</si>
  <si>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</si>
  <si>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</si>
  <si>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</si>
  <si>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</si>
  <si>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</si>
  <si>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</si>
  <si>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</si>
  <si>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</si>
  <si>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</si>
  <si>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</si>
  <si>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</si>
  <si>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</si>
  <si>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</si>
  <si>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</si>
  <si>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</si>
  <si>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</si>
  <si>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</si>
  <si>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</si>
  <si>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</si>
  <si>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</si>
  <si>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</si>
  <si>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</si>
  <si>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</si>
  <si>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</si>
  <si>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</si>
  <si>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</si>
  <si>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</si>
  <si>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</si>
  <si>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</si>
  <si>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</si>
  <si>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</si>
  <si>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</si>
  <si>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</si>
  <si>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</si>
  <si>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</si>
  <si>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</si>
  <si>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</si>
  <si>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</si>
  <si>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</si>
  <si>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</si>
  <si>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</si>
  <si>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</si>
  <si>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</si>
  <si>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</si>
  <si>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</si>
  <si>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</si>
  <si>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</si>
  <si>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</si>
  <si>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</si>
  <si>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</si>
  <si>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</si>
  <si>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</si>
  <si>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</si>
  <si>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</si>
  <si>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</si>
  <si>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</si>
  <si>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</si>
  <si>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</si>
  <si>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</si>
  <si>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</si>
  <si>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</si>
  <si>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</si>
  <si>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</si>
  <si>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</si>
  <si>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</si>
  <si>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</si>
  <si>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</si>
  <si>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</si>
  <si>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</si>
  <si>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</si>
  <si>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</si>
  <si>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</si>
  <si>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</si>
  <si>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</si>
  <si>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</si>
  <si>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</si>
  <si>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</si>
  <si>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</si>
  <si>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</si>
  <si>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</si>
  <si>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</si>
  <si>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</si>
  <si>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</si>
  <si>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</si>
  <si>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</si>
  <si>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</si>
  <si>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</si>
  <si>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</si>
  <si>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</si>
  <si>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</si>
  <si>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</si>
  <si>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</si>
  <si>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</si>
  <si>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</si>
  <si>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</si>
  <si>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</si>
  <si>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</si>
  <si>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</si>
  <si>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</si>
  <si>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</si>
  <si>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</si>
  <si>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</si>
  <si>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</si>
  <si>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</si>
  <si>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</si>
  <si>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</si>
  <si>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</si>
  <si>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</si>
  <si>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</si>
  <si>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</si>
  <si>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</si>
  <si>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</si>
  <si>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</si>
  <si>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</si>
  <si>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</si>
  <si>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</si>
  <si>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</si>
  <si>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</si>
  <si>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</si>
  <si>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</si>
  <si>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</si>
  <si>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</si>
  <si>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</si>
  <si>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</si>
  <si>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</si>
  <si>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</si>
  <si>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</si>
  <si>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</si>
  <si>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</si>
  <si>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</si>
  <si>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</si>
  <si>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</si>
  <si>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</si>
  <si>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</si>
  <si>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</si>
  <si>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</si>
  <si>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</si>
  <si>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</si>
  <si>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</si>
  <si>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</si>
  <si>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</si>
  <si>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</si>
  <si>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</si>
  <si>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</si>
  <si>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</si>
  <si>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</si>
  <si>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</si>
  <si>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</si>
  <si>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</si>
  <si>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</si>
  <si>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</si>
  <si>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</si>
  <si>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</si>
  <si>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</si>
  <si>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</si>
  <si>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</si>
  <si>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</si>
  <si>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</si>
  <si>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</si>
  <si>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</si>
  <si>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</si>
  <si>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</si>
  <si>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</si>
  <si>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</si>
  <si>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</si>
  <si>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</si>
  <si>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</si>
  <si>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</si>
  <si>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</si>
  <si>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</si>
  <si>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</si>
  <si>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</si>
  <si>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</si>
  <si>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</si>
  <si>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</si>
  <si>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</si>
  <si>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</si>
  <si>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</si>
  <si>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</si>
  <si>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</si>
  <si>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</si>
  <si>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</si>
  <si>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</si>
  <si>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</si>
  <si>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</si>
  <si>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</si>
  <si>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</si>
  <si>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</si>
  <si>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</si>
  <si>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</si>
  <si>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</si>
  <si>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</si>
  <si>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</si>
  <si>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</si>
  <si>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</si>
  <si>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</si>
  <si>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</si>
  <si>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</si>
  <si>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</si>
  <si>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</si>
  <si>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</si>
  <si>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</si>
  <si>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</si>
  <si>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</si>
  <si>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</si>
  <si>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</si>
  <si>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</si>
  <si>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</si>
  <si>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</si>
  <si>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</si>
  <si>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</si>
  <si>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</si>
  <si>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</si>
  <si>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</si>
  <si>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</si>
  <si>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</si>
  <si>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</si>
  <si>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</si>
  <si>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</si>
  <si>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</si>
  <si>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</si>
  <si>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</si>
  <si>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</si>
  <si>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</si>
  <si>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</si>
  <si>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</si>
  <si>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</si>
  <si>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</si>
  <si>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</si>
  <si>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</si>
  <si>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</si>
  <si>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</si>
  <si>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</si>
  <si>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</si>
  <si>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</si>
  <si>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</si>
  <si>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</si>
  <si>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</si>
  <si>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</si>
  <si>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</si>
  <si>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</si>
  <si>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</si>
  <si>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</si>
  <si>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</si>
  <si>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</si>
  <si>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</si>
  <si>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</si>
  <si>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</si>
  <si>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</si>
  <si>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</si>
  <si>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</si>
  <si>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</si>
  <si>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</si>
  <si>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</si>
  <si>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</si>
  <si>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</si>
  <si>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</si>
  <si>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</si>
  <si>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</si>
  <si>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</si>
  <si>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</si>
  <si>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</si>
  <si>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</si>
  <si>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</si>
  <si>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</si>
  <si>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</si>
  <si>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</si>
  <si>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</si>
  <si>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</si>
  <si>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</si>
  <si>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</si>
  <si>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</si>
  <si>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</si>
  <si>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</si>
  <si>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</si>
  <si>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</si>
  <si>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</si>
  <si>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</si>
  <si>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</si>
  <si>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</si>
  <si>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</si>
  <si>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</si>
  <si>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</si>
  <si>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</si>
  <si>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</si>
  <si>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</si>
  <si>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</si>
  <si>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</si>
  <si>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</si>
  <si>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</si>
  <si>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</si>
  <si>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</si>
  <si>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</si>
  <si>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</si>
  <si>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</si>
  <si>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</si>
  <si>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</si>
  <si>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</si>
  <si>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</si>
  <si>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</si>
  <si>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</si>
  <si>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</si>
  <si>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</si>
  <si>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</si>
  <si>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</si>
  <si>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</si>
  <si>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</si>
  <si>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</si>
  <si>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</si>
  <si>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</si>
  <si>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</si>
  <si>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</si>
  <si>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</si>
  <si>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</si>
  <si>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</si>
  <si>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</si>
  <si>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</si>
  <si>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</si>
  <si>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</si>
  <si>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</si>
  <si>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</si>
  <si>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</si>
  <si>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</si>
  <si>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</si>
  <si>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</si>
  <si>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</si>
  <si>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</si>
  <si>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</si>
  <si>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</si>
  <si>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</si>
  <si>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</si>
  <si>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</si>
  <si>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</si>
  <si>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</si>
  <si>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</si>
  <si>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</si>
  <si>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</si>
  <si>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</si>
  <si>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</si>
  <si>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</si>
  <si>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</si>
  <si>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</si>
  <si>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</si>
  <si>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</si>
  <si>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</si>
  <si>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</si>
  <si>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</si>
  <si>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</si>
  <si>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</si>
  <si>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</si>
  <si>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</si>
  <si>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</si>
  <si>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</si>
  <si>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</si>
  <si>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</si>
  <si>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</si>
  <si>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</si>
  <si>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</si>
  <si>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</si>
  <si>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</si>
  <si>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</si>
  <si>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</si>
  <si>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</si>
  <si>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</si>
  <si>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</si>
  <si>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</si>
  <si>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</si>
  <si>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</si>
  <si>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</si>
  <si>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</si>
  <si>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</si>
  <si>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</si>
  <si>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</si>
  <si>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</si>
  <si>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</si>
  <si>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</si>
  <si>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</si>
  <si>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</si>
  <si>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</si>
  <si>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</si>
  <si>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</si>
  <si>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</si>
  <si>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</si>
  <si>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</si>
  <si>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</si>
  <si>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</si>
  <si>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</si>
  <si>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</si>
  <si>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</si>
  <si>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</si>
  <si>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</si>
  <si>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</si>
  <si>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</si>
  <si>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</si>
  <si>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</si>
  <si>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</si>
  <si>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</si>
  <si>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</si>
  <si>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</si>
  <si>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</si>
  <si>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</si>
  <si>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</si>
  <si>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</si>
  <si>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</si>
  <si>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</si>
  <si>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</si>
  <si>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</si>
  <si>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</si>
  <si>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</si>
  <si>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</si>
  <si>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</si>
  <si>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</si>
  <si>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</si>
  <si>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</si>
  <si>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</si>
  <si>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</si>
  <si>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</si>
  <si>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</si>
  <si>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</si>
  <si>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</si>
  <si>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</si>
  <si>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</si>
  <si>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</si>
  <si>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</si>
  <si>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</si>
  <si>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</si>
  <si>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</si>
  <si>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</si>
  <si>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</si>
  <si>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</si>
  <si>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</si>
  <si>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</si>
  <si>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</si>
  <si>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</si>
  <si>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</si>
  <si>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</si>
  <si>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</si>
  <si>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</si>
  <si>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</si>
  <si>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</si>
  <si>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</si>
  <si>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</si>
  <si>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</si>
  <si>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</si>
  <si>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</si>
  <si>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</si>
  <si>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</si>
  <si>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</si>
  <si>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</si>
  <si>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</si>
  <si>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</si>
  <si>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</si>
  <si>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</si>
  <si>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</si>
  <si>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</si>
  <si>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</si>
  <si>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</si>
  <si>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</si>
  <si>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</si>
  <si>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</si>
  <si>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</si>
  <si>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</si>
  <si>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</si>
  <si>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</si>
  <si>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</si>
  <si>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</si>
  <si>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</si>
  <si>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</si>
  <si>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</si>
  <si>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</si>
  <si>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</si>
  <si>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</si>
  <si>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</si>
  <si>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</si>
  <si>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</si>
  <si>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</si>
  <si>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</si>
  <si>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</si>
  <si>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</si>
  <si>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</si>
  <si>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</si>
  <si>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</si>
  <si>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</si>
  <si>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</si>
  <si>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</si>
  <si>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</si>
  <si>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</si>
  <si>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</si>
  <si>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</si>
  <si>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</si>
  <si>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</si>
  <si>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</si>
  <si>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</si>
  <si>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</si>
  <si>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</si>
  <si>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</si>
  <si>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</si>
  <si>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</si>
  <si>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</si>
  <si>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</si>
  <si>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</si>
  <si>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</si>
  <si>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</si>
  <si>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</si>
  <si>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</si>
  <si>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</si>
  <si>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</si>
  <si>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</si>
  <si>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</si>
  <si>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</si>
  <si>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</si>
  <si>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</si>
  <si>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</si>
  <si>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</si>
  <si>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</si>
  <si>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</si>
  <si>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</si>
  <si>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</si>
  <si>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</si>
  <si>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</si>
  <si>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</si>
  <si>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</si>
  <si>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</si>
  <si>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</si>
  <si>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</si>
  <si>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</si>
  <si>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</si>
  <si>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</si>
  <si>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</si>
  <si>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</si>
  <si>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</si>
  <si>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</si>
  <si>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</si>
  <si>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</si>
  <si>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</si>
  <si>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</si>
  <si>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</si>
  <si>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</si>
  <si>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</si>
  <si>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</si>
  <si>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</si>
  <si>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</si>
  <si>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</si>
  <si>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</si>
  <si>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</si>
  <si>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</si>
  <si>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</si>
  <si>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</si>
  <si>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</si>
  <si>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</si>
  <si>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</si>
  <si>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</si>
  <si>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</si>
  <si>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</si>
  <si>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</si>
  <si>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</si>
  <si>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</si>
  <si>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</si>
  <si>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</si>
  <si>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</si>
  <si>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</si>
  <si>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</si>
  <si>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</si>
  <si>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</si>
  <si>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</si>
  <si>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</si>
  <si>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</si>
  <si>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</si>
  <si>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</si>
  <si>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</si>
  <si>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</si>
  <si>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</si>
  <si>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</si>
  <si>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</si>
  <si>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</si>
  <si>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</si>
  <si>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</si>
  <si>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</si>
  <si>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</si>
  <si>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</si>
  <si>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</si>
  <si>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</si>
  <si>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</si>
  <si>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</si>
  <si>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</si>
  <si>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</si>
  <si>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</si>
  <si>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</si>
  <si>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</si>
  <si>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</si>
  <si>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</si>
  <si>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</si>
  <si>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</si>
  <si>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</si>
  <si>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</si>
  <si>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</si>
  <si>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</si>
  <si>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</si>
  <si>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</si>
  <si>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</si>
  <si>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</si>
  <si>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</si>
  <si>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</si>
  <si>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</si>
  <si>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</si>
  <si>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</si>
  <si>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</si>
  <si>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</si>
  <si>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</si>
  <si>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</si>
  <si>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</si>
  <si>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</si>
  <si>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</si>
  <si>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</si>
  <si>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</si>
  <si>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</si>
  <si>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</si>
  <si>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</si>
  <si>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</si>
  <si>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</si>
  <si>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</si>
  <si>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</si>
  <si>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</si>
  <si>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</si>
  <si>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</si>
  <si>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</si>
  <si>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</si>
  <si>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</si>
  <si>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</si>
  <si>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</si>
  <si>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</si>
  <si>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</si>
  <si>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</si>
  <si>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</si>
  <si>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</si>
  <si>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</si>
  <si>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</si>
  <si>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</si>
  <si>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</si>
  <si>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</si>
  <si>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</si>
  <si>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</si>
  <si>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</si>
  <si>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</si>
  <si>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</si>
  <si>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</si>
  <si>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</si>
  <si>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</si>
  <si>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</si>
  <si>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</si>
  <si>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</si>
  <si>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</si>
  <si>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</si>
  <si>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</si>
  <si>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</si>
  <si>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</si>
  <si>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</si>
  <si>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</si>
  <si>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</si>
  <si>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</si>
  <si>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</si>
  <si>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</si>
  <si>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</si>
  <si>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</si>
  <si>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</si>
  <si>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</si>
  <si>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</si>
  <si>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</si>
  <si>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</si>
  <si>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</si>
  <si>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</si>
  <si>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</si>
  <si>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</si>
  <si>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</si>
  <si>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</si>
  <si>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</si>
  <si>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</si>
  <si>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</si>
  <si>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</si>
  <si>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</si>
  <si>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</si>
  <si>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</si>
  <si>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</si>
  <si>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</si>
  <si>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</si>
  <si>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</si>
  <si>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</si>
  <si>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</si>
  <si>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</si>
  <si>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</si>
  <si>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</si>
  <si>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</si>
  <si>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</si>
  <si>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</si>
  <si>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</si>
  <si>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</si>
  <si>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</si>
  <si>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</si>
  <si>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</si>
  <si>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</si>
  <si>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</si>
  <si>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</si>
  <si>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</si>
  <si>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</si>
  <si>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</si>
  <si>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</si>
  <si>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</si>
  <si>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</si>
  <si>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</si>
  <si>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</si>
  <si>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</si>
  <si>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</si>
  <si>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</si>
  <si>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</si>
  <si>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</si>
  <si>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</si>
  <si>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</si>
  <si>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</si>
  <si>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</si>
  <si>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</si>
  <si>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</si>
  <si>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</si>
  <si>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</si>
  <si>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</si>
  <si>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</si>
  <si>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</si>
  <si>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</si>
  <si>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</si>
  <si>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</si>
  <si>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</si>
  <si>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</si>
  <si>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</si>
  <si>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</si>
  <si>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</si>
  <si>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</si>
  <si>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</si>
  <si>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</si>
  <si>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</si>
  <si>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</si>
  <si>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</si>
  <si>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</si>
  <si>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</si>
  <si>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</si>
  <si>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</si>
  <si>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</si>
  <si>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</si>
  <si>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</si>
  <si>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</si>
  <si>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</si>
  <si>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</si>
  <si>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</si>
  <si>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</si>
  <si>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</si>
  <si>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</si>
  <si>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</si>
  <si>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</si>
  <si>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</si>
  <si>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</si>
  <si>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</si>
  <si>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</si>
  <si>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</si>
  <si>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</si>
  <si>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</si>
  <si>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</si>
  <si>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</si>
  <si>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</si>
  <si>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</si>
  <si>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</si>
  <si>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</si>
  <si>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</si>
  <si>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</si>
  <si>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</si>
  <si>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</si>
  <si>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</si>
  <si>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</si>
  <si>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</si>
  <si>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</si>
  <si>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</si>
  <si>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</si>
  <si>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</si>
  <si>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</si>
  <si>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</si>
  <si>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</si>
  <si>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</si>
  <si>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</si>
  <si>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</si>
  <si>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</si>
  <si>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</si>
  <si>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</si>
  <si>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</si>
  <si>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</si>
  <si>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</si>
  <si>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</si>
  <si>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</si>
  <si>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</si>
  <si>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</si>
  <si>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</si>
  <si>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</si>
  <si>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</si>
  <si>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</si>
  <si>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</si>
  <si>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</si>
  <si>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</si>
  <si>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</si>
  <si>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</si>
  <si>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</si>
  <si>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</si>
  <si>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</si>
  <si>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</si>
  <si>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</si>
  <si>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</si>
  <si>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</si>
  <si>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</si>
  <si>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</si>
  <si>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</si>
  <si>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</si>
  <si>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</si>
  <si>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</si>
  <si>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</si>
  <si>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</si>
  <si>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</si>
  <si>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</si>
  <si>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</si>
  <si>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</si>
  <si>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</si>
  <si>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</si>
  <si>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</si>
  <si>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</si>
  <si>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</si>
  <si>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</si>
  <si>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</si>
  <si>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</si>
  <si>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</si>
  <si>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</si>
  <si>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</si>
  <si>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</si>
  <si>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</si>
  <si>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</si>
  <si>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</si>
  <si>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</si>
  <si>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</si>
  <si>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</si>
  <si>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</si>
  <si>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</si>
  <si>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</si>
  <si>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</si>
  <si>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</si>
  <si>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</si>
  <si>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</si>
  <si>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</si>
  <si>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</si>
  <si>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</si>
  <si>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</si>
  <si>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</si>
  <si>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</si>
  <si>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</si>
  <si>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</si>
  <si>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</si>
  <si>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</si>
  <si>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</si>
  <si>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</si>
  <si>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</si>
  <si>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</si>
  <si>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</si>
  <si>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</si>
  <si>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</si>
  <si>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</si>
  <si>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</si>
  <si>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</si>
  <si>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</si>
  <si>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</si>
  <si>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</si>
  <si>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</si>
  <si>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</si>
  <si>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</si>
  <si>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</si>
  <si>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</si>
  <si>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</si>
  <si>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</si>
  <si>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</si>
  <si>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</si>
  <si>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</si>
  <si>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</si>
  <si>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</si>
  <si>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</si>
  <si>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</si>
  <si>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</si>
  <si>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</si>
  <si>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</si>
  <si>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</si>
  <si>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</si>
  <si>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</si>
  <si>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</si>
  <si>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</si>
  <si>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</si>
  <si>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</si>
  <si>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</si>
  <si>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</si>
  <si>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</si>
  <si>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</si>
  <si>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</si>
  <si>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</si>
  <si>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</si>
  <si>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</si>
  <si>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</si>
  <si>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</si>
  <si>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</si>
  <si>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</si>
  <si>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</si>
  <si>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</si>
  <si>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</si>
  <si>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</si>
  <si>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</si>
  <si>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</si>
  <si>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</si>
  <si>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</si>
  <si>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</si>
  <si>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</si>
  <si>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</si>
  <si>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</si>
  <si>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</si>
  <si>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</si>
  <si>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</si>
  <si>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</si>
  <si>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</si>
  <si>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</si>
  <si>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</si>
  <si>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</si>
  <si>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</si>
  <si>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</si>
  <si>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</si>
  <si>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</si>
  <si>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</si>
  <si>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</si>
  <si>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</si>
  <si>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</si>
  <si>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</si>
  <si>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</si>
  <si>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</si>
  <si>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</si>
  <si>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</si>
  <si>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</si>
  <si>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</si>
  <si>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</si>
  <si>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</si>
  <si>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</si>
  <si>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</si>
  <si>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</si>
  <si>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</si>
  <si>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</si>
  <si>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</si>
  <si>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</si>
  <si>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</si>
  <si>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</si>
  <si>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</si>
  <si>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</si>
  <si>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</si>
  <si>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</si>
  <si>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</si>
  <si>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</si>
  <si>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</si>
  <si>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</si>
  <si>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</si>
  <si>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</si>
  <si>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</si>
  <si>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</si>
  <si>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</si>
  <si>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</si>
  <si>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</si>
  <si>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</si>
  <si>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</si>
  <si>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</si>
  <si>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</si>
  <si>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</si>
  <si>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</si>
  <si>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</si>
  <si>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</si>
  <si>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</si>
  <si>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</si>
  <si>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</si>
  <si>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</si>
  <si>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</si>
  <si>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</si>
  <si>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</si>
  <si>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</si>
  <si>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</si>
  <si>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</si>
  <si>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</si>
  <si>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</si>
  <si>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</si>
  <si>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</si>
  <si>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</si>
  <si>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</si>
  <si>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</si>
  <si>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</si>
  <si>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</si>
  <si>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</si>
  <si>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</si>
  <si>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</si>
  <si>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</si>
  <si>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</si>
  <si>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</si>
  <si>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</si>
  <si>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</si>
  <si>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</si>
  <si>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</si>
  <si>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</si>
  <si>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</si>
  <si>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</si>
  <si>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</si>
  <si>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</si>
  <si>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</si>
  <si>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</si>
  <si>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</si>
  <si>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</si>
  <si>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</si>
  <si>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</si>
  <si>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</si>
  <si>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</si>
  <si>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</si>
  <si>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</si>
  <si>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</si>
  <si>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</si>
  <si>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</si>
  <si>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</si>
  <si>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</si>
  <si>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</si>
  <si>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</si>
  <si>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</si>
  <si>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</si>
  <si>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</si>
  <si>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</si>
  <si>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</si>
  <si>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</si>
  <si>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</si>
  <si>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</si>
  <si>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</si>
  <si>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</si>
  <si>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</si>
  <si>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</si>
  <si>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</si>
  <si>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</si>
  <si>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</si>
  <si>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</si>
  <si>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</si>
  <si>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</si>
  <si>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</si>
  <si>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</si>
  <si>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</si>
  <si>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</si>
  <si>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</si>
  <si>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</si>
  <si>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</si>
  <si>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</si>
  <si>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</si>
  <si>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</si>
  <si>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</si>
  <si>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</si>
  <si>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</si>
  <si>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</si>
  <si>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</si>
  <si>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</si>
  <si>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</si>
  <si>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</si>
  <si>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</si>
  <si>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</si>
  <si>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</si>
  <si>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</si>
  <si>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</si>
  <si>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</si>
  <si>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</si>
  <si>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</si>
  <si>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</si>
  <si>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</si>
  <si>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</si>
  <si>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</si>
  <si>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</si>
  <si>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</si>
  <si>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</si>
  <si>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</si>
  <si>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</si>
  <si>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</si>
  <si>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</si>
  <si>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</si>
  <si>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</si>
  <si>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</si>
  <si>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</si>
  <si>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</si>
  <si>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</si>
  <si>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</si>
  <si>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</si>
  <si>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</si>
  <si>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</si>
  <si>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</si>
  <si>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</si>
  <si>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</si>
  <si>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</si>
  <si>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</si>
  <si>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</si>
  <si>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</si>
  <si>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</si>
  <si>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</si>
  <si>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</si>
  <si>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</si>
  <si>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</si>
  <si>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</si>
  <si>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</si>
  <si>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</si>
  <si>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</si>
  <si>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</si>
  <si>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</si>
  <si>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</si>
  <si>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</si>
  <si>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</si>
  <si>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</si>
  <si>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</si>
  <si>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</si>
  <si>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</si>
  <si>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</si>
  <si>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</si>
  <si>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</si>
  <si>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</si>
  <si>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</si>
  <si>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</si>
  <si>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</si>
  <si>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</si>
  <si>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</si>
  <si>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</si>
  <si>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</si>
  <si>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</si>
  <si>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</si>
  <si>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</si>
  <si>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</si>
  <si>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</si>
  <si>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</si>
  <si>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</si>
  <si>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</si>
  <si>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</si>
  <si>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</si>
  <si>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</si>
  <si>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</si>
  <si>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</si>
  <si>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</si>
  <si>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</si>
  <si>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</si>
  <si>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</si>
  <si>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</si>
  <si>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</si>
  <si>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</si>
  <si>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</si>
  <si>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</si>
  <si>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</si>
  <si>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</si>
  <si>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</si>
  <si>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</si>
  <si>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</si>
  <si>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</si>
  <si>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</si>
  <si>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</si>
  <si>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</si>
  <si>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</si>
  <si>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</si>
  <si>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</si>
  <si>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</si>
  <si>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</si>
  <si>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</si>
  <si>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</si>
  <si>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</si>
  <si>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</si>
  <si>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</si>
  <si>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</si>
  <si>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</si>
  <si>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</si>
  <si>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</si>
  <si>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</si>
  <si>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</si>
  <si>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</si>
  <si>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</si>
  <si>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</si>
  <si>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</si>
  <si>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</si>
  <si>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</si>
  <si>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</si>
  <si>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</si>
  <si>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</si>
  <si>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</si>
  <si>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</si>
  <si>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</si>
  <si>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</si>
  <si>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</si>
  <si>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</si>
  <si>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</si>
  <si>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</si>
  <si>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</si>
  <si>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</si>
  <si>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</si>
  <si>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</si>
  <si>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</si>
  <si>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</si>
  <si>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</si>
  <si>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</si>
  <si>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</si>
  <si>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</si>
  <si>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</si>
  <si>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</si>
  <si>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</si>
  <si>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</si>
  <si>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</si>
  <si>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</si>
  <si>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</si>
  <si>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</si>
  <si>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</si>
  <si>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</si>
  <si>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</si>
  <si>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</si>
  <si>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</si>
  <si>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</si>
  <si>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</si>
  <si>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</si>
  <si>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</si>
  <si>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</si>
  <si>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</si>
  <si>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</si>
  <si>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</si>
  <si>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</si>
  <si>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</si>
  <si>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</si>
  <si>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</si>
  <si>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</si>
  <si>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</si>
  <si>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</si>
  <si>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</si>
  <si>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</si>
  <si>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</si>
  <si>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</si>
  <si>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</si>
  <si>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</si>
  <si>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</si>
  <si>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</si>
  <si>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</si>
  <si>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</si>
  <si>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</si>
  <si>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</si>
  <si>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</si>
  <si>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</si>
  <si>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</si>
  <si>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</si>
  <si>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</si>
  <si>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</si>
  <si>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</si>
  <si>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</si>
  <si>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</si>
  <si>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</si>
  <si>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</si>
  <si>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</si>
  <si>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</si>
  <si>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</si>
  <si>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</si>
  <si>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</si>
  <si>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</si>
  <si>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</si>
  <si>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</si>
  <si>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</si>
  <si>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</si>
  <si>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</si>
  <si>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</si>
  <si>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</si>
  <si>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</si>
  <si>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</si>
  <si>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</si>
  <si>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</si>
  <si>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</si>
  <si>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</si>
  <si>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</si>
  <si>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</si>
  <si>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</si>
  <si>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</si>
  <si>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</si>
  <si>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</si>
  <si>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</si>
  <si>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</si>
  <si>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</si>
  <si>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</si>
  <si>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</si>
  <si>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</si>
  <si>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</si>
  <si>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</si>
  <si>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</si>
  <si>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</si>
  <si>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</si>
  <si>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</si>
  <si>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</si>
  <si>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</si>
  <si>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</si>
  <si>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</si>
  <si>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</si>
  <si>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</si>
  <si>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</si>
  <si>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</si>
  <si>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</si>
  <si>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</si>
  <si>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</si>
  <si>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</si>
  <si>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</si>
  <si>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</si>
  <si>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</si>
  <si>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</si>
  <si>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</si>
  <si>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</si>
  <si>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</si>
  <si>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</si>
  <si>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</si>
  <si>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</si>
  <si>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</si>
  <si>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</si>
  <si>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</si>
  <si>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</si>
  <si>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</si>
  <si>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</si>
  <si>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</si>
  <si>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</si>
  <si>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</si>
  <si>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</si>
  <si>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</si>
  <si>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</si>
  <si>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</si>
  <si>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</si>
  <si>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</si>
  <si>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</si>
  <si>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</si>
  <si>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</si>
  <si>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</si>
  <si>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</si>
  <si>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</si>
  <si>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</si>
  <si>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</si>
  <si>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</si>
  <si>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</si>
  <si>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</si>
  <si>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</si>
  <si>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</si>
  <si>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</si>
  <si>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</si>
  <si>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</si>
  <si>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</si>
  <si>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</si>
  <si>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</si>
  <si>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</si>
  <si>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</si>
  <si>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</si>
  <si>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</si>
  <si>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</si>
  <si>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</si>
  <si>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</si>
  <si>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</si>
  <si>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</si>
  <si>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</si>
  <si>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</si>
  <si>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</si>
  <si>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</si>
  <si>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</si>
  <si>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</si>
  <si>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</si>
  <si>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</si>
  <si>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</si>
  <si>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</si>
  <si>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</si>
  <si>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</si>
  <si>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</si>
  <si>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</si>
  <si>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</si>
  <si>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</si>
  <si>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</si>
  <si>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</si>
  <si>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</si>
  <si>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</si>
  <si>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</si>
  <si>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</si>
  <si>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</si>
  <si>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</si>
  <si>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</si>
  <si>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</si>
  <si>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</si>
  <si>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</si>
  <si>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</si>
  <si>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</si>
  <si>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</si>
  <si>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</si>
  <si>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</si>
  <si>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</si>
  <si>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</si>
  <si>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</si>
  <si>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</si>
  <si>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</si>
  <si>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</si>
  <si>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</si>
  <si>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</si>
  <si>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</si>
  <si>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</si>
  <si>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</si>
  <si>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</si>
  <si>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</si>
  <si>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</si>
  <si>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</si>
  <si>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</si>
  <si>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</si>
  <si>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</si>
  <si>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</si>
  <si>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</si>
  <si>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</si>
  <si>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</si>
  <si>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</si>
  <si>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</si>
  <si>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</si>
  <si>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</si>
  <si>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</si>
  <si>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</si>
  <si>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</si>
  <si>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</si>
  <si>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</si>
  <si>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</si>
  <si>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</si>
  <si>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</si>
  <si>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</si>
  <si>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</si>
  <si>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</si>
  <si>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</si>
  <si>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</si>
  <si>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</si>
  <si>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</si>
  <si>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</si>
  <si>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</si>
  <si>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</si>
  <si>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</si>
  <si>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</si>
  <si>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</si>
  <si>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</si>
  <si>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</si>
  <si>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</si>
  <si>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</si>
  <si>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</si>
  <si>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</si>
  <si>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</si>
  <si>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</si>
  <si>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</si>
  <si>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</si>
  <si>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</si>
  <si>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</si>
  <si>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</si>
  <si>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</si>
  <si>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</si>
  <si>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</si>
  <si>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</si>
  <si>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</si>
  <si>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</si>
  <si>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</si>
  <si>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</si>
  <si>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</si>
  <si>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</si>
  <si>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</si>
  <si>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</si>
  <si>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</si>
  <si>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</si>
  <si>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</si>
  <si>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</si>
  <si>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</si>
  <si>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</si>
  <si>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</si>
  <si>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</si>
  <si>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</si>
  <si>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</si>
  <si>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</si>
  <si>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</si>
  <si>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</si>
  <si>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</si>
  <si>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</si>
  <si>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</si>
  <si>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</si>
  <si>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</si>
  <si>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</si>
  <si>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</si>
  <si>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</si>
  <si>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</si>
  <si>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</si>
  <si>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</si>
  <si>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</si>
  <si>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</si>
  <si>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</si>
  <si>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</si>
  <si>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</si>
  <si>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</si>
  <si>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</si>
  <si>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</si>
  <si>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</si>
  <si>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</si>
  <si>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</si>
  <si>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</si>
  <si>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</si>
  <si>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</si>
  <si>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</si>
  <si>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</si>
  <si>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</si>
  <si>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</si>
  <si>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</si>
  <si>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</si>
  <si>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</si>
  <si>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</si>
  <si>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</si>
  <si>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</si>
  <si>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</si>
  <si>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</si>
  <si>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</si>
  <si>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</si>
  <si>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</si>
  <si>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</si>
  <si>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</si>
  <si>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</si>
  <si>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</si>
  <si>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</si>
  <si>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</si>
  <si>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</si>
  <si>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</si>
  <si>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</si>
  <si>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</si>
  <si>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</si>
  <si>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</si>
  <si>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</si>
  <si>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</si>
  <si>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</si>
  <si>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</si>
  <si>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</si>
  <si>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</si>
  <si>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</si>
  <si>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</si>
  <si>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</si>
  <si>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</si>
  <si>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</si>
  <si>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</si>
  <si>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</si>
  <si>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</si>
  <si>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</si>
  <si>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</si>
  <si>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</si>
  <si>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</si>
  <si>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</si>
  <si>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</si>
  <si>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</si>
  <si>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</si>
  <si>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</si>
  <si>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</si>
  <si>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</si>
  <si>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</si>
  <si>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</si>
  <si>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</si>
  <si>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</si>
  <si>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</si>
  <si>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</si>
  <si>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</si>
  <si>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</si>
  <si>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</si>
  <si>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</si>
  <si>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</si>
  <si>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</si>
  <si>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</si>
  <si>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</si>
  <si>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</si>
  <si>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</si>
  <si>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</si>
  <si>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</si>
  <si>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</si>
  <si>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</si>
  <si>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</si>
  <si>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</si>
  <si>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</si>
  <si>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</si>
  <si>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</si>
  <si>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</si>
  <si>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</si>
  <si>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</si>
  <si>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</si>
  <si>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</si>
  <si>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</si>
  <si>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</si>
  <si>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</si>
  <si>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</si>
  <si>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</si>
  <si>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</si>
  <si>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</si>
  <si>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</si>
  <si>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</si>
  <si>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</si>
  <si>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</si>
  <si>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</si>
  <si>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</si>
  <si>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</si>
  <si>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</si>
  <si>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</si>
  <si>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</si>
  <si>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</si>
  <si>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</si>
  <si>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</si>
  <si>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</si>
  <si>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</si>
  <si>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</si>
  <si>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</si>
  <si>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</si>
  <si>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</si>
  <si>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</si>
  <si>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</si>
  <si>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</si>
  <si>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</si>
  <si>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</si>
  <si>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</si>
  <si>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</si>
  <si>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</si>
  <si>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</si>
  <si>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</si>
  <si>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</si>
  <si>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</si>
  <si>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</si>
  <si>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</si>
  <si>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</si>
  <si>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</si>
  <si>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</si>
  <si>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</si>
  <si>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</si>
  <si>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</si>
  <si>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</si>
  <si>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</si>
  <si>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</si>
  <si>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</si>
  <si>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</si>
  <si>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</si>
  <si>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</si>
  <si>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</si>
  <si>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</si>
  <si>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</si>
  <si>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</si>
  <si>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</si>
  <si>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</si>
  <si>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</si>
  <si>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</si>
  <si>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</si>
  <si>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</si>
  <si>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</si>
  <si>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</si>
  <si>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</si>
  <si>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</si>
  <si>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</si>
  <si>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</si>
  <si>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</si>
  <si>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</si>
  <si>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</si>
  <si>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</si>
  <si>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</si>
  <si>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</si>
  <si>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</si>
  <si>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</si>
  <si>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</si>
  <si>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</si>
  <si>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</si>
  <si>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</si>
  <si>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</si>
  <si>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</si>
  <si>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</si>
  <si>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</si>
  <si>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</si>
  <si>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</si>
  <si>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</si>
  <si>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</si>
  <si>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</si>
  <si>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</si>
  <si>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</si>
  <si>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</si>
  <si>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</si>
  <si>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</si>
  <si>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</si>
  <si>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</si>
  <si>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</si>
  <si>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</si>
  <si>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</si>
  <si>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</si>
  <si>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</si>
  <si>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</si>
  <si>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</si>
  <si>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</si>
  <si>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</si>
  <si>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</si>
  <si>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</si>
  <si>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</si>
  <si>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</si>
  <si>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</si>
  <si>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</si>
  <si>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</si>
  <si>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</si>
  <si>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</si>
  <si>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</si>
  <si>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</si>
  <si>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</si>
  <si>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</si>
  <si>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</si>
  <si>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</si>
  <si>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</si>
  <si>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</si>
  <si>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</si>
  <si>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</si>
  <si>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</si>
  <si>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</si>
  <si>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</si>
  <si>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</si>
  <si>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</si>
  <si>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</si>
  <si>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</si>
  <si>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</si>
  <si>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</si>
  <si>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</si>
  <si>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</si>
  <si>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</si>
  <si>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</si>
  <si>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</si>
  <si>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</si>
  <si>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</si>
  <si>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</si>
  <si>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</si>
  <si>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</si>
  <si>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</si>
  <si>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</si>
  <si>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</si>
  <si>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</si>
  <si>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</si>
  <si>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</si>
  <si>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</si>
  <si>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</si>
  <si>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</si>
  <si>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</si>
  <si>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</si>
  <si>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</si>
  <si>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</si>
  <si>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</si>
  <si>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</si>
  <si>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</si>
  <si>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</si>
  <si>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</si>
  <si>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</si>
  <si>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</si>
  <si>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</si>
  <si>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</si>
  <si>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</si>
  <si>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</si>
  <si>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</si>
  <si>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</si>
  <si>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</si>
  <si>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</si>
  <si>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</si>
  <si>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</si>
  <si>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</si>
  <si>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</si>
  <si>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</si>
  <si>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</si>
  <si>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</si>
  <si>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</si>
  <si>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</si>
  <si>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</si>
  <si>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</si>
  <si>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</si>
  <si>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</si>
  <si>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</si>
  <si>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</si>
  <si>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</si>
  <si>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</si>
  <si>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</si>
  <si>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</si>
  <si>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</si>
  <si>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</si>
  <si>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</si>
  <si>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</si>
  <si>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</si>
  <si>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</si>
  <si>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</si>
  <si>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</si>
  <si>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</si>
  <si>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</si>
  <si>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</si>
  <si>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</si>
  <si>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</si>
  <si>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</si>
  <si>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</si>
  <si>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</si>
  <si>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</si>
  <si>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</si>
  <si>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</si>
  <si>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</si>
  <si>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</si>
  <si>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</si>
  <si>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</si>
  <si>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</si>
  <si>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</si>
  <si>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</si>
  <si>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</si>
  <si>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</si>
  <si>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</si>
  <si>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</si>
  <si>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</si>
  <si>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</si>
  <si>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</si>
  <si>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</si>
  <si>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</si>
  <si>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</si>
  <si>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</si>
  <si>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</si>
  <si>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</si>
  <si>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</si>
  <si>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</si>
  <si>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</si>
  <si>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</si>
  <si>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</si>
  <si>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</si>
  <si>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</si>
  <si>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</si>
  <si>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</si>
  <si>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</si>
  <si>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</si>
  <si>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</si>
  <si>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</si>
  <si>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</si>
  <si>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</si>
  <si>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</si>
  <si>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</si>
  <si>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</si>
  <si>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</si>
  <si>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</si>
  <si>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</si>
  <si>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</si>
  <si>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</si>
  <si>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</si>
  <si>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</si>
  <si>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</si>
  <si>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</si>
  <si>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</si>
  <si>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</si>
  <si>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</si>
  <si>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</si>
  <si>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</si>
  <si>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</si>
  <si>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</si>
  <si>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</si>
  <si>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</si>
  <si>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</si>
  <si>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</si>
  <si>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</si>
  <si>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</si>
  <si>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</si>
  <si>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</si>
  <si>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</si>
  <si>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</si>
  <si>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</si>
  <si>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</si>
  <si>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</si>
  <si>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</si>
  <si>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</si>
  <si>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</si>
  <si>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</si>
  <si>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</si>
  <si>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</si>
  <si>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</si>
  <si>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</si>
  <si>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</si>
  <si>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</si>
  <si>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</si>
  <si>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</si>
  <si>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</si>
  <si>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</si>
  <si>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</si>
  <si>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</si>
  <si>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</si>
  <si>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</si>
  <si>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</si>
  <si>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</si>
  <si>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</si>
  <si>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</si>
  <si>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</si>
  <si>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</si>
  <si>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</si>
  <si>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</si>
  <si>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</si>
  <si>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</si>
  <si>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</si>
  <si>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</si>
  <si>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</si>
  <si>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</si>
  <si>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</si>
  <si>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</si>
  <si>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</si>
  <si>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</si>
  <si>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</si>
  <si>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</si>
  <si>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</si>
  <si>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</si>
  <si>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</si>
  <si>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</si>
  <si>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</si>
  <si>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</si>
  <si>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</si>
  <si>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</si>
  <si>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</si>
  <si>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</si>
  <si>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</si>
  <si>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</si>
  <si>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</si>
  <si>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</si>
  <si>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</si>
  <si>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</si>
  <si>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</si>
  <si>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</si>
  <si>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</si>
  <si>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</si>
  <si>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</si>
  <si>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</si>
  <si>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</si>
  <si>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</si>
  <si>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</si>
  <si>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</si>
  <si>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</si>
  <si>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</si>
  <si>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</si>
  <si>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</si>
  <si>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</si>
  <si>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</si>
  <si>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</si>
  <si>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</si>
  <si>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</si>
  <si>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</si>
  <si>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</si>
  <si>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</si>
  <si>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</si>
  <si>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</si>
  <si>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</si>
  <si>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</si>
  <si>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</si>
  <si>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</si>
  <si>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</si>
  <si>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</si>
  <si>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</si>
  <si>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</si>
  <si>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</si>
  <si>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</si>
  <si>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</si>
  <si>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</si>
  <si>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</si>
  <si>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</si>
  <si>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</si>
  <si>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</si>
  <si>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</si>
  <si>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</si>
  <si>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</si>
  <si>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</si>
  <si>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</si>
  <si>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</si>
  <si>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</si>
  <si>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</si>
  <si>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</si>
  <si>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</si>
  <si>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</si>
  <si>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</si>
  <si>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</si>
  <si>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</si>
  <si>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</si>
  <si>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</si>
  <si>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</si>
  <si>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</si>
  <si>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</si>
  <si>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</si>
  <si>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</si>
  <si>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</si>
  <si>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</si>
  <si>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</si>
  <si>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</si>
  <si>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</si>
  <si>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</si>
  <si>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</si>
  <si>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</si>
  <si>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</si>
  <si>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</si>
  <si>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</si>
  <si>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</si>
  <si>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</si>
  <si>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</si>
  <si>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</si>
  <si>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</si>
  <si>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</si>
  <si>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</si>
  <si>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</si>
  <si>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</si>
  <si>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</si>
  <si>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</si>
  <si>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</si>
  <si>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</si>
  <si>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</si>
  <si>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</si>
  <si>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</si>
  <si>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</si>
  <si>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</si>
  <si>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</si>
  <si>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</si>
  <si>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</si>
  <si>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</si>
  <si>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</si>
  <si>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</si>
  <si>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</si>
  <si>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</si>
  <si>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</si>
  <si>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</si>
  <si>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</si>
  <si>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</si>
  <si>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</si>
  <si>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</si>
  <si>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</si>
  <si>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</si>
  <si>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</si>
  <si>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</si>
  <si>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</si>
  <si>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</si>
  <si>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</si>
  <si>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</si>
  <si>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</si>
  <si>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</si>
  <si>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</si>
  <si>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</si>
  <si>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</si>
  <si>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</si>
  <si>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</si>
  <si>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</si>
  <si>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</si>
  <si>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</si>
  <si>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</si>
  <si>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</si>
  <si>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</si>
  <si>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</si>
  <si>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</si>
  <si>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</si>
  <si>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</si>
  <si>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</si>
  <si>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</si>
  <si>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</si>
  <si>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</si>
  <si>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</si>
  <si>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</si>
  <si>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</si>
  <si>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</si>
  <si>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</si>
  <si>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</si>
  <si>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</si>
  <si>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</si>
  <si>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</si>
  <si>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</si>
  <si>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</si>
  <si>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</si>
  <si>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</si>
  <si>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</si>
  <si>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</si>
  <si>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</si>
  <si>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</si>
  <si>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</si>
  <si>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</si>
  <si>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</si>
  <si>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</si>
  <si>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</si>
  <si>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</si>
  <si>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</si>
  <si>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</si>
  <si>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</si>
  <si>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</si>
  <si>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</si>
  <si>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</si>
  <si>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</si>
  <si>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</si>
  <si>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</si>
  <si>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</si>
  <si>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</si>
  <si>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</si>
  <si>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</si>
  <si>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</si>
  <si>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</si>
  <si>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</si>
  <si>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</si>
  <si>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</si>
  <si>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</si>
  <si>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</si>
  <si>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</si>
  <si>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</si>
  <si>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</si>
  <si>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</si>
  <si>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</si>
  <si>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</si>
  <si>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</si>
  <si>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</si>
  <si>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</si>
  <si>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</si>
  <si>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</si>
  <si>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</si>
  <si>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</si>
  <si>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</si>
  <si>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</si>
  <si>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</si>
  <si>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</si>
  <si>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</si>
  <si>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</si>
  <si>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</si>
  <si>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</si>
  <si>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</si>
  <si>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</si>
  <si>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</si>
  <si>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</si>
  <si>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</si>
  <si>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</si>
  <si>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</si>
  <si>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</si>
  <si>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</si>
  <si>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</si>
  <si>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</si>
  <si>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</si>
  <si>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</si>
  <si>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</si>
  <si>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</si>
  <si>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</si>
  <si>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</si>
  <si>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</si>
  <si>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</si>
  <si>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</si>
  <si>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</si>
  <si>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</si>
  <si>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</si>
  <si>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</si>
  <si>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</si>
  <si>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</si>
  <si>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</si>
  <si>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</si>
  <si>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</si>
  <si>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</si>
  <si>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</si>
  <si>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</si>
  <si>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</si>
  <si>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</si>
  <si>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</si>
  <si>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</si>
  <si>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</si>
  <si>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</si>
  <si>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</si>
  <si>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</si>
  <si>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</si>
  <si>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</si>
  <si>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</si>
  <si>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</si>
  <si>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</si>
  <si>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</si>
  <si>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</si>
  <si>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</si>
  <si>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</si>
  <si>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</si>
  <si>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</si>
  <si>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</si>
  <si>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</si>
  <si>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</si>
  <si>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</si>
  <si>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</si>
  <si>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</si>
  <si>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</si>
  <si>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</si>
  <si>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</si>
  <si>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</si>
  <si>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</si>
  <si>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</si>
  <si>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</si>
  <si>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</si>
  <si>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</si>
  <si>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</si>
  <si>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</si>
  <si>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</si>
  <si>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</si>
  <si>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</si>
  <si>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</si>
  <si>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</si>
  <si>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</si>
  <si>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</si>
  <si>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</si>
  <si>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</si>
  <si>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</si>
  <si>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</si>
  <si>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</si>
  <si>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</si>
  <si>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</si>
  <si>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</si>
  <si>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</si>
  <si>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</si>
  <si>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</si>
  <si>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</si>
  <si>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</si>
  <si>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</si>
  <si>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</si>
  <si>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</si>
  <si>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</si>
  <si>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</si>
  <si>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</si>
  <si>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</si>
  <si>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</si>
  <si>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</si>
  <si>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</si>
  <si>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</si>
  <si>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</si>
  <si>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</si>
  <si>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</si>
  <si>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</si>
  <si>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</si>
  <si>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</si>
  <si>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</si>
  <si>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</si>
  <si>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</si>
  <si>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</si>
  <si>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</si>
  <si>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</si>
  <si>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</si>
  <si>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</si>
  <si>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</si>
  <si>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</si>
  <si>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</si>
  <si>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</si>
  <si>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</si>
  <si>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</si>
  <si>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</si>
  <si>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</si>
  <si>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</si>
  <si>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</si>
  <si>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</si>
  <si>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</si>
  <si>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</si>
  <si>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</si>
  <si>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</si>
  <si>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</si>
  <si>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</si>
  <si>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</si>
  <si>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</si>
  <si>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</si>
  <si>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</si>
  <si>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</si>
  <si>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</si>
  <si>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</si>
  <si>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</si>
  <si>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</si>
  <si>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</si>
  <si>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</si>
  <si>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</si>
  <si>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</si>
  <si>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</si>
  <si>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</si>
  <si>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</si>
  <si>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</si>
  <si>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</si>
  <si>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</si>
  <si>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</si>
  <si>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</si>
  <si>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</si>
  <si>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</si>
  <si>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</si>
  <si>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</si>
  <si>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</si>
  <si>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</si>
  <si>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</si>
  <si>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</si>
  <si>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</si>
  <si>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</si>
  <si>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</si>
  <si>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</si>
  <si>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</si>
  <si>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</si>
  <si>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</si>
  <si>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</si>
  <si>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</si>
  <si>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</si>
  <si>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</si>
  <si>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</si>
  <si>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</si>
  <si>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</si>
  <si>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</si>
  <si>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</si>
  <si>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</si>
  <si>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</si>
  <si>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</si>
  <si>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</si>
  <si>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</si>
  <si>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</si>
  <si>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</si>
  <si>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</si>
  <si>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</si>
  <si>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</si>
  <si>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</si>
  <si>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</si>
  <si>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</si>
  <si>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</si>
  <si>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</si>
  <si>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</si>
  <si>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</si>
  <si>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</si>
  <si>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</si>
  <si>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</si>
  <si>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</si>
  <si>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</si>
  <si>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</si>
  <si>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</si>
  <si>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</si>
  <si>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</si>
  <si>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</si>
  <si>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</si>
  <si>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</si>
  <si>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</si>
  <si>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</si>
  <si>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</si>
  <si>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</si>
  <si>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</si>
  <si>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</si>
  <si>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</si>
  <si>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</si>
  <si>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</si>
  <si>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</si>
  <si>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</si>
  <si>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</si>
  <si>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</si>
  <si>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</si>
  <si>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</si>
  <si>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</si>
  <si>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</si>
  <si>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</si>
  <si>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</si>
  <si>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</si>
  <si>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</si>
  <si>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</si>
  <si>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</si>
  <si>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</si>
  <si>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</si>
  <si>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</si>
  <si>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</si>
  <si>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</si>
  <si>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</si>
  <si>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</si>
  <si>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</si>
  <si>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</si>
  <si>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</si>
  <si>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</si>
  <si>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</si>
  <si>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</si>
  <si>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</si>
  <si>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</si>
  <si>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</si>
  <si>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</si>
  <si>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</si>
  <si>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</si>
  <si>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</si>
  <si>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</si>
  <si>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</si>
  <si>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</si>
  <si>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</si>
  <si>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</si>
  <si>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</si>
  <si>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</si>
  <si>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</si>
  <si>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</si>
  <si>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</si>
  <si>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</si>
  <si>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</si>
  <si>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</si>
  <si>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</si>
  <si>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</si>
  <si>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</si>
  <si>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</si>
  <si>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</si>
  <si>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</si>
  <si>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</si>
  <si>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</si>
  <si>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</si>
  <si>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</si>
  <si>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</si>
  <si>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</si>
  <si>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</si>
  <si>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</si>
  <si>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</si>
  <si>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</si>
  <si>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</si>
  <si>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</si>
  <si>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</si>
  <si>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</si>
  <si>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</si>
  <si>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</si>
  <si>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</si>
  <si>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</si>
  <si>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</si>
  <si>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</si>
  <si>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</si>
  <si>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</si>
  <si>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</si>
  <si>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</si>
  <si>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</si>
  <si>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</si>
  <si>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</si>
  <si>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</si>
  <si>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</si>
  <si>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</si>
  <si>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</si>
  <si>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</si>
  <si>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</si>
  <si>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</si>
  <si>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</si>
  <si>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</si>
  <si>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</si>
  <si>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</si>
  <si>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</si>
  <si>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</si>
  <si>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</si>
  <si>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</si>
  <si>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</si>
  <si>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</si>
  <si>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</si>
  <si>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</si>
  <si>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</si>
  <si>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</si>
  <si>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</si>
  <si>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</si>
  <si>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</si>
  <si>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</si>
  <si>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</si>
  <si>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</si>
  <si>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</si>
  <si>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</si>
  <si>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</si>
  <si>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</si>
  <si>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</si>
  <si>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</si>
  <si>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</si>
  <si>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</si>
  <si>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</si>
  <si>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</si>
  <si>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</si>
  <si>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</si>
  <si>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</si>
  <si>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</si>
  <si>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</si>
  <si>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</si>
  <si>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</si>
  <si>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</si>
  <si>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</si>
  <si>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</si>
  <si>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</si>
  <si>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</si>
  <si>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</si>
  <si>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</si>
  <si>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</si>
  <si>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</si>
  <si>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</si>
  <si>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</si>
  <si>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</si>
  <si>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</si>
  <si>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</si>
  <si>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</si>
  <si>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</si>
  <si>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</si>
  <si>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</si>
  <si>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</si>
  <si>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</si>
  <si>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</si>
  <si>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</si>
  <si>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</si>
  <si>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</si>
  <si>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</si>
  <si>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</si>
  <si>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</si>
  <si>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</si>
  <si>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</si>
  <si>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</si>
  <si>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</si>
  <si>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</si>
  <si>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</si>
  <si>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</si>
  <si>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</si>
  <si>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</si>
  <si>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</si>
  <si>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</si>
  <si>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</si>
  <si>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</si>
  <si>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</si>
  <si>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</si>
  <si>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</si>
  <si>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</si>
  <si>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</si>
  <si>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</si>
  <si>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</si>
  <si>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</si>
  <si>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</si>
  <si>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</si>
  <si>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</si>
  <si>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</si>
  <si>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</si>
  <si>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</si>
  <si>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</si>
  <si>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</si>
  <si>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</si>
  <si>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</si>
  <si>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</si>
  <si>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</si>
  <si>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</si>
  <si>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</si>
  <si>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</si>
  <si>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</si>
  <si>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</si>
  <si>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</si>
  <si>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</si>
  <si>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</si>
  <si>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</si>
  <si>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</si>
  <si>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</si>
  <si>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</si>
  <si>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</si>
  <si>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</si>
  <si>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</si>
  <si>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</si>
  <si>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</si>
  <si>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</si>
  <si>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</si>
  <si>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</si>
  <si>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</si>
  <si>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</si>
  <si>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</si>
  <si>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</si>
  <si>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</si>
  <si>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</si>
  <si>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</si>
  <si>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</si>
  <si>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</si>
  <si>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</si>
  <si>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</si>
  <si>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</si>
  <si>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</si>
  <si>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</si>
  <si>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</si>
  <si>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</si>
  <si>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</si>
  <si>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</si>
  <si>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</si>
  <si>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</si>
  <si>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</si>
  <si>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</si>
  <si>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</si>
  <si>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</si>
  <si>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</si>
  <si>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</si>
  <si>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</si>
  <si>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</si>
  <si>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</si>
  <si>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</si>
  <si>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</si>
  <si>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</si>
  <si>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</si>
  <si>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</si>
  <si>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</si>
  <si>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</si>
  <si>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</si>
  <si>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</si>
  <si>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</si>
  <si>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</si>
  <si>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</si>
  <si>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</si>
  <si>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</si>
  <si>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</si>
  <si>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</si>
  <si>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</si>
  <si>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</si>
  <si>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</si>
  <si>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</si>
  <si>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</si>
  <si>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</si>
  <si>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</si>
  <si>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</si>
  <si>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</si>
  <si>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</si>
  <si>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</si>
  <si>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</si>
  <si>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</si>
  <si>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</si>
  <si>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</si>
  <si>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</si>
  <si>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</si>
  <si>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</si>
  <si>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</si>
  <si>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</si>
  <si>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</si>
  <si>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</si>
  <si>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</si>
  <si>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</si>
  <si>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</si>
  <si>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</si>
  <si>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</si>
  <si>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</si>
  <si>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</si>
  <si>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</si>
  <si>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</si>
  <si>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</si>
  <si>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</si>
  <si>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</si>
  <si>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</si>
  <si>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</si>
  <si>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</si>
  <si>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</si>
  <si>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</si>
  <si>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</si>
  <si>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</si>
  <si>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</si>
  <si>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</si>
  <si>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</si>
  <si>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</si>
  <si>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</si>
  <si>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</si>
  <si>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</si>
  <si>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</si>
  <si>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</si>
  <si>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</si>
  <si>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</si>
  <si>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</si>
  <si>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</si>
  <si>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</si>
  <si>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</si>
  <si>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</si>
  <si>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</si>
  <si>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</si>
  <si>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</si>
  <si>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</si>
  <si>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</si>
  <si>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</si>
  <si>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</si>
  <si>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</si>
  <si>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</si>
  <si>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</si>
  <si>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</si>
  <si>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</si>
  <si>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</si>
  <si>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</si>
  <si>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</si>
  <si>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</si>
  <si>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</si>
  <si>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</si>
  <si>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</si>
  <si>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</si>
  <si>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</si>
  <si>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</si>
  <si>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</si>
  <si>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</si>
  <si>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</si>
  <si>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</si>
  <si>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</si>
  <si>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</si>
  <si>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</si>
  <si>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</si>
  <si>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</si>
  <si>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</si>
  <si>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</si>
  <si>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</si>
  <si>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</si>
  <si>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</si>
  <si>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</si>
  <si>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</si>
  <si>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</si>
  <si>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</si>
  <si>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</si>
  <si>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</si>
  <si>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</si>
  <si>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</si>
  <si>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</si>
  <si>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</si>
  <si>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</si>
  <si>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</si>
  <si>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</si>
  <si>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</si>
  <si>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</si>
  <si>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</si>
  <si>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</si>
  <si>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</si>
  <si>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</si>
  <si>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</si>
  <si>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</si>
  <si>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</si>
  <si>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</si>
  <si>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</si>
  <si>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</si>
  <si>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</si>
  <si>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</si>
  <si>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</si>
  <si>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</si>
  <si>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</si>
  <si>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</si>
  <si>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</si>
  <si>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</si>
  <si>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</si>
  <si>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</si>
  <si>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</si>
  <si>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</si>
  <si>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</si>
  <si>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</si>
  <si>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</si>
  <si>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</si>
  <si>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</si>
  <si>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</si>
  <si>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</si>
  <si>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</si>
  <si>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</si>
  <si>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</si>
  <si>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</si>
  <si>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</si>
  <si>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</si>
  <si>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</si>
  <si>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</si>
  <si>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</si>
  <si>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</si>
  <si>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</si>
  <si>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</si>
  <si>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</si>
  <si>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</si>
  <si>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</si>
  <si>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</si>
  <si>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</si>
  <si>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</si>
  <si>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</si>
  <si>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</si>
  <si>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</si>
  <si>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</si>
  <si>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</si>
  <si>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</si>
  <si>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</si>
  <si>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</si>
  <si>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</si>
  <si>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</si>
  <si>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</si>
  <si>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</si>
  <si>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</si>
  <si>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</si>
  <si>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</si>
  <si>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</si>
  <si>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</si>
  <si>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</si>
  <si>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</si>
  <si>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</si>
  <si>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</si>
  <si>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</si>
  <si>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</si>
  <si>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</si>
  <si>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</si>
  <si>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</si>
  <si>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</si>
  <si>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</si>
  <si>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</si>
  <si>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</si>
  <si>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</si>
  <si>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</si>
  <si>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</si>
  <si>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</si>
  <si>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</si>
  <si>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</si>
  <si>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</si>
  <si>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</si>
  <si>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</si>
  <si>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</si>
  <si>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</si>
  <si>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</si>
  <si>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</si>
  <si>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</si>
  <si>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</si>
  <si>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</si>
  <si>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</si>
  <si>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</si>
  <si>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</si>
  <si>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</si>
  <si>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</si>
  <si>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</si>
  <si>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</si>
  <si>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</si>
  <si>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</si>
  <si>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</si>
  <si>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</si>
  <si>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</si>
  <si>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</si>
  <si>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</si>
  <si>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</si>
  <si>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</si>
  <si>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</si>
  <si>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</si>
  <si>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</si>
  <si>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</si>
  <si>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</si>
  <si>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</si>
  <si>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</si>
  <si>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</si>
  <si>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</si>
  <si>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</si>
  <si>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</si>
  <si>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</si>
  <si>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</si>
  <si>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</si>
  <si>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</si>
  <si>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</si>
  <si>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</si>
  <si>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</si>
  <si>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</si>
  <si>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</si>
  <si>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</si>
  <si>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</si>
  <si>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</si>
  <si>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</si>
  <si>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</si>
  <si>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</si>
  <si>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</si>
  <si>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</si>
  <si>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</si>
  <si>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</si>
  <si>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</si>
  <si>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</si>
  <si>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</si>
  <si>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</si>
  <si>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</si>
  <si>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</si>
  <si>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</si>
  <si>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</si>
  <si>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</si>
  <si>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</si>
  <si>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</si>
  <si>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</si>
  <si>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</si>
  <si>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</si>
  <si>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</si>
  <si>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</si>
  <si>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</si>
  <si>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</si>
  <si>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</si>
  <si>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</si>
  <si>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</si>
  <si>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</si>
  <si>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</si>
  <si>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</si>
  <si>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</si>
  <si>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</si>
  <si>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</si>
  <si>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</si>
  <si>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</si>
  <si>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</si>
  <si>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</si>
  <si>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</si>
  <si>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</si>
  <si>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</si>
  <si>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</si>
  <si>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</si>
  <si>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</si>
  <si>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</si>
  <si>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</si>
  <si>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</si>
  <si>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</si>
  <si>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</si>
  <si>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</si>
  <si>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</si>
  <si>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</si>
  <si>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</si>
  <si>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</si>
  <si>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</si>
  <si>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</si>
  <si>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</si>
  <si>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</si>
  <si>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</si>
  <si>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</si>
  <si>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</si>
  <si>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</si>
  <si>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</si>
  <si>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</si>
  <si>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</si>
  <si>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</si>
  <si>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</si>
  <si>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</si>
  <si>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</si>
  <si>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</si>
  <si>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</si>
  <si>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</si>
  <si>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</si>
  <si>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</si>
  <si>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</si>
  <si>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</si>
  <si>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</si>
  <si>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</si>
  <si>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</si>
  <si>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</si>
  <si>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</si>
  <si>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</si>
  <si>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</si>
  <si>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</si>
  <si>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</si>
  <si>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</si>
  <si>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</si>
  <si>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</si>
  <si>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</si>
  <si>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</si>
  <si>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</si>
  <si>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</si>
  <si>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</si>
  <si>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</si>
  <si>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</si>
  <si>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</si>
  <si>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</si>
  <si>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</si>
  <si>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</si>
  <si>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</si>
  <si>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</si>
  <si>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</si>
  <si>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</si>
  <si>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</si>
  <si>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</si>
  <si>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</si>
  <si>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</si>
  <si>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</si>
  <si>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</si>
  <si>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</si>
  <si>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</si>
  <si>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</si>
  <si>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</si>
  <si>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</si>
  <si>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</si>
  <si>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</si>
  <si>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</si>
  <si>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</si>
  <si>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</si>
  <si>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</si>
  <si>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</si>
  <si>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</si>
  <si>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</si>
  <si>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</si>
  <si>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</si>
  <si>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</si>
  <si>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</si>
  <si>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</si>
  <si>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</si>
  <si>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</si>
  <si>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</si>
  <si>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</si>
  <si>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</si>
  <si>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</si>
  <si>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</si>
  <si>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</si>
  <si>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</si>
  <si>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</si>
  <si>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</si>
  <si>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</si>
  <si>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</si>
  <si>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</si>
  <si>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</si>
  <si>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</si>
  <si>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</si>
  <si>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</si>
  <si>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</si>
  <si>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</si>
  <si>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</si>
  <si>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</si>
  <si>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</si>
  <si>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</si>
  <si>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</si>
  <si>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</si>
  <si>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</si>
  <si>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</si>
  <si>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</si>
  <si>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</si>
  <si>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</si>
  <si>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</si>
  <si>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</si>
  <si>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</si>
  <si>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</si>
  <si>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</si>
  <si>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</si>
  <si>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</si>
  <si>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</si>
  <si>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</si>
  <si>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</si>
  <si>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</si>
  <si>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</si>
  <si>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</si>
  <si>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</si>
  <si>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</si>
  <si>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</si>
  <si>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</si>
  <si>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</si>
  <si>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</si>
  <si>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</si>
  <si>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</si>
  <si>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</si>
  <si>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</si>
  <si>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</si>
  <si>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</si>
  <si>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</si>
  <si>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</si>
  <si>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</si>
  <si>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</si>
  <si>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</si>
  <si>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</si>
  <si>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</si>
  <si>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</si>
  <si>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</si>
  <si>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</si>
  <si>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</si>
  <si>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</si>
  <si>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</si>
  <si>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</si>
  <si>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</si>
  <si>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</si>
  <si>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</si>
  <si>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</si>
  <si>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</si>
  <si>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</si>
  <si>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</si>
  <si>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</si>
  <si>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</si>
  <si>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</si>
  <si>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</si>
  <si>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</si>
  <si>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</si>
  <si>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</si>
  <si>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</si>
  <si>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</si>
  <si>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</si>
  <si>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</si>
  <si>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</si>
  <si>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</si>
  <si>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</si>
  <si>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</si>
  <si>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</si>
  <si>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</si>
  <si>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</si>
  <si>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</si>
  <si>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</si>
  <si>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</si>
  <si>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</si>
  <si>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</si>
  <si>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</si>
  <si>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</si>
  <si>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</si>
  <si>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</si>
  <si>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</si>
  <si>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</si>
  <si>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</si>
  <si>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</si>
  <si>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</si>
  <si>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</si>
  <si>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</si>
  <si>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</si>
  <si>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</si>
  <si>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</si>
  <si>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</si>
  <si>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</si>
  <si>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</si>
  <si>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</si>
  <si>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</si>
  <si>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</si>
  <si>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</si>
  <si>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</si>
  <si>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</si>
  <si>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</si>
  <si>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</si>
  <si>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</si>
  <si>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</si>
  <si>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</si>
  <si>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</si>
  <si>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</si>
  <si>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</si>
  <si>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</si>
  <si>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</si>
  <si>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</si>
  <si>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</si>
  <si>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</si>
  <si>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</si>
  <si>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</si>
  <si>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</si>
  <si>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</si>
  <si>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</si>
  <si>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</si>
  <si>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</si>
  <si>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</si>
  <si>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</si>
  <si>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</si>
  <si>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</si>
  <si>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</si>
  <si>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</si>
  <si>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</si>
  <si>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</si>
  <si>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</si>
  <si>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</si>
  <si>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</si>
  <si>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</si>
  <si>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</si>
  <si>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</si>
  <si>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</si>
  <si>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</si>
  <si>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</si>
  <si>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</si>
  <si>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</si>
  <si>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</si>
  <si>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</si>
  <si>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</si>
  <si>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</si>
  <si>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</si>
  <si>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</si>
  <si>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</si>
  <si>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</si>
  <si>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</si>
  <si>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</si>
  <si>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</si>
  <si>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</si>
  <si>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</si>
  <si>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</si>
  <si>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</si>
  <si>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</si>
  <si>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</si>
  <si>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</si>
  <si>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</si>
  <si>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</si>
  <si>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</si>
  <si>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</si>
  <si>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</si>
  <si>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</si>
  <si>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</si>
  <si>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</si>
  <si>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</si>
  <si>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</si>
  <si>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</si>
  <si>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</si>
  <si>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</si>
  <si>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</si>
  <si>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</si>
  <si>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</si>
  <si>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</si>
  <si>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</si>
  <si>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</si>
  <si>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</si>
  <si>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</si>
  <si>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</si>
  <si>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</si>
  <si>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</si>
  <si>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</si>
  <si>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</si>
  <si>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</si>
  <si>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</si>
  <si>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</si>
  <si>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</si>
  <si>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</si>
  <si>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</si>
  <si>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</si>
  <si>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</si>
  <si>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</si>
  <si>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</si>
  <si>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</si>
  <si>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</si>
  <si>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</si>
  <si>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</si>
  <si>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</si>
  <si>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</si>
  <si>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</si>
  <si>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</si>
  <si>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</si>
  <si>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</si>
  <si>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</si>
  <si>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</si>
  <si>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</si>
  <si>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</si>
  <si>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</si>
  <si>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</si>
  <si>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</si>
  <si>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</si>
  <si>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</si>
  <si>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</si>
  <si>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</si>
  <si>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</si>
  <si>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</si>
  <si>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</si>
  <si>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</si>
  <si>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</si>
  <si>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</si>
  <si>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</si>
  <si>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</si>
  <si>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</si>
  <si>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</si>
  <si>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</si>
  <si>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</si>
  <si>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</si>
  <si>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</si>
  <si>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</si>
  <si>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</si>
  <si>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</si>
  <si>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</si>
  <si>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</si>
  <si>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</si>
  <si>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</si>
  <si>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</si>
  <si>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</si>
  <si>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</si>
  <si>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</si>
  <si>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</si>
  <si>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</si>
  <si>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</si>
  <si>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</si>
  <si>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</si>
  <si>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</si>
  <si>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</si>
  <si>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</si>
  <si>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</si>
  <si>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</si>
  <si>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</si>
  <si>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</si>
  <si>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</si>
  <si>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</si>
  <si>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</si>
  <si>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</si>
  <si>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</si>
  <si>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</si>
  <si>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</si>
  <si>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</si>
  <si>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</si>
  <si>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</si>
  <si>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</si>
  <si>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</si>
  <si>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</si>
  <si>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</si>
  <si>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</si>
  <si>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</si>
  <si>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</si>
  <si>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</si>
  <si>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</si>
  <si>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</si>
  <si>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</si>
  <si>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</si>
  <si>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</si>
  <si>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</si>
  <si>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</si>
  <si>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</si>
  <si>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</si>
  <si>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</si>
  <si>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</si>
  <si>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</si>
  <si>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</si>
  <si>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</si>
  <si>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</si>
  <si>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</si>
  <si>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</si>
  <si>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</si>
  <si>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</si>
  <si>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</si>
  <si>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</si>
  <si>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</si>
  <si>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</si>
  <si>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</si>
  <si>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</si>
  <si>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</si>
  <si>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</si>
  <si>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</si>
  <si>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</si>
  <si>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</si>
  <si>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</si>
  <si>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</si>
  <si>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</si>
  <si>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</si>
  <si>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</si>
  <si>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</si>
  <si>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</si>
  <si>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</si>
  <si>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</si>
  <si>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</si>
  <si>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</si>
  <si>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</si>
  <si>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</si>
  <si>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</si>
  <si>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</si>
  <si>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</si>
  <si>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</si>
  <si>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</si>
  <si>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</si>
  <si>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</si>
  <si>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</si>
  <si>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</si>
  <si>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</si>
  <si>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</si>
  <si>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</si>
  <si>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</si>
  <si>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</si>
  <si>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</si>
  <si>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</si>
  <si>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</si>
  <si>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</si>
  <si>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</si>
  <si>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</si>
  <si>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</si>
  <si>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</si>
  <si>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</si>
  <si>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</si>
  <si>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</si>
  <si>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</si>
  <si>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</si>
  <si>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</si>
  <si>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</si>
  <si>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</si>
  <si>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</si>
  <si>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</si>
  <si>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</si>
  <si>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</si>
  <si>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</si>
  <si>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</si>
  <si>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</si>
  <si>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</si>
  <si>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</si>
  <si>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</si>
  <si>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</si>
  <si>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</si>
  <si>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</si>
  <si>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</si>
  <si>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</si>
  <si>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</si>
  <si>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</si>
  <si>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</si>
  <si>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</si>
  <si>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</si>
  <si>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</si>
  <si>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</si>
  <si>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</si>
  <si>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</si>
  <si>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</si>
  <si>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</si>
  <si>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</si>
  <si>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</si>
  <si>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</si>
  <si>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</si>
  <si>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</si>
  <si>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</si>
  <si>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</si>
  <si>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</si>
  <si>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</si>
  <si>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</si>
  <si>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</si>
  <si>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</si>
  <si>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</si>
  <si>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</si>
  <si>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</si>
  <si>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</si>
  <si>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</si>
  <si>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</si>
  <si>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</si>
  <si>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</si>
  <si>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</si>
  <si>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</si>
  <si>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</si>
  <si>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</si>
  <si>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</si>
  <si>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</si>
  <si>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</si>
  <si>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</si>
  <si>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</si>
  <si>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</si>
  <si>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</si>
  <si>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</si>
  <si>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</si>
  <si>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</si>
  <si>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</si>
  <si>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</si>
  <si>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</si>
  <si>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</si>
  <si>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</si>
  <si>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</si>
  <si>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</si>
  <si>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</si>
  <si>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</si>
  <si>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</si>
  <si>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</si>
  <si>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</si>
  <si>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</si>
  <si>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</si>
  <si>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</si>
  <si>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</si>
  <si>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</si>
  <si>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</si>
  <si>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</si>
  <si>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</si>
  <si>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</si>
  <si>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</si>
  <si>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</si>
  <si>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</si>
  <si>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</si>
  <si>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</si>
  <si>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</si>
  <si>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</si>
  <si>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</si>
  <si>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</si>
  <si>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</si>
  <si>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</si>
  <si>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</si>
  <si>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</si>
  <si>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</si>
  <si>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</si>
  <si>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</si>
  <si>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</si>
  <si>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</si>
  <si>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</si>
  <si>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</si>
  <si>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</si>
  <si>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</si>
  <si>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</si>
  <si>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</si>
  <si>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</si>
  <si>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</si>
  <si>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</si>
  <si>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</si>
  <si>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</si>
  <si>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</si>
  <si>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</si>
  <si>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</si>
  <si>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</si>
  <si>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</si>
  <si>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</si>
  <si>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</si>
  <si>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</si>
  <si>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</si>
  <si>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</si>
  <si>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</si>
  <si>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</si>
  <si>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</si>
  <si>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</si>
  <si>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</si>
  <si>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</si>
  <si>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</si>
  <si>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</si>
  <si>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</si>
  <si>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</si>
  <si>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</si>
  <si>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</si>
  <si>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</si>
  <si>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</si>
  <si>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</si>
  <si>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</si>
  <si>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</si>
  <si>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</si>
  <si>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</si>
  <si>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</si>
  <si>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</si>
  <si>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</si>
  <si>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</si>
  <si>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</si>
  <si>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</si>
  <si>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</si>
  <si>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</si>
  <si>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</si>
  <si>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</si>
  <si>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</si>
  <si>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</si>
  <si>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</si>
  <si>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</si>
  <si>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</si>
  <si>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</si>
  <si>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</si>
  <si>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</si>
  <si>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</si>
  <si>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</si>
  <si>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</si>
  <si>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</si>
  <si>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</si>
  <si>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</si>
  <si>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</si>
  <si>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</si>
  <si>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</si>
  <si>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</si>
  <si>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</si>
  <si>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</si>
  <si>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</si>
  <si>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</si>
  <si>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</si>
  <si>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</si>
  <si>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</si>
  <si>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</si>
  <si>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</si>
  <si>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</si>
  <si>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</si>
  <si>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</si>
  <si>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</si>
  <si>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</si>
  <si>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</si>
  <si>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</si>
  <si>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</si>
  <si>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</si>
  <si>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</si>
  <si>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</si>
  <si>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</si>
  <si>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</si>
  <si>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</si>
  <si>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</si>
  <si>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</si>
  <si>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</si>
  <si>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</si>
  <si>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</si>
  <si>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</si>
  <si>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</si>
  <si>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</si>
  <si>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</si>
  <si>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</si>
  <si>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</si>
  <si>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</si>
  <si>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</si>
  <si>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</si>
  <si>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</si>
  <si>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</si>
  <si>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</si>
  <si>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</si>
  <si>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</si>
  <si>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</si>
  <si>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</si>
  <si>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</si>
  <si>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</si>
  <si>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</si>
  <si>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</si>
  <si>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</si>
  <si>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</si>
  <si>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</si>
  <si>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</si>
  <si>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</si>
  <si>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</si>
  <si>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</si>
  <si>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</si>
  <si>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</si>
  <si>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</si>
  <si>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</si>
  <si>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</si>
  <si>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</si>
  <si>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</si>
  <si>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</si>
  <si>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</si>
  <si>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</si>
  <si>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</si>
  <si>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</si>
  <si>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</si>
  <si>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</si>
  <si>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</si>
  <si>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</si>
  <si>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</si>
  <si>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</si>
  <si>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</si>
  <si>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</si>
  <si>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</si>
  <si>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</si>
  <si>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</si>
  <si>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</si>
  <si>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</si>
  <si>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</si>
  <si>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</si>
  <si>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</si>
  <si>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</si>
  <si>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</si>
  <si>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</si>
  <si>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</si>
  <si>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</si>
  <si>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</si>
  <si>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</si>
  <si>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</si>
  <si>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</si>
  <si>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</si>
  <si>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</si>
  <si>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</si>
  <si>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</si>
  <si>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</si>
  <si>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</si>
  <si>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</si>
  <si>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</si>
  <si>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</si>
  <si>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</si>
  <si>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</si>
  <si>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</si>
  <si>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</si>
  <si>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</si>
  <si>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</si>
  <si>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</si>
  <si>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</si>
  <si>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</si>
  <si>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</si>
  <si>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</si>
  <si>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</si>
  <si>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</si>
  <si>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</si>
  <si>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</si>
  <si>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</si>
  <si>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</si>
  <si>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</si>
  <si>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</si>
  <si>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</si>
  <si>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</si>
  <si>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</si>
  <si>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</si>
  <si>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</si>
  <si>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</si>
  <si>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</si>
  <si>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</si>
  <si>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</si>
  <si>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</si>
  <si>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</si>
  <si>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</si>
  <si>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</si>
  <si>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</si>
  <si>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</si>
  <si>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</si>
  <si>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</si>
  <si>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</si>
  <si>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</si>
  <si>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</si>
  <si>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</si>
  <si>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</si>
  <si>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</si>
  <si>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</si>
  <si>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</si>
  <si>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</si>
  <si>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</si>
  <si>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</si>
  <si>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</si>
  <si>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</si>
  <si>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</si>
  <si>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</si>
  <si>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</si>
  <si>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</si>
  <si>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</si>
  <si>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</si>
  <si>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</si>
  <si>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</si>
  <si>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</si>
  <si>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</si>
  <si>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</si>
  <si>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</si>
  <si>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</si>
  <si>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</si>
  <si>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</si>
  <si>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</si>
  <si>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</si>
  <si>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</si>
  <si>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</si>
  <si>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</si>
  <si>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</si>
  <si>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</si>
  <si>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</si>
  <si>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</si>
  <si>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</si>
  <si>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</si>
  <si>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</si>
  <si>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</si>
  <si>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</si>
  <si>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</si>
  <si>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</si>
  <si>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</si>
  <si>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</si>
  <si>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</si>
  <si>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</si>
  <si>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</si>
  <si>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</si>
  <si>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</si>
  <si>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</si>
  <si>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</si>
  <si>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</si>
  <si>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</si>
  <si>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</si>
  <si>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</si>
  <si>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</si>
  <si>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</si>
  <si>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</si>
  <si>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</si>
  <si>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</si>
  <si>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</si>
  <si>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</si>
  <si>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</si>
  <si>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</si>
  <si>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</si>
  <si>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</si>
  <si>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</si>
  <si>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</si>
  <si>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</si>
  <si>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</si>
  <si>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</si>
  <si>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</si>
  <si>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</si>
  <si>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</si>
  <si>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</si>
  <si>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</si>
  <si>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</si>
  <si>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</si>
  <si>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</si>
  <si>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</si>
  <si>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</si>
  <si>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</si>
  <si>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</si>
  <si>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</si>
  <si>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</si>
  <si>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</si>
  <si>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</si>
  <si>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</si>
  <si>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</si>
  <si>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</si>
  <si>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</si>
  <si>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</si>
  <si>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</si>
  <si>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</si>
  <si>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</si>
  <si>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</si>
  <si>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</si>
  <si>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</si>
  <si>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</si>
  <si>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</si>
  <si>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</si>
  <si>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</si>
  <si>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</si>
  <si>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</si>
  <si>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</si>
  <si>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</si>
  <si>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</si>
  <si>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</si>
  <si>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</si>
  <si>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</si>
  <si>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</si>
  <si>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</si>
  <si>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</si>
  <si>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</si>
  <si>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</si>
  <si>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</si>
  <si>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</si>
  <si>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</si>
  <si>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</si>
  <si>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</si>
  <si>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</si>
  <si>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</si>
  <si>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</si>
  <si>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</si>
  <si>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</si>
  <si>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</si>
  <si>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</si>
  <si>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</si>
  <si>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</si>
  <si>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</si>
  <si>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</si>
  <si>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</si>
  <si>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</si>
  <si>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</si>
  <si>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</si>
  <si>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</si>
  <si>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</si>
  <si>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</si>
  <si>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</si>
  <si>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</si>
  <si>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</si>
  <si>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</si>
  <si>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</si>
  <si>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</si>
  <si>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</si>
  <si>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</si>
  <si>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</si>
  <si>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</si>
  <si>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</si>
  <si>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</si>
  <si>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</si>
  <si>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</si>
  <si>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</si>
  <si>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</si>
  <si>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</si>
  <si>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</si>
  <si>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</si>
  <si>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</si>
  <si>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</si>
  <si>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</si>
  <si>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</si>
  <si>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</si>
  <si>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</si>
  <si>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</si>
  <si>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</si>
  <si>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</si>
  <si>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</si>
  <si>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</si>
  <si>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</si>
  <si>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</si>
  <si>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</si>
  <si>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</si>
  <si>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</si>
  <si>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</si>
  <si>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</si>
  <si>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</si>
  <si>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</si>
  <si>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</si>
  <si>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</si>
  <si>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</si>
  <si>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</si>
  <si>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</si>
  <si>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</si>
  <si>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</si>
  <si>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</si>
  <si>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</si>
  <si>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</si>
  <si>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</si>
  <si>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</si>
  <si>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</si>
  <si>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</si>
  <si>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</si>
  <si>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</si>
  <si>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</si>
  <si>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</si>
  <si>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</si>
  <si>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</si>
  <si>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</si>
  <si>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</si>
  <si>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</si>
  <si>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</si>
  <si>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</si>
  <si>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</si>
  <si>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</si>
  <si>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</si>
  <si>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</si>
  <si>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</si>
  <si>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</si>
  <si>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</si>
  <si>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</si>
  <si>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</si>
  <si>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</si>
  <si>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</si>
  <si>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</si>
  <si>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</si>
  <si>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</si>
  <si>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</si>
  <si>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</si>
  <si>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</si>
  <si>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</si>
  <si>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</si>
  <si>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</si>
  <si>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</si>
  <si>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</si>
  <si>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</si>
  <si>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</si>
  <si>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</si>
  <si>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</si>
  <si>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</si>
  <si>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</si>
  <si>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</si>
  <si>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</si>
  <si>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</si>
  <si>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</si>
  <si>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</si>
  <si>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</si>
  <si>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</si>
  <si>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</si>
  <si>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</si>
  <si>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</si>
  <si>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</si>
  <si>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</si>
  <si>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</si>
  <si>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</si>
  <si>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</si>
  <si>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</si>
  <si>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</si>
  <si>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</si>
  <si>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</si>
  <si>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</si>
  <si>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</si>
  <si>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</si>
  <si>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</si>
  <si>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</si>
  <si>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</si>
  <si>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</si>
  <si>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</si>
  <si>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</si>
  <si>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</si>
  <si>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</si>
  <si>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</si>
  <si>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</si>
  <si>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</si>
  <si>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</si>
  <si>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</si>
  <si>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</si>
  <si>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</si>
  <si>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</si>
  <si>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</si>
  <si>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</si>
  <si>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</si>
  <si>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</si>
  <si>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</si>
  <si>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</si>
  <si>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</si>
  <si>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</si>
  <si>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</si>
  <si>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</si>
  <si>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</si>
  <si>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</si>
  <si>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</si>
  <si>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</si>
  <si>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</si>
  <si>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</si>
  <si>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</si>
  <si>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</si>
  <si>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</si>
  <si>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</si>
  <si>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</si>
  <si>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</si>
  <si>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</si>
  <si>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</si>
  <si>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</si>
  <si>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</si>
  <si>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</si>
  <si>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</si>
  <si>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</si>
  <si>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</si>
  <si>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</si>
  <si>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</si>
  <si>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</si>
  <si>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</si>
  <si>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</si>
  <si>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</si>
  <si>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</si>
  <si>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</si>
  <si>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</si>
  <si>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</si>
  <si>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</si>
  <si>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</si>
  <si>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</si>
  <si>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</si>
  <si>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</si>
  <si>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</si>
  <si>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</si>
  <si>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</si>
  <si>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</si>
  <si>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</si>
  <si>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</si>
  <si>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</si>
  <si>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</si>
  <si>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</si>
  <si>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</si>
  <si>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</si>
  <si>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</si>
  <si>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</si>
  <si>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</si>
  <si>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</si>
  <si>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</si>
  <si>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</si>
  <si>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</si>
  <si>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</si>
  <si>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</si>
  <si>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</si>
  <si>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</si>
  <si>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</si>
  <si>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</si>
  <si>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</si>
  <si>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</si>
  <si>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</si>
  <si>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</si>
  <si>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</si>
  <si>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</si>
  <si>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</si>
  <si>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</si>
  <si>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</si>
  <si>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</si>
  <si>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</si>
  <si>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</si>
  <si>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</si>
  <si>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</si>
  <si>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</si>
  <si>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</si>
  <si>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</si>
  <si>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</si>
  <si>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</si>
  <si>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</si>
  <si>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</si>
  <si>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</si>
  <si>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</si>
  <si>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</si>
  <si>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</si>
  <si>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</si>
  <si>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</si>
  <si>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</si>
  <si>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</si>
  <si>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</si>
  <si>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</si>
  <si>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</si>
  <si>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</si>
  <si>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</si>
  <si>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</si>
  <si>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</si>
  <si>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</si>
  <si>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</si>
  <si>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</si>
  <si>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</si>
  <si>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</si>
  <si>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</si>
  <si>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</si>
  <si>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</si>
  <si>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</si>
  <si>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</si>
  <si>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</si>
  <si>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</si>
  <si>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</si>
  <si>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</si>
  <si>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</si>
  <si>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</si>
  <si>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</si>
  <si>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</si>
  <si>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</si>
  <si>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</si>
  <si>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</si>
  <si>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</si>
  <si>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</si>
  <si>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</si>
  <si>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</si>
  <si>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</si>
  <si>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</si>
  <si>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</si>
  <si>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</si>
  <si>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</si>
  <si>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</si>
  <si>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</si>
  <si>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</si>
  <si>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</si>
  <si>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</si>
  <si>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</si>
  <si>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</si>
  <si>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</si>
  <si>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</si>
  <si>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</si>
  <si>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</si>
  <si>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</si>
  <si>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</si>
  <si>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</si>
  <si>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</si>
  <si>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</si>
  <si>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</si>
  <si>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</si>
  <si>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</si>
  <si>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</si>
  <si>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</si>
  <si>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</si>
  <si>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</si>
  <si>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</si>
  <si>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</si>
  <si>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</si>
  <si>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</si>
  <si>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</si>
  <si>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</si>
  <si>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</si>
  <si>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</si>
  <si>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</si>
  <si>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</si>
  <si>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</si>
  <si>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</si>
  <si>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</si>
  <si>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</si>
  <si>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</si>
  <si>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</si>
  <si>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</si>
  <si>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</si>
  <si>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</si>
  <si>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</si>
  <si>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</si>
  <si>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</si>
  <si>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</si>
  <si>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</si>
  <si>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</si>
  <si>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</si>
  <si>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</si>
  <si>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</si>
  <si>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</si>
  <si>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</si>
  <si>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</si>
  <si>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</si>
  <si>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</si>
  <si>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</si>
  <si>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</si>
  <si>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</si>
  <si>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</si>
  <si>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</si>
  <si>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</si>
  <si>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</si>
  <si>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</si>
  <si>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</si>
  <si>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</si>
  <si>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</si>
  <si>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</si>
  <si>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</si>
  <si>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</si>
  <si>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</si>
  <si>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</si>
  <si>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</si>
  <si>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</si>
  <si>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</si>
  <si>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</si>
  <si>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</si>
  <si>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</si>
  <si>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</si>
  <si>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</si>
  <si>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</si>
  <si>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</si>
  <si>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</si>
  <si>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</si>
  <si>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</si>
  <si>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</si>
  <si>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</si>
  <si>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</si>
  <si>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</si>
  <si>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</si>
  <si>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</si>
  <si>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</si>
  <si>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</si>
  <si>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</si>
  <si>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</si>
  <si>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</si>
  <si>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</si>
  <si>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</si>
  <si>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</si>
  <si>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</si>
  <si>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</si>
  <si>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</si>
  <si>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</si>
  <si>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</si>
  <si>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</si>
  <si>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</si>
  <si>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</si>
  <si>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</si>
  <si>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</si>
  <si>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</si>
  <si>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</si>
  <si>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</si>
  <si>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</si>
  <si>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</si>
  <si>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</si>
  <si>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</si>
  <si>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</si>
  <si>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</si>
  <si>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</si>
  <si>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</si>
  <si>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</si>
  <si>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</si>
  <si>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</si>
  <si>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</si>
  <si>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</si>
  <si>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</si>
  <si>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</si>
  <si>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</si>
  <si>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</si>
  <si>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</si>
  <si>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</si>
  <si>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</si>
  <si>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</si>
  <si>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</si>
  <si>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</si>
  <si>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</si>
  <si>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</si>
  <si>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</si>
  <si>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</si>
  <si>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</si>
  <si>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</si>
  <si>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</si>
  <si>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</si>
  <si>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</si>
  <si>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</si>
  <si>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</si>
  <si>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</si>
  <si>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</si>
  <si>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</si>
  <si>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</si>
  <si>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</si>
  <si>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</si>
  <si>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</si>
  <si>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</si>
  <si>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</si>
  <si>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</si>
  <si>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</si>
  <si>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</si>
  <si>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</si>
  <si>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</si>
  <si>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</si>
  <si>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</si>
  <si>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</si>
  <si>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</si>
  <si>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</si>
  <si>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</si>
  <si>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</si>
  <si>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</si>
  <si>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</si>
  <si>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</si>
  <si>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</si>
  <si>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</si>
  <si>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</si>
  <si>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</si>
  <si>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</si>
  <si>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</si>
  <si>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</si>
  <si>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</si>
  <si>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</si>
  <si>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</si>
  <si>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</si>
  <si>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</si>
  <si>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</si>
  <si>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</si>
  <si>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</si>
  <si>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</si>
  <si>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</si>
  <si>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</si>
  <si>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</si>
  <si>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</si>
  <si>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</si>
  <si>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</si>
  <si>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</si>
  <si>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</si>
  <si>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</si>
  <si>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</si>
  <si>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</si>
  <si>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</si>
  <si>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</si>
  <si>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</si>
  <si>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</si>
  <si>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</si>
  <si>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</si>
  <si>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</si>
  <si>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</si>
  <si>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</si>
  <si>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</si>
  <si>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</si>
  <si>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</si>
  <si>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</si>
  <si>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</si>
  <si>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</si>
  <si>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</si>
  <si>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</si>
  <si>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</si>
  <si>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</si>
  <si>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</si>
  <si>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</si>
  <si>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</si>
  <si>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</si>
  <si>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</si>
  <si>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</si>
  <si>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</si>
  <si>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</si>
  <si>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</si>
  <si>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</si>
  <si>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</si>
  <si>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</si>
  <si>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</si>
  <si>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</si>
  <si>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</si>
  <si>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</si>
  <si>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</si>
  <si>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</si>
  <si>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</si>
  <si>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</si>
  <si>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</si>
  <si>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</si>
  <si>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</si>
  <si>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</si>
  <si>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</si>
  <si>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</si>
  <si>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</si>
  <si>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</si>
  <si>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</si>
  <si>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</si>
  <si>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</si>
  <si>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</si>
  <si>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</si>
  <si>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</si>
  <si>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</si>
  <si>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</si>
  <si>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</si>
  <si>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</si>
  <si>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</si>
  <si>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</si>
  <si>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</si>
  <si>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</si>
  <si>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</si>
  <si>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</si>
  <si>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</si>
  <si>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</si>
  <si>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</si>
  <si>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</si>
  <si>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</si>
  <si>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</si>
  <si>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</si>
  <si>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</si>
  <si>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</si>
  <si>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</si>
  <si>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</si>
  <si>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</si>
  <si>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</si>
  <si>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</si>
  <si>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</si>
  <si>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</si>
  <si>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</si>
  <si>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</si>
  <si>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</si>
  <si>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</si>
  <si>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</si>
  <si>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</si>
  <si>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</si>
  <si>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</si>
  <si>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</si>
  <si>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</si>
  <si>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</si>
  <si>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</si>
  <si>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</si>
  <si>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</si>
  <si>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</si>
  <si>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</si>
  <si>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</si>
  <si>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</si>
  <si>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</si>
  <si>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</si>
  <si>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</si>
  <si>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</si>
  <si>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</si>
  <si>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</si>
  <si>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</si>
  <si>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</si>
  <si>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</si>
  <si>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</si>
  <si>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</si>
  <si>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</si>
  <si>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</si>
  <si>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</si>
  <si>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</si>
  <si>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</si>
  <si>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</si>
  <si>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</si>
  <si>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</si>
  <si>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</si>
  <si>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</si>
  <si>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</si>
  <si>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</si>
  <si>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</si>
  <si>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</si>
  <si>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</si>
  <si>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</si>
  <si>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</si>
  <si>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</si>
  <si>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</si>
  <si>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</si>
  <si>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</si>
  <si>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</si>
  <si>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</si>
  <si>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</si>
  <si>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</si>
  <si>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</si>
  <si>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</si>
  <si>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</si>
  <si>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</si>
  <si>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</si>
  <si>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</si>
  <si>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</si>
  <si>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</si>
  <si>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</si>
  <si>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</si>
  <si>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</si>
  <si>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</si>
  <si>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</si>
  <si>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</si>
  <si>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</si>
  <si>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</si>
  <si>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</si>
  <si>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</si>
  <si>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</si>
  <si>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</si>
  <si>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</si>
  <si>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</si>
  <si>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</si>
  <si>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</si>
  <si>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</si>
  <si>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</si>
  <si>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</si>
  <si>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</si>
  <si>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</si>
  <si>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</si>
  <si>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</si>
  <si>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</si>
  <si>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</si>
  <si>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</si>
  <si>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</si>
  <si>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</si>
  <si>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</si>
  <si>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</si>
  <si>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</si>
  <si>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</si>
  <si>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</si>
  <si>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</si>
  <si>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</si>
  <si>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</si>
  <si>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</si>
  <si>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</si>
  <si>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</si>
  <si>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</si>
  <si>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</si>
  <si>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</si>
  <si>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</si>
  <si>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</si>
  <si>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</si>
  <si>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</si>
  <si>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</si>
  <si>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</si>
  <si>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</si>
  <si>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</si>
  <si>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</si>
  <si>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</si>
  <si>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</si>
  <si>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</si>
  <si>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</si>
  <si>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</si>
  <si>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</si>
  <si>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</si>
  <si>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</si>
  <si>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</si>
  <si>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</si>
  <si>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</si>
  <si>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</si>
  <si>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</si>
  <si>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</si>
  <si>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</si>
  <si>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</si>
  <si>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</si>
  <si>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</si>
  <si>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</si>
  <si>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</si>
  <si>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</si>
  <si>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</si>
  <si>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</si>
  <si>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</si>
  <si>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</si>
  <si>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</si>
  <si>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</si>
  <si>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</si>
  <si>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</si>
  <si>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</si>
  <si>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</si>
  <si>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</si>
  <si>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</si>
  <si>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</si>
  <si>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</si>
  <si>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</si>
  <si>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</si>
  <si>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</si>
  <si>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</si>
  <si>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</si>
  <si>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</si>
  <si>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</si>
  <si>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</si>
  <si>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</si>
  <si>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</si>
  <si>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</si>
  <si>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</si>
  <si>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</si>
  <si>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</si>
  <si>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</si>
  <si>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</si>
  <si>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</si>
  <si>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</si>
  <si>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</si>
  <si>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</si>
  <si>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</si>
  <si>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</si>
  <si>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</si>
  <si>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</si>
  <si>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</si>
  <si>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</si>
  <si>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</si>
  <si>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</si>
  <si>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</si>
  <si>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</si>
  <si>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</si>
  <si>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</si>
  <si>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</si>
  <si>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</si>
  <si>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</si>
  <si>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</si>
  <si>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</si>
  <si>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</si>
  <si>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</si>
  <si>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</si>
  <si>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</si>
  <si>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</si>
  <si>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</si>
  <si>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</si>
  <si>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</si>
  <si>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</si>
  <si>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</si>
  <si>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</si>
  <si>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</si>
  <si>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</si>
  <si>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</si>
  <si>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</si>
  <si>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</si>
  <si>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</si>
  <si>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</si>
  <si>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</si>
  <si>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</si>
  <si>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</si>
  <si>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</si>
  <si>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</si>
  <si>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</si>
  <si>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</si>
  <si>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</si>
  <si>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</si>
  <si>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</si>
  <si>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</si>
  <si>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</si>
  <si>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</si>
  <si>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</si>
  <si>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</si>
  <si>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</si>
  <si>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</si>
  <si>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</si>
  <si>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</si>
  <si>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</si>
  <si>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</si>
  <si>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</si>
  <si>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</si>
  <si>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</si>
  <si>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</si>
  <si>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</si>
  <si>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</si>
  <si>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</si>
  <si>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</si>
  <si>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</si>
  <si>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</si>
  <si>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</si>
  <si>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</si>
  <si>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</si>
  <si>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</si>
  <si>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</si>
  <si>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</si>
  <si>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</si>
  <si>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</si>
  <si>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</si>
  <si>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</si>
  <si>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</si>
  <si>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</si>
  <si>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</si>
  <si>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</si>
  <si>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</si>
  <si>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</si>
  <si>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</si>
  <si>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</si>
  <si>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</si>
  <si>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</si>
  <si>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</si>
  <si>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</si>
  <si>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</si>
  <si>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</si>
  <si>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</si>
  <si>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</si>
  <si>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</si>
  <si>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</si>
  <si>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</si>
  <si>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</si>
  <si>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</si>
  <si>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</si>
  <si>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</si>
  <si>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</si>
  <si>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</si>
  <si>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</si>
  <si>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</si>
  <si>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</si>
  <si>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</si>
  <si>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</si>
  <si>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</si>
  <si>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</si>
  <si>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</si>
  <si>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</si>
  <si>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</si>
  <si>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</si>
  <si>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</si>
  <si>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</si>
  <si>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</si>
  <si>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</si>
  <si>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</si>
  <si>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</si>
  <si>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</si>
  <si>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</si>
  <si>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</si>
  <si>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</si>
  <si>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</si>
  <si>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</si>
  <si>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</si>
  <si>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</si>
  <si>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</si>
  <si>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</si>
  <si>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</si>
  <si>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</si>
  <si>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</si>
  <si>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</si>
  <si>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</si>
  <si>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</si>
  <si>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</si>
  <si>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</si>
  <si>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</si>
  <si>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</si>
  <si>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</si>
  <si>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</si>
  <si>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</si>
  <si>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</si>
  <si>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</si>
  <si>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</si>
  <si>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</si>
  <si>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</si>
  <si>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</si>
  <si>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</si>
  <si>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</si>
  <si>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</si>
  <si>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</si>
  <si>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</si>
  <si>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</si>
  <si>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</si>
  <si>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</si>
  <si>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</si>
  <si>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</si>
  <si>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</si>
  <si>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</si>
  <si>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</si>
  <si>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</si>
  <si>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</si>
  <si>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</si>
  <si>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</si>
  <si>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</si>
  <si>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</si>
  <si>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</si>
  <si>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</si>
  <si>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</si>
  <si>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</si>
  <si>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</si>
  <si>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</si>
  <si>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</si>
  <si>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</si>
  <si>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</si>
  <si>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</si>
  <si>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</si>
  <si>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</si>
  <si>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</si>
  <si>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</si>
  <si>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</si>
  <si>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</si>
  <si>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</si>
  <si>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</si>
  <si>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</si>
  <si>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</si>
  <si>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</si>
  <si>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</si>
  <si>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</si>
  <si>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</si>
  <si>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</si>
  <si>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</si>
  <si>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</si>
  <si>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</si>
  <si>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</si>
  <si>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</si>
  <si>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</si>
  <si>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</si>
  <si>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</si>
  <si>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</si>
  <si>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</si>
  <si>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</si>
  <si>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</si>
  <si>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</si>
  <si>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</si>
  <si>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</si>
  <si>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</si>
  <si>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</si>
  <si>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</si>
  <si>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</si>
  <si>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</si>
  <si>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</si>
  <si>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</si>
  <si>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</si>
  <si>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</si>
  <si>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</si>
  <si>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</si>
  <si>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</si>
  <si>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</si>
  <si>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</si>
  <si>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</si>
  <si>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</si>
  <si>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</si>
  <si>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</si>
  <si>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</si>
  <si>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</si>
  <si>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</si>
  <si>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</si>
  <si>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</si>
  <si>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</si>
  <si>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</si>
  <si>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</si>
  <si>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</si>
  <si>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</si>
  <si>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</si>
  <si>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</si>
  <si>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</si>
  <si>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</si>
  <si>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</si>
  <si>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</si>
  <si>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</si>
  <si>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</si>
  <si>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</si>
  <si>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</si>
  <si>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</si>
  <si>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</si>
  <si>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</si>
  <si>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</si>
  <si>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</si>
  <si>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</si>
  <si>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</si>
  <si>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</si>
  <si>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</si>
  <si>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</si>
  <si>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</si>
  <si>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</si>
  <si>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</si>
  <si>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</si>
  <si>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</si>
  <si>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</si>
  <si>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</si>
  <si>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</si>
  <si>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</si>
  <si>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</si>
  <si>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</si>
  <si>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</si>
  <si>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</si>
  <si>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</si>
  <si>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</si>
  <si>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</si>
  <si>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</si>
  <si>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</si>
  <si>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</si>
  <si>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</si>
  <si>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</si>
  <si>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</si>
  <si>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</si>
  <si>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</si>
  <si>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</si>
  <si>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</si>
  <si>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</si>
  <si>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</si>
  <si>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</si>
  <si>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</si>
  <si>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</si>
  <si>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</si>
  <si>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</si>
  <si>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</si>
  <si>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</si>
  <si>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</si>
  <si>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</si>
  <si>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</si>
  <si>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</si>
  <si>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</si>
  <si>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</si>
  <si>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</si>
  <si>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</si>
  <si>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</si>
  <si>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</si>
  <si>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</si>
  <si>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</si>
  <si>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</si>
  <si>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</si>
  <si>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</si>
  <si>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</si>
  <si>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</si>
  <si>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</si>
  <si>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</si>
  <si>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</si>
  <si>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</si>
  <si>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</si>
  <si>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</si>
  <si>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</si>
  <si>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</si>
  <si>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</si>
  <si>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</si>
  <si>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</si>
  <si>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</si>
  <si>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</si>
  <si>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</si>
  <si>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</si>
  <si>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</si>
  <si>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</si>
  <si>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</si>
  <si>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</si>
  <si>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</si>
  <si>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</si>
  <si>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</si>
  <si>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</si>
  <si>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</si>
  <si>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</si>
  <si>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</si>
  <si>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</si>
  <si>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</si>
  <si>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</si>
  <si>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</si>
  <si>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</si>
  <si>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</si>
  <si>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</si>
  <si>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</si>
  <si>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</si>
  <si>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</si>
  <si>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</si>
  <si>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</si>
  <si>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</si>
  <si>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</si>
  <si>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</si>
  <si>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</si>
  <si>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</si>
  <si>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</si>
  <si>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</si>
  <si>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</si>
  <si>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</si>
  <si>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</si>
  <si>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</si>
  <si>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</si>
  <si>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</si>
  <si>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</si>
  <si>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</si>
  <si>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</si>
  <si>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</si>
  <si>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</si>
  <si>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</si>
  <si>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</si>
  <si>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</si>
  <si>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</si>
  <si>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</si>
  <si>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</si>
  <si>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</si>
  <si>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</si>
  <si>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</si>
  <si>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</si>
  <si>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</si>
  <si>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</si>
  <si>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</si>
  <si>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</si>
  <si>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</si>
  <si>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</si>
  <si>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</si>
  <si>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</si>
  <si>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</si>
  <si>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</si>
  <si>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</si>
  <si>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</si>
  <si>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</si>
  <si>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</si>
  <si>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</si>
  <si>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</si>
  <si>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</si>
  <si>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</si>
  <si>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</si>
  <si>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</si>
  <si>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</si>
  <si>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</si>
  <si>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</si>
  <si>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</si>
  <si>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</si>
  <si>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</si>
  <si>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</si>
  <si>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</si>
  <si>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</si>
  <si>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</si>
  <si>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</si>
  <si>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</si>
  <si>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</si>
  <si>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</si>
  <si>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</si>
  <si>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</si>
  <si>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</si>
  <si>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</si>
  <si>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</si>
  <si>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</si>
  <si>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</si>
  <si>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</si>
  <si>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</si>
  <si>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</si>
  <si>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</si>
  <si>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</si>
  <si>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</si>
  <si>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</si>
  <si>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</si>
  <si>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</si>
  <si>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</si>
  <si>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</si>
  <si>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</si>
  <si>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</si>
  <si>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</si>
  <si>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</si>
  <si>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</si>
  <si>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</si>
  <si>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</si>
  <si>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</si>
  <si>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</si>
  <si>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</si>
  <si>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</si>
  <si>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</si>
  <si>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</si>
  <si>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</si>
  <si>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</si>
  <si>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</si>
  <si>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</si>
  <si>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</si>
  <si>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</si>
  <si>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</si>
  <si>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</si>
  <si>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</si>
  <si>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</si>
  <si>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</si>
  <si>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</si>
  <si>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</si>
  <si>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</si>
  <si>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</si>
  <si>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</si>
  <si>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</si>
  <si>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</si>
  <si>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</si>
  <si>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</si>
  <si>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</si>
  <si>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</si>
  <si>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</si>
  <si>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</si>
  <si>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</si>
  <si>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</si>
  <si>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</si>
  <si>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</si>
  <si>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</si>
  <si>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</si>
  <si>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</si>
  <si>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</si>
  <si>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</si>
  <si>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</si>
  <si>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</si>
  <si>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</si>
  <si>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</si>
  <si>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</si>
  <si>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</si>
  <si>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</si>
  <si>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</si>
  <si>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</si>
  <si>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</si>
  <si>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</si>
  <si>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</si>
  <si>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</si>
  <si>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</si>
  <si>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</si>
  <si>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</si>
  <si>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</si>
  <si>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</si>
  <si>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</si>
  <si>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</si>
  <si>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</si>
  <si>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</si>
  <si>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</si>
  <si>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</si>
  <si>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</si>
  <si>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</si>
  <si>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</si>
  <si>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</si>
  <si>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</si>
  <si>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</si>
  <si>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</si>
  <si>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</si>
  <si>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</si>
  <si>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</si>
  <si>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</si>
  <si>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</si>
  <si>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</si>
  <si>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</si>
  <si>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</si>
  <si>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</si>
  <si>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</si>
  <si>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</si>
  <si>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</si>
  <si>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</si>
  <si>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</si>
  <si>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</si>
  <si>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</si>
  <si>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</si>
  <si>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</si>
  <si>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</si>
  <si>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</si>
  <si>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</si>
  <si>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</si>
  <si>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</si>
  <si>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</si>
  <si>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</si>
  <si>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</si>
  <si>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</si>
  <si>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</si>
  <si>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</si>
  <si>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</si>
  <si>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</si>
  <si>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</si>
  <si>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</si>
  <si>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</si>
  <si>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</si>
  <si>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</si>
  <si>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</si>
  <si>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</si>
  <si>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</si>
  <si>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</si>
  <si>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</si>
  <si>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</si>
  <si>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</si>
  <si>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</si>
  <si>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</si>
  <si>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</si>
  <si>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</si>
  <si>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</si>
  <si>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</si>
  <si>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</si>
  <si>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</si>
  <si>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</si>
  <si>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</si>
  <si>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</si>
  <si>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</si>
  <si>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</si>
  <si>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</si>
  <si>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</si>
  <si>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</si>
  <si>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</si>
  <si>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</si>
  <si>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</si>
  <si>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</si>
  <si>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</si>
  <si>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</si>
  <si>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</si>
  <si>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</si>
  <si>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</si>
  <si>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</si>
  <si>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</si>
  <si>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</si>
  <si>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</si>
  <si>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</si>
  <si>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</si>
  <si>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</si>
  <si>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</si>
  <si>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</si>
  <si>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</si>
  <si>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</si>
  <si>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</si>
  <si>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</si>
  <si>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</si>
  <si>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</si>
  <si>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</si>
  <si>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</si>
  <si>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</si>
  <si>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</si>
  <si>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</si>
  <si>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</si>
  <si>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</si>
  <si>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</si>
  <si>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</si>
  <si>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</si>
  <si>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</si>
  <si>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</si>
  <si>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</si>
  <si>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</si>
  <si>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</si>
  <si>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</si>
  <si>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</si>
  <si>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</si>
  <si>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</si>
  <si>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</si>
  <si>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</si>
  <si>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</si>
  <si>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</si>
  <si>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</si>
  <si>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</si>
  <si>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</si>
  <si>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</si>
  <si>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</si>
  <si>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</si>
  <si>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</si>
  <si>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</si>
  <si>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</si>
  <si>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</si>
  <si>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</si>
  <si>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</si>
  <si>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</si>
  <si>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</si>
  <si>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</si>
  <si>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</si>
  <si>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</si>
  <si>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</si>
  <si>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</si>
  <si>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</si>
  <si>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</si>
  <si>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</si>
  <si>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</si>
  <si>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</si>
  <si>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</si>
  <si>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</si>
  <si>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</si>
  <si>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</si>
  <si>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</si>
  <si>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</si>
  <si>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</si>
  <si>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</si>
  <si>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</si>
  <si>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</si>
  <si>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</si>
  <si>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</si>
  <si>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</si>
  <si>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</si>
  <si>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</si>
  <si>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</si>
  <si>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</si>
  <si>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</si>
  <si>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</si>
  <si>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</si>
  <si>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</si>
  <si>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</si>
  <si>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</si>
  <si>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</si>
  <si>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</si>
  <si>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</si>
  <si>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</si>
  <si>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</si>
  <si>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</si>
  <si>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</si>
  <si>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</si>
  <si>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</si>
  <si>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</si>
  <si>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</si>
  <si>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</si>
  <si>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</si>
  <si>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</si>
  <si>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</si>
  <si>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</si>
  <si>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</si>
  <si>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</si>
  <si>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</si>
  <si>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</si>
  <si>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</si>
  <si>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</si>
  <si>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</si>
  <si>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</si>
  <si>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</si>
  <si>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</si>
  <si>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</si>
  <si>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</si>
  <si>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</si>
  <si>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</si>
  <si>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</si>
  <si>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</si>
  <si>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</si>
  <si>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</si>
  <si>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</si>
  <si>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</si>
  <si>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</si>
  <si>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</si>
  <si>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</si>
  <si>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</si>
  <si>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</si>
  <si>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</si>
  <si>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</si>
  <si>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</si>
  <si>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</si>
  <si>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</si>
  <si>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</si>
  <si>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</si>
  <si>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</si>
  <si>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</si>
  <si>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</si>
  <si>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</si>
  <si>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</si>
  <si>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</si>
  <si>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</si>
  <si>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</si>
  <si>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</si>
  <si>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</si>
  <si>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</si>
  <si>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</si>
  <si>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</si>
  <si>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</si>
  <si>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</si>
  <si>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</si>
  <si>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</si>
  <si>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</si>
  <si>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</si>
  <si>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</si>
  <si>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</si>
  <si>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</si>
  <si>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</si>
  <si>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</si>
  <si>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</si>
  <si>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</si>
  <si>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</si>
  <si>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</si>
  <si>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</si>
  <si>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</si>
  <si>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</si>
  <si>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</si>
  <si>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</si>
  <si>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</si>
  <si>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</si>
  <si>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</si>
  <si>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</si>
  <si>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</si>
  <si>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</si>
  <si>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</si>
  <si>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</si>
  <si>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</si>
  <si>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</si>
  <si>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</si>
  <si>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</si>
  <si>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</si>
  <si>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</si>
  <si>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</si>
  <si>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</si>
  <si>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</si>
  <si>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</si>
  <si>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</si>
  <si>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</si>
  <si>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</si>
  <si>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</si>
  <si>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</si>
  <si>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</si>
  <si>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</si>
  <si>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</si>
  <si>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</si>
  <si>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</si>
  <si>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</si>
  <si>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</si>
  <si>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</si>
  <si>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</si>
  <si>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</si>
  <si>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</si>
  <si>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</si>
  <si>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</si>
  <si>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</si>
  <si>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</si>
  <si>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</si>
  <si>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</si>
  <si>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</si>
  <si>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</si>
  <si>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</si>
  <si>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</si>
  <si>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</si>
  <si>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</si>
  <si>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</si>
  <si>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</si>
  <si>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</si>
  <si>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</si>
  <si>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</si>
  <si>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</si>
  <si>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</si>
  <si>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</si>
  <si>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</si>
  <si>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</si>
  <si>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</si>
  <si>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</si>
  <si>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</si>
  <si>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</si>
  <si>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</si>
  <si>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</si>
  <si>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</si>
  <si>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</si>
  <si>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</si>
  <si>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</si>
  <si>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</si>
  <si>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</si>
  <si>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</si>
  <si>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</si>
  <si>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</si>
  <si>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</si>
  <si>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</si>
  <si>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</si>
  <si>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</si>
  <si>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</si>
  <si>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</si>
  <si>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</si>
  <si>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</si>
  <si>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</si>
  <si>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</si>
  <si>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</si>
  <si>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</si>
  <si>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</si>
  <si>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</si>
  <si>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</si>
  <si>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</si>
  <si>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</si>
  <si>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</si>
  <si>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</si>
  <si>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</si>
  <si>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</si>
  <si>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</si>
  <si>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</si>
  <si>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</si>
  <si>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</si>
  <si>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</si>
  <si>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</si>
  <si>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</si>
  <si>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</si>
  <si>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</si>
  <si>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</si>
  <si>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</si>
  <si>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</si>
  <si>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</si>
  <si>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</si>
  <si>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</si>
  <si>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</si>
  <si>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</si>
  <si>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</si>
  <si>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</si>
  <si>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</si>
  <si>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</si>
  <si>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</si>
  <si>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</si>
  <si>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</si>
  <si>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</si>
  <si>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</si>
  <si>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</si>
  <si>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</si>
  <si>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</si>
  <si>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</si>
  <si>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</si>
  <si>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</si>
  <si>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</si>
  <si>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</si>
  <si>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</si>
  <si>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</si>
  <si>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</si>
  <si>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</si>
  <si>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</si>
  <si>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</si>
  <si>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</si>
  <si>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</si>
  <si>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</si>
  <si>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</si>
  <si>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</si>
  <si>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</si>
  <si>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</si>
  <si>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</si>
  <si>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</si>
  <si>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</si>
  <si>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</si>
  <si>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</si>
  <si>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</si>
  <si>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</si>
  <si>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</si>
  <si>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</si>
  <si>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</si>
  <si>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</si>
  <si>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</si>
  <si>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</si>
  <si>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</si>
  <si>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</si>
  <si>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</si>
  <si>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</si>
  <si>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</si>
  <si>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</si>
  <si>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</si>
  <si>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</si>
  <si>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</si>
  <si>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</si>
  <si>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</si>
  <si>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</si>
  <si>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</si>
  <si>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</si>
  <si>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</si>
  <si>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</si>
  <si>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</si>
  <si>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</si>
  <si>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</si>
  <si>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</si>
  <si>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</si>
  <si>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</si>
  <si>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</si>
  <si>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</si>
  <si>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</si>
  <si>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</si>
  <si>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</si>
  <si>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</si>
  <si>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</si>
  <si>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</si>
  <si>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</si>
  <si>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</si>
  <si>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</si>
  <si>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</si>
  <si>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</si>
  <si>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</si>
  <si>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</si>
  <si>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</si>
  <si>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</si>
  <si>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</si>
  <si>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</si>
  <si>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</si>
  <si>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</si>
  <si>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</si>
  <si>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</si>
  <si>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</si>
  <si>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</si>
  <si>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</si>
  <si>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</si>
  <si>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</si>
  <si>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</si>
  <si>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</si>
  <si>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</si>
  <si>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</si>
  <si>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</si>
  <si>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</si>
  <si>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</si>
  <si>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</si>
  <si>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</si>
  <si>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</si>
  <si>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</si>
  <si>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</si>
  <si>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</si>
  <si>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</si>
  <si>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</si>
  <si>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</si>
  <si>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</si>
  <si>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</si>
  <si>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</si>
  <si>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</si>
  <si>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</si>
  <si>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</si>
  <si>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</si>
  <si>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</si>
  <si>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</si>
  <si>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</si>
  <si>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</si>
  <si>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</si>
  <si>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</si>
  <si>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</si>
  <si>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</si>
  <si>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</si>
  <si>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</si>
  <si>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</si>
  <si>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</si>
  <si>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</si>
  <si>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</si>
  <si>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</si>
  <si>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</si>
  <si>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</si>
  <si>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</si>
  <si>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</si>
  <si>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</si>
  <si>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</si>
  <si>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</si>
  <si>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</si>
  <si>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</si>
  <si>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</si>
  <si>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</si>
  <si>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</si>
  <si>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</si>
  <si>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</si>
  <si>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</si>
  <si>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</si>
  <si>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</si>
  <si>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</si>
  <si>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</si>
  <si>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</si>
  <si>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</si>
  <si>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</si>
  <si>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</si>
  <si>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</si>
  <si>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</si>
  <si>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</si>
  <si>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</si>
  <si>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</si>
  <si>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</si>
  <si>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</si>
  <si>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</si>
  <si>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</si>
  <si>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</si>
  <si>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</si>
  <si>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</si>
  <si>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</si>
  <si>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</si>
  <si>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</si>
  <si>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</si>
  <si>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</si>
  <si>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</si>
  <si>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</si>
  <si>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</si>
  <si>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</si>
  <si>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</si>
  <si>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</si>
  <si>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</si>
  <si>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</si>
  <si>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</si>
  <si>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</si>
  <si>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</si>
  <si>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</si>
  <si>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</si>
  <si>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</si>
  <si>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</si>
  <si>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</si>
  <si>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</si>
  <si>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</si>
  <si>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</si>
  <si>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</si>
  <si>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</si>
  <si>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</si>
  <si>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</si>
  <si>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</si>
  <si>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</si>
  <si>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</si>
  <si>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</si>
  <si>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</si>
  <si>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</si>
  <si>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</si>
  <si>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</si>
  <si>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</si>
  <si>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</si>
  <si>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</si>
  <si>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</si>
  <si>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</si>
  <si>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</si>
  <si>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</si>
  <si>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</si>
  <si>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</si>
  <si>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</si>
  <si>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</si>
  <si>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</si>
  <si>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</si>
  <si>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</si>
  <si>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</si>
  <si>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</si>
  <si>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</si>
  <si>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</si>
  <si>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</si>
  <si>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</si>
  <si>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</si>
  <si>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</si>
  <si>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</si>
  <si>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</si>
  <si>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</si>
  <si>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</si>
  <si>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</si>
  <si>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</si>
  <si>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</si>
  <si>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</si>
  <si>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</si>
  <si>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</si>
  <si>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</si>
  <si>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</si>
  <si>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</si>
  <si>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</si>
  <si>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</si>
  <si>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</si>
  <si>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</si>
  <si>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</si>
  <si>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</si>
  <si>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</si>
  <si>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</si>
  <si>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</si>
  <si>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</si>
  <si>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</si>
  <si>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</si>
  <si>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</si>
  <si>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</si>
  <si>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</si>
  <si>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</si>
  <si>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</si>
  <si>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</si>
  <si>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</si>
  <si>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</si>
  <si>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</si>
  <si>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</si>
  <si>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</si>
  <si>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</si>
  <si>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</si>
  <si>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</si>
  <si>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</si>
  <si>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</si>
  <si>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</si>
  <si>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</si>
  <si>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</si>
  <si>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</si>
  <si>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</si>
  <si>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</si>
  <si>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</si>
  <si>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</si>
  <si>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</si>
  <si>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</si>
  <si>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</si>
  <si>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</si>
  <si>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</si>
  <si>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</si>
  <si>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</si>
  <si>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</si>
  <si>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</si>
  <si>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</si>
  <si>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</si>
  <si>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</si>
  <si>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</si>
  <si>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</si>
  <si>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</si>
  <si>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</si>
  <si>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</si>
  <si>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</si>
  <si>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</si>
  <si>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</si>
  <si>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</si>
  <si>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</si>
  <si>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</si>
  <si>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</si>
  <si>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</si>
  <si>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</si>
  <si>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</si>
  <si>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</si>
  <si>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</si>
  <si>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</si>
  <si>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</si>
  <si>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</si>
  <si>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</si>
  <si>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</si>
  <si>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</si>
  <si>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</si>
  <si>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</si>
  <si>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</si>
  <si>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</si>
  <si>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</si>
  <si>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</si>
  <si>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</si>
  <si>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</si>
  <si>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</si>
  <si>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</si>
  <si>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</si>
  <si>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</si>
  <si>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</si>
  <si>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</si>
  <si>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</si>
  <si>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</si>
  <si>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</si>
  <si>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</si>
  <si>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</si>
  <si>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</si>
  <si>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</si>
  <si>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</si>
  <si>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</si>
  <si>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</si>
  <si>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</si>
  <si>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</si>
  <si>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</si>
  <si>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</si>
  <si>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</si>
  <si>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</si>
  <si>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</si>
  <si>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</si>
  <si>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</si>
  <si>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</si>
  <si>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</si>
  <si>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</si>
  <si>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</si>
  <si>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</si>
  <si>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</si>
  <si>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</si>
  <si>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</si>
  <si>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</si>
  <si>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</si>
  <si>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</si>
  <si>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</si>
  <si>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</si>
  <si>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</si>
  <si>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</si>
  <si>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</si>
  <si>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</si>
  <si>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</si>
  <si>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</si>
  <si>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</si>
  <si>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</si>
  <si>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</si>
  <si>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</si>
  <si>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</si>
  <si>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</si>
  <si>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</si>
  <si>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</si>
  <si>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</si>
  <si>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</si>
  <si>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</si>
  <si>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</si>
  <si>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</si>
  <si>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</si>
  <si>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</si>
  <si>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</si>
  <si>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</si>
  <si>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</si>
  <si>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</si>
  <si>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</si>
  <si>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</si>
  <si>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</si>
  <si>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</si>
  <si>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</si>
  <si>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</si>
  <si>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</si>
  <si>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</si>
  <si>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</si>
  <si>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</si>
  <si>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</si>
  <si>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</si>
  <si>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</si>
  <si>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</si>
  <si>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</si>
  <si>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</si>
  <si>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</si>
  <si>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</si>
  <si>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</si>
  <si>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</si>
  <si>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</si>
  <si>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</si>
  <si>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</si>
  <si>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</si>
  <si>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</si>
  <si>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</si>
  <si>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</si>
  <si>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</si>
  <si>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</si>
  <si>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</si>
  <si>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</si>
  <si>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</si>
  <si>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</si>
  <si>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</si>
  <si>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</si>
  <si>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</si>
  <si>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</si>
  <si>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</si>
  <si>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</si>
  <si>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</si>
  <si>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</si>
  <si>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</si>
  <si>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</si>
  <si>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</si>
  <si>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</si>
  <si>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</si>
  <si>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</si>
  <si>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</si>
  <si>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</si>
  <si>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</si>
  <si>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</si>
  <si>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</si>
  <si>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</si>
  <si>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</si>
  <si>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</si>
  <si>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</si>
  <si>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</si>
  <si>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</si>
  <si>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</si>
  <si>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</si>
  <si>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</si>
  <si>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</si>
  <si>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</si>
  <si>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</si>
  <si>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</si>
  <si>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</si>
  <si>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</si>
  <si>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</si>
  <si>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</si>
  <si>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</si>
  <si>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</si>
  <si>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</si>
  <si>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</si>
  <si>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</si>
  <si>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</si>
  <si>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</si>
  <si>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</si>
  <si>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</si>
  <si>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</si>
  <si>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</si>
  <si>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</si>
  <si>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</si>
  <si>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</si>
  <si>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</si>
  <si>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</si>
  <si>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</si>
  <si>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</si>
  <si>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</si>
  <si>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</si>
  <si>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</si>
  <si>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</si>
  <si>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</si>
  <si>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</si>
  <si>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</si>
  <si>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</si>
  <si>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</si>
  <si>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</si>
  <si>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</si>
  <si>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</si>
  <si>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</si>
  <si>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</si>
  <si>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</si>
  <si>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</si>
  <si>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</si>
  <si>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</si>
  <si>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</si>
  <si>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</si>
  <si>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</si>
  <si>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</si>
  <si>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</si>
  <si>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</si>
  <si>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</si>
  <si>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</si>
  <si>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</si>
  <si>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</si>
  <si>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</si>
  <si>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</si>
  <si>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</si>
  <si>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</si>
  <si>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</si>
  <si>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</si>
  <si>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</si>
  <si>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</si>
  <si>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</si>
  <si>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</si>
  <si>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</si>
  <si>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</si>
  <si>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</si>
  <si>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</si>
  <si>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</si>
  <si>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</si>
  <si>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</si>
  <si>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</si>
  <si>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</si>
  <si>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</si>
  <si>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</si>
  <si>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</si>
  <si>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</si>
  <si>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</si>
  <si>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</si>
  <si>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</si>
  <si>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</si>
  <si>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</si>
  <si>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</si>
  <si>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</si>
  <si>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</si>
  <si>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</si>
  <si>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</si>
  <si>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</si>
  <si>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</si>
  <si>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</si>
  <si>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</si>
  <si>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</si>
  <si>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</si>
  <si>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</si>
  <si>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</si>
  <si>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</si>
  <si>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</si>
  <si>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</si>
  <si>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</si>
  <si>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</si>
  <si>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</si>
  <si>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</si>
  <si>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</si>
  <si>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</si>
  <si>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</si>
  <si>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</si>
  <si>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</si>
  <si>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</si>
  <si>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</si>
  <si>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</si>
  <si>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</si>
  <si>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</si>
  <si>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</si>
  <si>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</si>
  <si>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</si>
  <si>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</si>
  <si>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</si>
  <si>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</si>
  <si>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</si>
  <si>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</si>
  <si>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</si>
  <si>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</si>
  <si>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</si>
  <si>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</si>
  <si>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</si>
  <si>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</si>
  <si>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</si>
  <si>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</si>
  <si>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</si>
  <si>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</si>
  <si>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</si>
  <si>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</si>
  <si>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</si>
  <si>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</si>
  <si>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</si>
  <si>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</si>
  <si>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</si>
  <si>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</si>
  <si>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</si>
  <si>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</si>
  <si>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</si>
  <si>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</si>
  <si>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</si>
  <si>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</si>
  <si>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</si>
  <si>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</si>
  <si>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</si>
  <si>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</si>
  <si>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</si>
  <si>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</si>
  <si>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</si>
  <si>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</si>
  <si>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</si>
  <si>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</si>
  <si>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</si>
  <si>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</si>
  <si>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</si>
  <si>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</si>
  <si>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</si>
  <si>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</si>
  <si>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</si>
  <si>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</si>
  <si>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</si>
  <si>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</si>
  <si>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</si>
  <si>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</si>
  <si>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</si>
  <si>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</si>
  <si>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</si>
  <si>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</si>
  <si>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</si>
  <si>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</si>
  <si>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</si>
  <si>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</si>
  <si>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</si>
  <si>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</si>
  <si>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</si>
  <si>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</si>
  <si>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</si>
  <si>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</si>
  <si>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</si>
  <si>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</si>
  <si>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</si>
  <si>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</si>
  <si>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</si>
  <si>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</si>
  <si>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</si>
  <si>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</si>
  <si>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</si>
  <si>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</si>
  <si>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</si>
  <si>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</si>
  <si>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</si>
  <si>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</si>
  <si>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</si>
  <si>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</si>
  <si>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</si>
  <si>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</si>
  <si>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</si>
  <si>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</si>
  <si>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</si>
  <si>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</si>
  <si>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</si>
  <si>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</si>
  <si>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</si>
  <si>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</si>
  <si>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</si>
  <si>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</si>
  <si>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</si>
  <si>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</si>
  <si>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</si>
  <si>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</si>
  <si>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</si>
  <si>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</si>
  <si>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</si>
  <si>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</si>
  <si>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</si>
  <si>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</si>
  <si>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</si>
  <si>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</si>
  <si>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</si>
  <si>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</si>
  <si>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</si>
  <si>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</si>
  <si>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</si>
  <si>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</si>
  <si>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</si>
  <si>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</si>
  <si>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</si>
  <si>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</si>
  <si>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</si>
  <si>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</si>
  <si>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</si>
  <si>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</si>
  <si>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</si>
  <si>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</si>
  <si>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</si>
  <si>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</si>
  <si>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</si>
  <si>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</si>
  <si>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</si>
  <si>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</si>
  <si>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</si>
  <si>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</si>
  <si>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</si>
  <si>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</si>
  <si>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</si>
  <si>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</si>
  <si>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</si>
  <si>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</si>
  <si>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</si>
  <si>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</si>
  <si>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</si>
  <si>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</si>
  <si>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</si>
  <si>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</si>
  <si>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</si>
  <si>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</si>
  <si>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</si>
  <si>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</si>
  <si>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</si>
  <si>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</si>
  <si>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</si>
  <si>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</si>
  <si>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</si>
  <si>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</si>
  <si>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</si>
  <si>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</si>
  <si>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</si>
  <si>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</si>
  <si>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</si>
  <si>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</si>
  <si>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</si>
  <si>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</si>
  <si>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</si>
  <si>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</si>
  <si>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</si>
  <si>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</si>
  <si>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</si>
  <si>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</si>
  <si>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</si>
  <si>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</si>
  <si>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</si>
  <si>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</si>
  <si>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</si>
  <si>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</si>
  <si>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</si>
  <si>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</si>
  <si>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</si>
  <si>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</si>
  <si>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</si>
  <si>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</si>
  <si>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</si>
  <si>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</si>
  <si>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</si>
  <si>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</si>
  <si>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</si>
  <si>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</si>
  <si>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</si>
  <si>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</si>
  <si>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</si>
  <si>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</si>
  <si>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</si>
  <si>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</si>
  <si>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</si>
  <si>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</si>
  <si>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</si>
  <si>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</si>
  <si>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</si>
  <si>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</si>
  <si>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</si>
  <si>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</si>
  <si>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</si>
  <si>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</si>
  <si>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</si>
  <si>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</si>
  <si>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</si>
  <si>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</si>
  <si>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</si>
  <si>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</si>
  <si>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</si>
  <si>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</si>
  <si>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</si>
  <si>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</si>
  <si>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</si>
  <si>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</si>
  <si>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</si>
  <si>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</si>
  <si>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</si>
  <si>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</si>
  <si>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</si>
  <si>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</si>
  <si>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</si>
  <si>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</si>
  <si>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</si>
  <si>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</si>
  <si>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</si>
  <si>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</si>
  <si>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</si>
  <si>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</si>
  <si>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</si>
  <si>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</si>
  <si>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</si>
  <si>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</si>
  <si>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</si>
  <si>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</si>
  <si>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</si>
  <si>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</si>
  <si>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</si>
  <si>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</si>
  <si>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</si>
  <si>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</si>
  <si>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</si>
  <si>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</si>
  <si>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</si>
  <si>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</si>
  <si>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</si>
  <si>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</si>
  <si>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</si>
  <si>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</si>
  <si>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</si>
  <si>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</si>
  <si>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</si>
  <si>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</si>
  <si>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</si>
  <si>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</si>
  <si>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</si>
  <si>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</si>
  <si>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</si>
  <si>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</si>
  <si>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</si>
  <si>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</si>
  <si>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</si>
  <si>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</si>
  <si>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</si>
  <si>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</si>
  <si>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</si>
  <si>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</si>
  <si>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</si>
  <si>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</si>
  <si>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</si>
  <si>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</si>
  <si>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</si>
  <si>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</si>
  <si>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</si>
  <si>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</si>
  <si>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</si>
  <si>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</si>
  <si>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</si>
  <si>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</si>
  <si>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</si>
  <si>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</si>
  <si>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</si>
  <si>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</si>
  <si>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</si>
  <si>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</si>
  <si>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</si>
  <si>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</si>
  <si>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</si>
  <si>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</si>
  <si>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</si>
  <si>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</si>
  <si>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</si>
  <si>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</si>
  <si>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</si>
  <si>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</si>
  <si>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</si>
  <si>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</si>
  <si>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</si>
  <si>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</si>
  <si>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</si>
  <si>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</si>
  <si>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</si>
  <si>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</si>
  <si>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</si>
  <si>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</si>
  <si>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</si>
  <si>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</si>
  <si>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</si>
  <si>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</si>
  <si>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</si>
  <si>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</si>
  <si>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</si>
  <si>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</si>
  <si>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</si>
  <si>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</si>
  <si>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</si>
  <si>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</si>
  <si>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</si>
  <si>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</si>
  <si>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</si>
  <si>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</si>
  <si>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</si>
  <si>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</si>
  <si>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</si>
  <si>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</si>
  <si>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</si>
  <si>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</si>
  <si>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</si>
  <si>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</si>
  <si>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</si>
  <si>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</si>
  <si>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</si>
  <si>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</si>
  <si>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</si>
  <si>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</si>
  <si>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</si>
  <si>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</si>
  <si>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</si>
  <si>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</si>
  <si>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</si>
  <si>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</si>
  <si>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</si>
  <si>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</si>
  <si>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</si>
  <si>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</si>
  <si>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</si>
  <si>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</si>
  <si>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</si>
  <si>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</si>
  <si>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</si>
  <si>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</si>
  <si>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</si>
  <si>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</si>
  <si>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</si>
  <si>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</si>
  <si>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</si>
  <si>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</si>
  <si>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</si>
  <si>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</si>
  <si>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</si>
  <si>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</si>
  <si>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</si>
  <si>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</si>
  <si>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</si>
  <si>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</si>
  <si>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</si>
  <si>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</si>
  <si>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</si>
  <si>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</si>
  <si>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</si>
  <si>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</si>
  <si>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</si>
  <si>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</si>
  <si>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</si>
  <si>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</si>
  <si>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</si>
  <si>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</si>
  <si>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</si>
  <si>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</si>
  <si>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</si>
  <si>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</si>
  <si>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</si>
  <si>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</si>
  <si>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</si>
  <si>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</si>
  <si>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</si>
  <si>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</si>
  <si>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</si>
  <si>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</si>
  <si>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</si>
  <si>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</si>
  <si>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</si>
  <si>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</si>
  <si>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</si>
  <si>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</si>
  <si>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</si>
  <si>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</si>
  <si>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</si>
  <si>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</si>
  <si>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</si>
  <si>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</si>
  <si>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</si>
  <si>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</si>
  <si>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</si>
  <si>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</si>
  <si>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</si>
  <si>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</si>
  <si>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</si>
  <si>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</si>
  <si>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</si>
  <si>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</si>
  <si>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</si>
  <si>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</si>
  <si>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</si>
  <si>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</si>
  <si>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</si>
  <si>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</si>
  <si>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</si>
  <si>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</si>
  <si>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</si>
  <si>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</si>
  <si>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</si>
  <si>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</si>
  <si>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</si>
  <si>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</si>
  <si>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</si>
  <si>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</si>
  <si>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</si>
  <si>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</si>
  <si>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</si>
  <si>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</si>
  <si>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</si>
  <si>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</si>
  <si>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</si>
  <si>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</si>
  <si>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</si>
  <si>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</si>
  <si>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</si>
  <si>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</si>
  <si>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</si>
  <si>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</si>
  <si>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</si>
  <si>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</si>
  <si>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</si>
  <si>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</si>
  <si>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</si>
  <si>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</si>
  <si>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</si>
  <si>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</si>
  <si>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</si>
  <si>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</si>
  <si>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</si>
  <si>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</si>
  <si>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</si>
  <si>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</si>
  <si>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</si>
  <si>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</si>
  <si>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</si>
  <si>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</si>
  <si>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</si>
  <si>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</si>
  <si>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</si>
  <si>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</si>
  <si>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</si>
  <si>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</si>
  <si>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</si>
  <si>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</si>
  <si>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</si>
  <si>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</si>
  <si>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</si>
  <si>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</si>
  <si>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</si>
  <si>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</si>
  <si>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</si>
  <si>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</si>
  <si>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</si>
  <si>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</si>
  <si>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</si>
  <si>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</si>
  <si>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</si>
  <si>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</si>
  <si>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</si>
  <si>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</si>
  <si>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</si>
  <si>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</si>
  <si>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</si>
  <si>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</si>
  <si>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</si>
  <si>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</si>
  <si>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</si>
  <si>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</si>
  <si>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</si>
  <si>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</si>
  <si>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</si>
  <si>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</si>
  <si>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</si>
  <si>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</si>
  <si>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</si>
  <si>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</si>
  <si>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</si>
  <si>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</si>
  <si>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</si>
  <si>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</si>
  <si>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</si>
  <si>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</si>
  <si>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</si>
  <si>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</si>
  <si>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</si>
  <si>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</si>
  <si>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</si>
  <si>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</si>
  <si>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</si>
  <si>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</si>
  <si>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</si>
  <si>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</si>
  <si>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</si>
  <si>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</si>
  <si>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</si>
  <si>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</si>
  <si>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</si>
  <si>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</si>
  <si>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</si>
  <si>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</si>
  <si>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</si>
  <si>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</si>
  <si>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</si>
  <si>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</si>
  <si>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</si>
  <si>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</si>
  <si>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</si>
  <si>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</si>
  <si>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</si>
  <si>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</si>
  <si>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</si>
  <si>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</si>
  <si>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</si>
  <si>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</si>
  <si>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</si>
  <si>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</si>
  <si>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</si>
  <si>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</si>
  <si>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</si>
  <si>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</si>
  <si>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</si>
  <si>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</si>
  <si>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</si>
  <si>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</si>
  <si>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</si>
  <si>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</si>
  <si>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</si>
  <si>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</si>
  <si>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</si>
  <si>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</si>
  <si>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</si>
  <si>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</si>
  <si>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</si>
  <si>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</si>
  <si>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</si>
  <si>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</si>
  <si>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</si>
  <si>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</si>
  <si>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</si>
  <si>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</si>
  <si>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</si>
  <si>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</si>
  <si>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</si>
  <si>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</si>
  <si>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</si>
  <si>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</si>
  <si>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</si>
  <si>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</si>
  <si>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</si>
  <si>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</si>
  <si>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</si>
  <si>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</si>
  <si>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</si>
  <si>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</si>
  <si>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</si>
  <si>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</si>
  <si>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</si>
  <si>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</si>
  <si>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</si>
  <si>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</si>
  <si>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</si>
  <si>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</si>
  <si>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</si>
  <si>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</si>
  <si>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</si>
  <si>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</si>
  <si>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</si>
  <si>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</si>
  <si>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</si>
  <si>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</si>
  <si>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</si>
  <si>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</si>
  <si>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</si>
  <si>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</si>
  <si>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</si>
  <si>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</si>
  <si>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</si>
  <si>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</si>
  <si>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</si>
  <si>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</si>
  <si>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</si>
  <si>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</si>
  <si>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</si>
  <si>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</si>
  <si>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</si>
  <si>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</si>
  <si>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</si>
  <si>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</si>
  <si>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</si>
  <si>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</si>
  <si>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</si>
  <si>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</si>
  <si>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</si>
  <si>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</si>
  <si>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</si>
  <si>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</si>
  <si>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</si>
  <si>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</si>
  <si>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</si>
  <si>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</si>
  <si>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</si>
  <si>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</si>
  <si>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</si>
  <si>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</si>
  <si>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</si>
  <si>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</si>
  <si>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</si>
  <si>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</si>
  <si>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</si>
  <si>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</si>
  <si>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</si>
  <si>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</si>
  <si>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</si>
  <si>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</si>
  <si>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</si>
  <si>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</si>
  <si>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</si>
  <si>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</si>
  <si>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</si>
  <si>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</si>
  <si>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</si>
  <si>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</si>
  <si>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</si>
  <si>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</si>
  <si>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</si>
  <si>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</si>
  <si>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</si>
  <si>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</si>
  <si>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</si>
  <si>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</si>
  <si>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</si>
  <si>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</si>
  <si>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</si>
  <si>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</si>
  <si>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</si>
  <si>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</si>
  <si>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</si>
  <si>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</si>
  <si>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</si>
  <si>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</si>
  <si>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</si>
  <si>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</si>
  <si>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</si>
  <si>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</si>
  <si>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</si>
  <si>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</si>
  <si>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</si>
  <si>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</si>
  <si>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</si>
  <si>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</si>
  <si>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</si>
  <si>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</si>
  <si>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</si>
  <si>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</si>
  <si>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</si>
  <si>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</si>
  <si>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</si>
  <si>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</si>
  <si>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</si>
  <si>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</si>
  <si>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</si>
  <si>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</si>
  <si>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</si>
  <si>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</si>
  <si>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</si>
  <si>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</si>
  <si>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</si>
  <si>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</si>
  <si>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</si>
  <si>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</si>
  <si>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</si>
  <si>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</si>
  <si>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</si>
  <si>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</si>
  <si>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</si>
  <si>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</si>
  <si>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</si>
  <si>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</si>
  <si>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</si>
  <si>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</si>
  <si>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</si>
  <si>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</si>
  <si>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</si>
  <si>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</si>
  <si>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</si>
  <si>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</si>
  <si>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</si>
  <si>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</si>
  <si>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</si>
  <si>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</si>
  <si>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</si>
  <si>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</si>
  <si>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</si>
  <si>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</si>
  <si>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</si>
  <si>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</si>
  <si>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</si>
  <si>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</si>
  <si>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</si>
  <si>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</si>
  <si>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</si>
  <si>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</si>
  <si>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</si>
  <si>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</si>
  <si>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</si>
  <si>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</si>
  <si>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</si>
  <si>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</si>
  <si>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</si>
  <si>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</si>
  <si>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</si>
  <si>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</si>
  <si>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</si>
  <si>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</si>
  <si>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</si>
  <si>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</si>
  <si>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</si>
  <si>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</si>
  <si>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</si>
  <si>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</si>
  <si>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</si>
  <si>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</si>
  <si>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</si>
  <si>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</si>
  <si>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</si>
  <si>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</si>
  <si>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</si>
  <si>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</si>
  <si>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</si>
  <si>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</si>
  <si>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</si>
  <si>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</si>
  <si>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</si>
  <si>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</si>
  <si>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</si>
  <si>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</si>
  <si>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</si>
  <si>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</si>
  <si>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</si>
  <si>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</si>
  <si>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</si>
  <si>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</si>
  <si>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</si>
  <si>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</si>
  <si>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</si>
  <si>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</si>
  <si>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</si>
  <si>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</si>
  <si>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</si>
  <si>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</si>
  <si>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</si>
  <si>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</si>
  <si>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</si>
  <si>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</si>
  <si>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</si>
  <si>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</si>
  <si>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</si>
  <si>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</si>
  <si>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</si>
  <si>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</si>
  <si>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</si>
  <si>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</si>
  <si>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</si>
  <si>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</si>
  <si>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</si>
  <si>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</si>
  <si>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</si>
  <si>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</si>
  <si>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</si>
  <si>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</si>
  <si>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</si>
  <si>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</si>
  <si>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</si>
  <si>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</si>
  <si>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</si>
  <si>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</si>
  <si>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</si>
  <si>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</si>
  <si>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</si>
  <si>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</si>
  <si>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</si>
  <si>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</si>
  <si>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</si>
  <si>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</si>
  <si>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</si>
  <si>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</si>
  <si>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</si>
  <si>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</si>
  <si>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</si>
  <si>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</si>
  <si>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</si>
  <si>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</si>
  <si>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</si>
  <si>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</si>
  <si>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</si>
  <si>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</si>
  <si>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</si>
  <si>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</si>
  <si>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</si>
  <si>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</si>
  <si>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</si>
  <si>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</si>
  <si>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</si>
  <si>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</si>
  <si>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</si>
  <si>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</si>
  <si>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</si>
  <si>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</si>
  <si>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</si>
  <si>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</si>
  <si>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</si>
  <si>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</si>
  <si>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</si>
  <si>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</si>
  <si>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</si>
  <si>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</si>
  <si>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</si>
  <si>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</si>
  <si>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</si>
  <si>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</si>
  <si>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</si>
  <si>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</si>
  <si>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</si>
  <si>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</si>
  <si>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</si>
  <si>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</si>
  <si>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</si>
  <si>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</si>
  <si>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</si>
  <si>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</si>
  <si>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</si>
  <si>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</si>
  <si>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</si>
  <si>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</si>
  <si>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</si>
  <si>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</si>
  <si>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</si>
  <si>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</si>
  <si>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</si>
  <si>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</si>
  <si>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</si>
  <si>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</si>
  <si>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</si>
  <si>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</si>
  <si>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</si>
  <si>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</si>
  <si>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</si>
  <si>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</si>
  <si>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</si>
  <si>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</si>
  <si>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</si>
  <si>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</si>
  <si>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</si>
  <si>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</si>
  <si>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</si>
  <si>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</si>
  <si>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</si>
  <si>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</si>
  <si>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</si>
  <si>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</si>
  <si>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</si>
  <si>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</si>
  <si>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</si>
  <si>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</si>
  <si>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</si>
  <si>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</si>
  <si>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</si>
  <si>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</si>
  <si>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</si>
  <si>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</si>
  <si>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</si>
  <si>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</si>
  <si>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</si>
  <si>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</si>
  <si>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</si>
  <si>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</si>
  <si>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</si>
  <si>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</si>
  <si>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</si>
  <si>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</si>
  <si>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</si>
  <si>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</si>
  <si>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</si>
  <si>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</si>
  <si>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</si>
  <si>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</si>
  <si>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</si>
  <si>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</si>
  <si>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</si>
  <si>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</si>
  <si>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</si>
  <si>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</si>
  <si>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</si>
  <si>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</si>
  <si>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</si>
  <si>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</si>
  <si>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</si>
  <si>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</si>
  <si>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</si>
  <si>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</si>
  <si>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</si>
  <si>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</si>
  <si>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</si>
  <si>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</si>
  <si>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</si>
  <si>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</si>
  <si>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</si>
  <si>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</si>
  <si>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</si>
  <si>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</si>
  <si>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</si>
  <si>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</si>
  <si>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</si>
  <si>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</si>
  <si>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</si>
  <si>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</si>
  <si>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</si>
  <si>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</si>
  <si>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</si>
  <si>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</si>
  <si>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</si>
  <si>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</si>
  <si>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</si>
  <si>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</si>
  <si>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</si>
  <si>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</si>
  <si>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</si>
  <si>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</si>
  <si>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</si>
  <si>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</si>
  <si>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</si>
  <si>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</si>
  <si>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</si>
  <si>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</si>
  <si>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</si>
  <si>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</si>
  <si>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</si>
  <si>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</si>
  <si>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</si>
  <si>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</si>
  <si>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</si>
  <si>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</si>
  <si>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</si>
  <si>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</si>
  <si>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</si>
  <si>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</si>
  <si>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</si>
  <si>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</si>
  <si>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</si>
  <si>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</si>
  <si>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</si>
  <si>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</si>
  <si>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</si>
  <si>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</si>
  <si>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</si>
  <si>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</si>
  <si>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</si>
  <si>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</si>
  <si>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</si>
  <si>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</si>
  <si>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</si>
  <si>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</si>
  <si>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</si>
  <si>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</si>
  <si>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</si>
  <si>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</si>
  <si>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</si>
  <si>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</si>
  <si>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</si>
  <si>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Outctome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</si>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</sst>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HW Week 1.xlsx]Category and Outcome!PivotTable1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1-4920-8742-666057020885}"/>
            </c:ext>
          </c:extLst>
        </c:ser>
        <c:ser>
          <c:idx val="1"/>
          <c:order val="1"/>
          <c:tx>
            <c:strRef>
              <c:f>'Category and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41-4920-8742-666057020885}"/>
            </c:ext>
          </c:extLst>
        </c:ser>
        <c:ser>
          <c:idx val="2"/>
          <c:order val="2"/>
          <c:tx>
            <c:strRef>
              <c:f>'Category and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41-4920-8742-666057020885}"/>
            </c:ext>
          </c:extLst>
        </c:ser>
        <c:ser>
          <c:idx val="3"/>
          <c:order val="3"/>
          <c:tx>
            <c:strRef>
              <c:f>'Category and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41-4920-8742-666057020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458271"/>
        <c:axId val="315921711"/>
      </c:barChart>
      <c:catAx>
        <c:axId val="49345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21711"/>
        <c:crosses val="autoZero"/>
        <c:auto val="1"/>
        <c:lblAlgn val="ctr"/>
        <c:lblOffset val="100"/>
        <c:noMultiLvlLbl val="0"/>
      </c:catAx>
      <c:valAx>
        <c:axId val="31592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5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HW Week 1.xlsx]Sub-Category and Outcome!PivotTable2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and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and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6-4634-B610-0D44C696203B}"/>
            </c:ext>
          </c:extLst>
        </c:ser>
        <c:ser>
          <c:idx val="1"/>
          <c:order val="1"/>
          <c:tx>
            <c:strRef>
              <c:f>'Sub-Category and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and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6-4634-B610-0D44C696203B}"/>
            </c:ext>
          </c:extLst>
        </c:ser>
        <c:ser>
          <c:idx val="2"/>
          <c:order val="2"/>
          <c:tx>
            <c:strRef>
              <c:f>'Sub-Category and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and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06-4634-B610-0D44C696203B}"/>
            </c:ext>
          </c:extLst>
        </c:ser>
        <c:ser>
          <c:idx val="3"/>
          <c:order val="3"/>
          <c:tx>
            <c:strRef>
              <c:f>'Sub-Category and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and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6-4634-B610-0D44C6962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269135"/>
        <c:axId val="315917551"/>
      </c:barChart>
      <c:catAx>
        <c:axId val="55526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17551"/>
        <c:crosses val="autoZero"/>
        <c:auto val="1"/>
        <c:lblAlgn val="ctr"/>
        <c:lblOffset val="100"/>
        <c:noMultiLvlLbl val="0"/>
      </c:catAx>
      <c:valAx>
        <c:axId val="31591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6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HW Week 1.xlsx]Date and Outcome!PivotTable3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and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and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9-45D2-B873-C5EE3D026D09}"/>
            </c:ext>
          </c:extLst>
        </c:ser>
        <c:ser>
          <c:idx val="1"/>
          <c:order val="1"/>
          <c:tx>
            <c:strRef>
              <c:f>'Date and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and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9-45D2-B873-C5EE3D026D09}"/>
            </c:ext>
          </c:extLst>
        </c:ser>
        <c:ser>
          <c:idx val="2"/>
          <c:order val="2"/>
          <c:tx>
            <c:strRef>
              <c:f>'Date and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and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C9-45D2-B873-C5EE3D026D09}"/>
            </c:ext>
          </c:extLst>
        </c:ser>
        <c:ser>
          <c:idx val="3"/>
          <c:order val="3"/>
          <c:tx>
            <c:strRef>
              <c:f>'Date and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and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Outcome'!$E$6:$E$18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C9-45D2-B873-C5EE3D026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687007"/>
        <c:axId val="268622175"/>
      </c:lineChart>
      <c:catAx>
        <c:axId val="56268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22175"/>
        <c:crosses val="autoZero"/>
        <c:auto val="1"/>
        <c:lblAlgn val="ctr"/>
        <c:lblOffset val="100"/>
        <c:noMultiLvlLbl val="0"/>
      </c:catAx>
      <c:valAx>
        <c:axId val="26862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8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'Goals and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 and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and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E-4E12-A7E9-99AD15966434}"/>
            </c:ext>
          </c:extLst>
        </c:ser>
        <c:ser>
          <c:idx val="1"/>
          <c:order val="1"/>
          <c:tx>
            <c:strRef>
              <c:f>'Goals and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 and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and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E-4E12-A7E9-99AD15966434}"/>
            </c:ext>
          </c:extLst>
        </c:ser>
        <c:ser>
          <c:idx val="2"/>
          <c:order val="2"/>
          <c:tx>
            <c:strRef>
              <c:f>'Goals and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 and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and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5E-4E12-A7E9-99AD15966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085743"/>
        <c:axId val="239271375"/>
      </c:lineChart>
      <c:catAx>
        <c:axId val="24008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271375"/>
        <c:crosses val="autoZero"/>
        <c:auto val="1"/>
        <c:lblAlgn val="ctr"/>
        <c:lblOffset val="100"/>
        <c:noMultiLvlLbl val="0"/>
      </c:catAx>
      <c:valAx>
        <c:axId val="23927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8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6</xdr:row>
      <xdr:rowOff>107950</xdr:rowOff>
    </xdr:from>
    <xdr:to>
      <xdr:col>13</xdr:col>
      <xdr:colOff>342900</xdr:colOff>
      <xdr:row>21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F0E543-2B6B-4735-8786-5FFA4262A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6350</xdr:rowOff>
    </xdr:from>
    <xdr:to>
      <xdr:col>13</xdr:col>
      <xdr:colOff>323850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950EF-3E6B-4285-9B97-F0A5BE70B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95250</xdr:rowOff>
    </xdr:from>
    <xdr:to>
      <xdr:col>13</xdr:col>
      <xdr:colOff>336550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6A1D2-11A3-4DEF-BB1B-F1903CE5A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13</xdr:row>
      <xdr:rowOff>93980</xdr:rowOff>
    </xdr:from>
    <xdr:to>
      <xdr:col>9</xdr:col>
      <xdr:colOff>556260</xdr:colOff>
      <xdr:row>28</xdr:row>
      <xdr:rowOff>93980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464BF-CA1D-405D-A01D-07F44C9AD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67.861694444444" createdVersion="6" refreshedVersion="6" minRefreshableVersion="3" recordCount="4114" xr:uid="{565B99DE-6C4A-469B-8E43-C31ED75766AA}">
  <cacheSource type="worksheet">
    <worksheetSource ref="A1:R4115" sheet="Kick 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67.883228240738" createdVersion="6" refreshedVersion="6" minRefreshableVersion="3" recordCount="4114" xr:uid="{BF94502E-EFE3-47C7-9BF9-07B936891E94}">
  <cacheSource type="worksheet">
    <worksheetSource ref="A1:T4115" sheet="Kick 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0B6E2-D5BB-4631-869F-EA94109348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FE2FB-BD0B-4B57-8914-8537EAC1C1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F8595-D96C-4547-9989-73F269B9B08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t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F4110" sqref="F41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81640625" style="6" bestFit="1" customWidth="1"/>
    <col min="16" max="16" width="16" bestFit="1" customWidth="1"/>
    <col min="17" max="17" width="11.6328125" bestFit="1" customWidth="1"/>
    <col min="18" max="18" width="16.179687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78FBF7DC-7A1F-4A8A-8355-A61F2DAD6521}"/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1875-3851-447A-9B8E-DFF666D55EC3}">
  <dimension ref="A1:F14"/>
  <sheetViews>
    <sheetView workbookViewId="0">
      <selection activeCell="H4" sqref="H4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8364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84C3-208F-4379-BE7F-AB137BAFD262}">
  <dimension ref="A1:F47"/>
  <sheetViews>
    <sheetView workbookViewId="0">
      <selection activeCell="O13" sqref="O13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8363</v>
      </c>
    </row>
    <row r="2" spans="1:6" x14ac:dyDescent="0.35">
      <c r="A2" s="8" t="s">
        <v>8223</v>
      </c>
      <c r="B2" t="s">
        <v>8363</v>
      </c>
    </row>
    <row r="4" spans="1:6" x14ac:dyDescent="0.35">
      <c r="A4" s="8" t="s">
        <v>8364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0E008-455C-4FDD-B8EB-0139D1C4BAA3}">
  <dimension ref="A1:F18"/>
  <sheetViews>
    <sheetView workbookViewId="0">
      <selection activeCell="F20" sqref="F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8363</v>
      </c>
    </row>
    <row r="2" spans="1:6" x14ac:dyDescent="0.35">
      <c r="A2" s="8" t="s">
        <v>8379</v>
      </c>
      <c r="B2" t="s">
        <v>8363</v>
      </c>
    </row>
    <row r="4" spans="1:6" x14ac:dyDescent="0.35">
      <c r="A4" s="8" t="s">
        <v>8380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637D8-34A1-41AE-B65A-EAE824817F34}">
  <dimension ref="A1:H13"/>
  <sheetViews>
    <sheetView workbookViewId="0">
      <selection activeCell="L19" sqref="L1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COUNTIFS('Kick Starter Data'!$F$2:$F$4115,"successful",'Kick Starter Data'!$D$2:$D$4115,"&lt;1000")</f>
        <v>322</v>
      </c>
      <c r="C2">
        <f>COUNTIFS('Kick Starter Data'!F2:F4115,"failed",'Kick Starter Data'!D2:D4115,"&lt;1000")</f>
        <v>113</v>
      </c>
      <c r="D2">
        <f>COUNTIFS('Kick Starter Data'!F2:F4115,"canceled",'Kick Starter Data'!D2:D4115,"&lt;1000")</f>
        <v>18</v>
      </c>
      <c r="E2">
        <f>SUM(B2:D2)</f>
        <v>453</v>
      </c>
      <c r="F2" s="13">
        <f>B2/$E$2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8390</v>
      </c>
      <c r="B3">
        <f>COUNTIFS('Kick Starter Data'!$F$2:$F$4115,"successful",'Kick Starter Data'!$D$2:$D$4115,"&gt;=1000",'Kick Starter Data'!$D$2:$D$4115, "&lt;=4999")</f>
        <v>932</v>
      </c>
      <c r="C3">
        <f>COUNTIFS('Kick Starter Data'!$F$2:$F$4115,"failed",'Kick Starter Data'!$D$2:$D$4115,"&gt;=1000",'Kick Starter Data'!$D$2:$D$4115,"&lt;4999")</f>
        <v>420</v>
      </c>
      <c r="D3">
        <f>COUNTIFS('Kick Starter Data'!$F$2:$F$4115,"canceled",'Kick Starter Data'!$D$2:$D$4115,"&gt;=1000",'Kick Starter Data'!$D$2:$D$4115,"&lt;=4999")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8391</v>
      </c>
      <c r="B4">
        <f>COUNTIFS('Kick Starter Data'!$F$2:$F$4115,"successful",'Kick Starter Data'!$D$2:$D$4115,"&gt;=5000",'Kick Starter Data'!$D$2:$D$4115, "&lt;=9999")</f>
        <v>381</v>
      </c>
      <c r="C4">
        <f>COUNTIFS('Kick Starter Data'!$F$2:$F$4115,"failed",'Kick Starter Data'!$D$2:$D$4115,"&gt;=5000",'Kick Starter Data'!$D$2:$D$4115,"&lt;=9999")</f>
        <v>283</v>
      </c>
      <c r="D4">
        <f>COUNTIFS('Kick Starter Data'!$F$2:$F$4115,"canceled",'Kick Starter Data'!$D$2:$D$4115,"&gt;=5000",'Kick Starter Data'!$D$2:$D$4115,"&lt;=9999")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8392</v>
      </c>
      <c r="B5">
        <f>COUNTIFS('Kick Starter Data'!$F$2:$F$4115,"successful",'Kick Starter Data'!$D$2:$D$4115,"&gt;=10000",'Kick Starter Data'!$D$2:$D$4115, "&lt;=14999")</f>
        <v>168</v>
      </c>
      <c r="C5">
        <f>COUNTIFS('Kick Starter Data'!$F$2:$F$4115,"failed",'Kick Starter Data'!$D$2:$D$4115,"&gt;=10000",'Kick Starter Data'!$D$2:$D$4115,"&lt;=14999")</f>
        <v>144</v>
      </c>
      <c r="D5">
        <f>COUNTIFS('Kick Starter Data'!$F$2:$F$4115,"canceled",'Kick Starter Data'!$D$2:$D$4115,"&gt;=10000",'Kick Starter Data'!$D$2:$D$4115,"&lt;=14999")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8393</v>
      </c>
      <c r="B6">
        <f>COUNTIFS('Kick Starter Data'!$F$2:$F$4115,"successful",'Kick Starter Data'!$D$2:$D$4115,"&gt;=15000",'Kick Starter Data'!$D$2:$D$4115, "&lt;=19999")</f>
        <v>94</v>
      </c>
      <c r="C6">
        <f>COUNTIFS('Kick Starter Data'!$F$2:$F$4115,"failed",'Kick Starter Data'!$D$2:$D$4115,"&gt;=15000",'Kick Starter Data'!$D$2:$D$4115,"&lt;=19999")</f>
        <v>90</v>
      </c>
      <c r="D6">
        <f>COUNTIFS('Kick Starter Data'!$F$2:$F$4115,"canceled",'Kick Starter Data'!$D$2:$D$4115,"&gt;=15000",'Kick Starter Data'!$D$2:$D$4115,"&lt;=19999")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8394</v>
      </c>
      <c r="B7">
        <f>COUNTIFS('Kick Starter Data'!$F$2:$F$4115,"successful",'Kick Starter Data'!$D$2:$D$4115,"&gt;=20000",'Kick Starter Data'!$D$2:$D$4115, "&lt;=24999")</f>
        <v>62</v>
      </c>
      <c r="C7">
        <f>COUNTIFS('Kick Starter Data'!$F$2:$F$4115,"failed",'Kick Starter Data'!$D$2:$D$4115,"&gt;=20000",'Kick Starter Data'!$D$2:$D$4115,"&lt;=24999")</f>
        <v>72</v>
      </c>
      <c r="D7">
        <f>COUNTIFS('Kick Starter Data'!$F$2:$F$4115,"canceled",'Kick Starter Data'!$D$2:$D$4115,"&gt;=20000",'Kick Starter Data'!$D$2:$D$4115,"&lt;=24999")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8395</v>
      </c>
      <c r="B8">
        <f>COUNTIFS('Kick Starter Data'!$F$2:$F$4115,"successful",'Kick Starter Data'!$D$2:$D$4115,"&gt;=25000",'Kick Starter Data'!$D$2:$D$4115, "&lt;=29999")</f>
        <v>55</v>
      </c>
      <c r="C8">
        <f>COUNTIFS('Kick Starter Data'!$F$2:$F$4115,"failed",'Kick Starter Data'!$D$2:$D$4115,"&gt;=25000",'Kick Starter Data'!$D$2:$D$4115,"&lt;=29999")</f>
        <v>64</v>
      </c>
      <c r="D8">
        <f>COUNTIFS('Kick Starter Data'!$F$2:$F$4115,"canceled",'Kick Starter Data'!$D$2:$D$4115,"&gt;=25000",'Kick Starter Data'!$D$2:$D$4115,"&lt;=29999")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8396</v>
      </c>
      <c r="B9">
        <f>COUNTIFS('Kick Starter Data'!$F$2:$F$4115,"successful",'Kick Starter Data'!$D$2:$D$4115,"&gt;=30000",'Kick Starter Data'!$D$2:$D$4115, "&lt;=34999")</f>
        <v>32</v>
      </c>
      <c r="C9">
        <f>COUNTIFS('Kick Starter Data'!$F$2:$F$4115,"failed",'Kick Starter Data'!$D$2:$D$4115,"&gt;=30000",'Kick Starter Data'!$D$2:$D$4115,"&lt;=34999")</f>
        <v>37</v>
      </c>
      <c r="D9">
        <f>COUNTIFS('Kick Starter Data'!$F$2:$F$4115,"canceled",'Kick Starter Data'!$D$2:$D$4115,"&gt;=30000",'Kick Starter Data'!$D$2:$D$4115,"&lt;=34999")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8397</v>
      </c>
      <c r="B10">
        <f>COUNTIFS('Kick Starter Data'!$F$2:$F$4115,"successful",'Kick Starter Data'!$D$2:$D$4115,"&gt;=35000",'Kick Starter Data'!$D$2:$D$4115, "&lt;=39999")</f>
        <v>26</v>
      </c>
      <c r="C10">
        <f>COUNTIFS('Kick Starter Data'!$F$2:$F$4115,"failed",'Kick Starter Data'!$D$2:$D$4115,"&gt;=35000",'Kick Starter Data'!$D$2:$D$4115,"&lt;=39999")</f>
        <v>22</v>
      </c>
      <c r="D10">
        <f>COUNTIFS('Kick Starter Data'!$F$2:$F$4115,"canceled",'Kick Starter Data'!$D$2:$D$4115,"&gt;=35000",'Kick Starter Data'!$D$2:$D$4115,"&lt;=39999")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8398</v>
      </c>
      <c r="B11">
        <f>COUNTIFS('Kick Starter Data'!$F$2:$F$4115,"successful",'Kick Starter Data'!$D$2:$D$4115,"&gt;=40000",'Kick Starter Data'!$D$2:$D$4115, "&lt;=44999")</f>
        <v>21</v>
      </c>
      <c r="C11">
        <f>COUNTIFS('Kick Starter Data'!$F$2:$F$4115,"failed",'Kick Starter Data'!$D$2:$D$4115,"&gt;=40000",'Kick Starter Data'!$D$2:$D$4115,"&lt;=44999")</f>
        <v>16</v>
      </c>
      <c r="D11">
        <f>COUNTIFS('Kick Starter Data'!$F$2:$F$4115,"canceled",'Kick Starter Data'!$D$2:$D$4115,"&gt;=40000",'Kick Starter Data'!$D$2:$D$4115,"&lt;=44999")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8399</v>
      </c>
      <c r="B12">
        <f>COUNTIFS('Kick Starter Data'!$F$2:$F$4115,"successful",'Kick Starter Data'!$D$2:$D$4115,"&gt;=45000",'Kick Starter Data'!$D$2:$D$4115, "&lt;=49999")</f>
        <v>6</v>
      </c>
      <c r="C12">
        <f>COUNTIFS('Kick Starter Data'!$F$2:$F$4115,"failed",'Kick Starter Data'!$D$2:$D$4115,"&gt;=45000",'Kick Starter Data'!$D$2:$D$4115,"&lt;=49999")</f>
        <v>11</v>
      </c>
      <c r="D12">
        <f>COUNTIFS('Kick Starter Data'!$F$2:$F$4115,"canceled",'Kick Starter Data'!$D$2:$D$4115,"&gt;=45000",'Kick Starter Data'!$D$2:$D$4115,"&lt;=49999")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8400</v>
      </c>
      <c r="B13">
        <f>COUNTIFS('Kick Starter Data'!$F$2:$F$4115,"successful",'Kick Starter Data'!$D$2:$D$4115,"&gt;=50000")</f>
        <v>86</v>
      </c>
      <c r="C13">
        <f>COUNTIFS('Kick Starter Data'!$F$2:$F$4115,"failed",'Kick Starter Data'!$D$2:$D$4115,"&gt;=50000")</f>
        <v>258</v>
      </c>
      <c r="D13">
        <f>COUNTIFS('Kick Starter Data'!$F$2:$F$4115,"canceled",'Kick Starter Data'!$D$2:$D$4115,"&gt;=50000")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ignoredErrors>
    <ignoredError sqref="B3:B4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 Starter Data</vt:lpstr>
      <vt:lpstr>Category and Outcome</vt:lpstr>
      <vt:lpstr>Sub-Category and Outcome</vt:lpstr>
      <vt:lpstr>Date and Outcome</vt:lpstr>
      <vt:lpstr>Goals and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2019-07-25T01:04:08Z</dcterms:modified>
</cp:coreProperties>
</file>