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Since the two peaks could not be distinguished from eachother in the measurement, the two peaks are approximated as one with the peak value as the average of both peaks ( 129,267265)</t>
      </text>
    </comment>
  </commentList>
</comments>
</file>

<file path=xl/sharedStrings.xml><?xml version="1.0" encoding="utf-8"?>
<sst xmlns="http://schemas.openxmlformats.org/spreadsheetml/2006/main" count="36" uniqueCount="36">
  <si>
    <t>Bron (Geel gemeten op 11-02, Rood gemeten op 14-02)</t>
  </si>
  <si>
    <t xml:space="preserve">piek Channel number </t>
  </si>
  <si>
    <t>Counts</t>
  </si>
  <si>
    <t>Energy (keV)</t>
  </si>
  <si>
    <t>Area</t>
  </si>
  <si>
    <t>C0Links</t>
  </si>
  <si>
    <t>C0rechts</t>
  </si>
  <si>
    <t>C0</t>
  </si>
  <si>
    <t>Ct</t>
  </si>
  <si>
    <t>Ch</t>
  </si>
  <si>
    <t>A</t>
  </si>
  <si>
    <t>Ca</t>
  </si>
  <si>
    <t>Cb</t>
  </si>
  <si>
    <t>C</t>
  </si>
  <si>
    <t>Cc</t>
  </si>
  <si>
    <t>Cd</t>
  </si>
  <si>
    <t>R</t>
  </si>
  <si>
    <t>FWHM</t>
  </si>
  <si>
    <t>HL</t>
  </si>
  <si>
    <t>HJ</t>
  </si>
  <si>
    <t>Sc-46 peak 1</t>
  </si>
  <si>
    <t>Sc-46 peak 2</t>
  </si>
  <si>
    <t xml:space="preserve">Sc-46 TCS </t>
  </si>
  <si>
    <t>Cr-51</t>
  </si>
  <si>
    <t>Co-57</t>
  </si>
  <si>
    <t>Cs-137</t>
  </si>
  <si>
    <t>Tm-170</t>
  </si>
  <si>
    <t>Am-241</t>
  </si>
  <si>
    <t>Na-22</t>
  </si>
  <si>
    <t>Annihilatie van e+ en e- (1 photon enkel)</t>
  </si>
  <si>
    <t>Annihilatie van e+ en e- (2 photonen opgeteld)</t>
  </si>
  <si>
    <t>Geëxciteerde electron valt terug (beide reacties)</t>
  </si>
  <si>
    <t xml:space="preserve">TCS Geëxciteerde electronen + annihilatie 1 photon </t>
  </si>
  <si>
    <t>TCS Geëxciteerde electronen + annihilatie 2 photonen</t>
  </si>
  <si>
    <t>Achtergrond</t>
  </si>
  <si>
    <t>see screenshot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</si>
</sst>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5" fontId="1" numFmtId="0" xfId="0" applyAlignment="1" applyFont="1">
      <alignment readingOrder="0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readingOrder="0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2" max="2" width="14.71"/>
    <col customWidth="1" min="19" max="19" width="31.0"/>
    <col customWidth="1" min="20" max="20" width="17.4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/>
      <c r="R1" s="3" t="s">
        <v>16</v>
      </c>
      <c r="S1" s="3" t="s">
        <v>17</v>
      </c>
      <c r="T1" s="4" t="s">
        <v>18</v>
      </c>
      <c r="U1" s="4" t="s">
        <v>19</v>
      </c>
    </row>
    <row r="2">
      <c r="A2" s="5" t="s">
        <v>20</v>
      </c>
      <c r="B2" s="4">
        <v>303.0</v>
      </c>
      <c r="C2" s="4">
        <v>23532.0</v>
      </c>
      <c r="D2" s="4">
        <f>2009.832 - 889.28</f>
        <v>1120.552</v>
      </c>
      <c r="E2" s="4">
        <v>416286.0</v>
      </c>
      <c r="F2" s="4">
        <v>3818.0</v>
      </c>
      <c r="G2" s="4">
        <v>1642.0</v>
      </c>
      <c r="H2" s="6">
        <f t="shared" ref="H2:H3" si="1">(F2+G2)/2</f>
        <v>2730</v>
      </c>
      <c r="I2" s="6">
        <f t="shared" ref="I2:I3" si="2">C2</f>
        <v>23532</v>
      </c>
      <c r="J2" s="6">
        <f t="shared" ref="J2:J3" si="3">(I2-H2)/2+H2</f>
        <v>13131</v>
      </c>
      <c r="K2" s="4">
        <v>293.0</v>
      </c>
      <c r="L2" s="4">
        <v>12459.0</v>
      </c>
      <c r="M2" s="4">
        <v>14201.0</v>
      </c>
      <c r="N2" s="4">
        <v>312.0</v>
      </c>
      <c r="O2" s="4">
        <v>13395.0</v>
      </c>
      <c r="P2" s="4">
        <v>11802.0</v>
      </c>
      <c r="R2" s="6">
        <f t="shared" ref="R2:R3" si="4">E2/900</f>
        <v>462.54</v>
      </c>
      <c r="S2" s="6">
        <f t="shared" ref="S2:S3" si="5">U2-T2</f>
        <v>18.77996156</v>
      </c>
      <c r="T2" s="6">
        <f t="shared" ref="T2:T3" si="6">K2+(J2-L2)/(M2-L2)</f>
        <v>293.3857635</v>
      </c>
      <c r="U2" s="6">
        <f t="shared" ref="U2:U3" si="7">N2+(O2-J2)/(O2-P2)</f>
        <v>312.165725</v>
      </c>
    </row>
    <row r="3">
      <c r="A3" s="5" t="s">
        <v>21</v>
      </c>
      <c r="B3" s="4">
        <v>381.0</v>
      </c>
      <c r="C3" s="4">
        <v>14979.0</v>
      </c>
      <c r="D3" s="4">
        <f>889.28</f>
        <v>889.28</v>
      </c>
      <c r="E3" s="4">
        <v>307169.0</v>
      </c>
      <c r="F3" s="4">
        <v>1641.0</v>
      </c>
      <c r="G3" s="4">
        <v>1405.0</v>
      </c>
      <c r="H3" s="6">
        <f t="shared" si="1"/>
        <v>1523</v>
      </c>
      <c r="I3" s="6">
        <f t="shared" si="2"/>
        <v>14979</v>
      </c>
      <c r="J3" s="6">
        <f t="shared" si="3"/>
        <v>8251</v>
      </c>
      <c r="K3" s="4">
        <v>369.0</v>
      </c>
      <c r="L3" s="4">
        <v>7633.0</v>
      </c>
      <c r="M3" s="4">
        <v>8342.0</v>
      </c>
      <c r="N3" s="4">
        <v>391.0</v>
      </c>
      <c r="O3" s="4">
        <v>8425.0</v>
      </c>
      <c r="P3" s="4">
        <v>7269.0</v>
      </c>
      <c r="R3" s="6">
        <f t="shared" si="4"/>
        <v>341.2988889</v>
      </c>
      <c r="S3" s="6">
        <f t="shared" si="5"/>
        <v>21.27886882</v>
      </c>
      <c r="T3" s="6">
        <f t="shared" si="6"/>
        <v>369.8716502</v>
      </c>
      <c r="U3" s="6">
        <f t="shared" si="7"/>
        <v>391.150519</v>
      </c>
    </row>
    <row r="4">
      <c r="A4" s="7" t="s">
        <v>22</v>
      </c>
      <c r="B4" s="7">
        <v>687.0</v>
      </c>
      <c r="C4" s="7">
        <v>1691.0</v>
      </c>
      <c r="D4" s="8">
        <v>2009.832</v>
      </c>
    </row>
    <row r="6">
      <c r="A6" s="9" t="s">
        <v>23</v>
      </c>
      <c r="B6" s="10">
        <v>111.0</v>
      </c>
      <c r="C6" s="10">
        <v>46325.0</v>
      </c>
      <c r="D6" s="4">
        <v>320.0835</v>
      </c>
      <c r="E6" s="4">
        <v>523778.0</v>
      </c>
      <c r="F6" s="4">
        <v>977.0</v>
      </c>
      <c r="G6" s="4">
        <v>34.0</v>
      </c>
      <c r="H6" s="6">
        <f>(F6+G6)/2</f>
        <v>505.5</v>
      </c>
      <c r="I6" s="6">
        <f>C6</f>
        <v>46325</v>
      </c>
      <c r="J6" s="6">
        <f>(I6-H6)/2+H6</f>
        <v>23415.25</v>
      </c>
      <c r="K6" s="4">
        <v>106.0</v>
      </c>
      <c r="L6" s="4">
        <v>22189.0</v>
      </c>
      <c r="M6" s="4">
        <v>28152.0</v>
      </c>
      <c r="N6" s="4">
        <v>116.0</v>
      </c>
      <c r="O6" s="4">
        <v>29796.0</v>
      </c>
      <c r="P6" s="4">
        <v>23306.0</v>
      </c>
      <c r="R6" s="6">
        <f>E6/900</f>
        <v>581.9755556</v>
      </c>
      <c r="S6" s="6">
        <f>U6-T6</f>
        <v>10.77752328</v>
      </c>
      <c r="T6" s="6">
        <f>K6+(J6-L6)/(M6-L6)</f>
        <v>106.2056431</v>
      </c>
      <c r="U6" s="6">
        <f>N6+(O6-J6)/(O6-P6)</f>
        <v>116.9831664</v>
      </c>
    </row>
    <row r="8">
      <c r="A8" s="11" t="s">
        <v>24</v>
      </c>
      <c r="B8" s="1">
        <v>42.0</v>
      </c>
      <c r="C8" s="1">
        <v>3525552.0</v>
      </c>
      <c r="D8" s="10">
        <f>(136.47374 + 122.06079)/2</f>
        <v>129.267265</v>
      </c>
      <c r="E8" s="4">
        <v>2.1939758E7</v>
      </c>
      <c r="F8" s="4">
        <v>357939.0</v>
      </c>
      <c r="G8" s="4">
        <v>10675.0</v>
      </c>
      <c r="H8" s="6">
        <f>(F8+G8)/2</f>
        <v>184307</v>
      </c>
      <c r="I8" s="6">
        <f>C8</f>
        <v>3525552</v>
      </c>
      <c r="J8" s="6">
        <f>(I8-H8)/2+H8</f>
        <v>1854929.5</v>
      </c>
      <c r="K8" s="4">
        <v>39.0</v>
      </c>
      <c r="L8" s="4">
        <v>1685060.0</v>
      </c>
      <c r="M8" s="4">
        <v>2466265.0</v>
      </c>
      <c r="N8" s="4">
        <v>45.0</v>
      </c>
      <c r="O8" s="4">
        <v>1858960.0</v>
      </c>
      <c r="P8" s="4">
        <v>1207246.0</v>
      </c>
      <c r="R8" s="6">
        <f>E8/900</f>
        <v>24377.50889</v>
      </c>
      <c r="S8" s="6">
        <f>U8-T8</f>
        <v>5.788738976</v>
      </c>
      <c r="T8" s="6">
        <f>K8+(J8-L8)/(M8-L8)</f>
        <v>39.21744548</v>
      </c>
      <c r="U8" s="6">
        <f>N8+(O8-J8)/(O8-P8)</f>
        <v>45.00618446</v>
      </c>
    </row>
    <row r="9">
      <c r="A9" s="12"/>
      <c r="B9" s="3"/>
      <c r="C9" s="3"/>
    </row>
    <row r="10">
      <c r="A10" s="9" t="s">
        <v>25</v>
      </c>
      <c r="B10" s="1">
        <v>227.0</v>
      </c>
      <c r="C10" s="1">
        <v>82866.0</v>
      </c>
      <c r="D10" s="10">
        <v>661.659</v>
      </c>
      <c r="E10" s="4">
        <v>1377937.0</v>
      </c>
      <c r="F10" s="4">
        <v>1779.0</v>
      </c>
      <c r="G10" s="4">
        <v>46.0</v>
      </c>
      <c r="H10" s="6">
        <f>(F10+G10)/2</f>
        <v>912.5</v>
      </c>
      <c r="I10" s="6">
        <f>C10</f>
        <v>82866</v>
      </c>
      <c r="J10" s="6">
        <f>(I10-H10)/2+H10</f>
        <v>41889.25</v>
      </c>
      <c r="K10" s="4">
        <v>218.0</v>
      </c>
      <c r="L10" s="4">
        <v>38763.0</v>
      </c>
      <c r="M10" s="4">
        <v>46023.0</v>
      </c>
      <c r="N10" s="4">
        <v>234.0</v>
      </c>
      <c r="O10" s="4">
        <v>44003.0</v>
      </c>
      <c r="P10" s="4">
        <v>36107.0</v>
      </c>
      <c r="R10" s="6">
        <f>E10/900</f>
        <v>1531.041111</v>
      </c>
      <c r="S10" s="6">
        <f>U10-T10</f>
        <v>15.83708589</v>
      </c>
      <c r="T10" s="6">
        <f>K10+(J10-L10)/(M10-L10)</f>
        <v>218.4306129</v>
      </c>
      <c r="U10" s="6">
        <f>N10+(O10-J10)/(O10-P10)</f>
        <v>234.2676988</v>
      </c>
    </row>
    <row r="11">
      <c r="A11" s="3"/>
      <c r="B11" s="3"/>
      <c r="C11" s="3"/>
      <c r="D11" s="3"/>
    </row>
    <row r="12">
      <c r="A12" s="13" t="s">
        <v>26</v>
      </c>
      <c r="B12" s="1">
        <v>29.0</v>
      </c>
      <c r="C12" s="1">
        <v>1267485.0</v>
      </c>
      <c r="D12" s="10">
        <v>84.25477</v>
      </c>
      <c r="E12" s="4">
        <v>2097905.0</v>
      </c>
      <c r="F12" s="4">
        <v>243028.0</v>
      </c>
      <c r="G12" s="4">
        <v>61804.0</v>
      </c>
      <c r="H12" s="6">
        <f>(F12+G12)/2</f>
        <v>152416</v>
      </c>
      <c r="I12" s="6">
        <f>C12</f>
        <v>1267485</v>
      </c>
      <c r="J12" s="6">
        <f>(I12-H12)/2+H12</f>
        <v>709950.5</v>
      </c>
      <c r="K12" s="4">
        <v>26.0</v>
      </c>
      <c r="L12" s="4">
        <v>608533.0</v>
      </c>
      <c r="M12" s="4">
        <v>937403.0</v>
      </c>
      <c r="N12" s="4">
        <v>30.0</v>
      </c>
      <c r="O12" s="4">
        <v>1014656.0</v>
      </c>
      <c r="P12" s="4">
        <v>625829.0</v>
      </c>
      <c r="R12" s="6">
        <f>E12/900</f>
        <v>2331.005556</v>
      </c>
      <c r="S12" s="6">
        <f>U12-T12</f>
        <v>4.47527141</v>
      </c>
      <c r="T12" s="6">
        <f>K12+(J12-L12)/(M12-L12)</f>
        <v>26.30838173</v>
      </c>
      <c r="U12" s="6">
        <f>N12+(O12-J12)/(O12-P12)</f>
        <v>30.78365314</v>
      </c>
    </row>
    <row r="14">
      <c r="A14" s="14" t="s">
        <v>27</v>
      </c>
      <c r="B14" s="1">
        <v>19.0</v>
      </c>
      <c r="C14" s="1">
        <v>680426.0</v>
      </c>
      <c r="D14" s="1">
        <v>59.54092</v>
      </c>
      <c r="E14" s="4">
        <v>2995632.0</v>
      </c>
      <c r="F14" s="4">
        <v>238.0</v>
      </c>
      <c r="G14" s="4">
        <v>1008.0</v>
      </c>
      <c r="H14" s="6">
        <f>(F14+G14)/2</f>
        <v>623</v>
      </c>
      <c r="I14" s="6">
        <f>C14</f>
        <v>680426</v>
      </c>
      <c r="J14" s="6">
        <f>(I14-H14)/2+H14</f>
        <v>340524.5</v>
      </c>
      <c r="K14" s="4">
        <v>17.0</v>
      </c>
      <c r="L14" s="4">
        <v>236871.0</v>
      </c>
      <c r="M14" s="4">
        <v>469023.0</v>
      </c>
      <c r="N14" s="4">
        <v>21.0</v>
      </c>
      <c r="O14" s="4">
        <v>452884.0</v>
      </c>
      <c r="P14" s="4">
        <v>201268.0</v>
      </c>
      <c r="R14" s="6">
        <f>E14/900</f>
        <v>3328.48</v>
      </c>
      <c r="S14" s="6">
        <f>U14-T14</f>
        <v>4.000061691</v>
      </c>
      <c r="T14" s="6">
        <f>K14+(J14-L14)/(M14-L14)</f>
        <v>17.4464898</v>
      </c>
      <c r="U14" s="6">
        <f>N14+(O14-J14)/(O14-P14)</f>
        <v>21.44655149</v>
      </c>
    </row>
    <row r="16">
      <c r="A16" s="15" t="s">
        <v>28</v>
      </c>
    </row>
    <row r="17">
      <c r="A17" s="15" t="s">
        <v>29</v>
      </c>
      <c r="B17" s="4">
        <v>177.0</v>
      </c>
      <c r="C17" s="4">
        <v>172608.0</v>
      </c>
      <c r="D17" s="10">
        <v>511.0</v>
      </c>
      <c r="E17" s="4">
        <v>2347442.0</v>
      </c>
      <c r="F17" s="4">
        <v>14181.0</v>
      </c>
      <c r="G17" s="4">
        <v>20556.0</v>
      </c>
      <c r="H17" s="6">
        <f t="shared" ref="H17:H19" si="8">(F17+G17)/2</f>
        <v>17368.5</v>
      </c>
      <c r="I17" s="6">
        <f t="shared" ref="I17:I19" si="9">C17</f>
        <v>172608</v>
      </c>
      <c r="J17" s="6">
        <f t="shared" ref="J17:J19" si="10">(I17-H17)/2+H17</f>
        <v>94988.25</v>
      </c>
      <c r="K17" s="4">
        <v>169.0</v>
      </c>
      <c r="L17" s="4">
        <v>90715.0</v>
      </c>
      <c r="M17" s="4">
        <v>105042.0</v>
      </c>
      <c r="N17" s="4">
        <v>183.0</v>
      </c>
      <c r="O17" s="4">
        <v>101294.0</v>
      </c>
      <c r="P17" s="4">
        <v>85823.0</v>
      </c>
      <c r="R17" s="6">
        <f t="shared" ref="R17:R19" si="11">E17/900</f>
        <v>2608.268889</v>
      </c>
      <c r="S17" s="6">
        <f t="shared" ref="S17:S19" si="12">U17-T17</f>
        <v>14.10931965</v>
      </c>
      <c r="T17" s="6">
        <f t="shared" ref="T17:T19" si="13">K17+(J17-L17)/(M17-L17)</f>
        <v>169.2982655</v>
      </c>
      <c r="U17" s="6">
        <f t="shared" ref="U17:U19" si="14">N17+(O17-J17)/(O17-P17)</f>
        <v>183.4075852</v>
      </c>
    </row>
    <row r="18">
      <c r="A18" s="15" t="s">
        <v>30</v>
      </c>
      <c r="B18" s="4">
        <v>354.0</v>
      </c>
      <c r="C18" s="4">
        <v>30471.0</v>
      </c>
      <c r="D18" s="16">
        <f>2*D17</f>
        <v>1022</v>
      </c>
      <c r="E18" s="4">
        <v>464467.0</v>
      </c>
      <c r="F18" s="4">
        <v>10793.0</v>
      </c>
      <c r="G18" s="4">
        <v>6740.0</v>
      </c>
      <c r="H18" s="6">
        <f t="shared" si="8"/>
        <v>8766.5</v>
      </c>
      <c r="I18" s="6">
        <f t="shared" si="9"/>
        <v>30471</v>
      </c>
      <c r="J18" s="6">
        <f t="shared" si="10"/>
        <v>19618.75</v>
      </c>
      <c r="K18" s="4">
        <v>344.0</v>
      </c>
      <c r="L18" s="4">
        <v>18978.0</v>
      </c>
      <c r="M18" s="4">
        <v>20334.0</v>
      </c>
      <c r="N18" s="4">
        <v>364.0</v>
      </c>
      <c r="O18" s="4">
        <v>20803.0</v>
      </c>
      <c r="P18" s="4">
        <v>18803.0</v>
      </c>
      <c r="R18" s="6">
        <f t="shared" si="11"/>
        <v>516.0744444</v>
      </c>
      <c r="S18" s="6">
        <f t="shared" si="12"/>
        <v>20.1195955</v>
      </c>
      <c r="T18" s="6">
        <f t="shared" si="13"/>
        <v>344.4725295</v>
      </c>
      <c r="U18" s="6">
        <f t="shared" si="14"/>
        <v>364.592125</v>
      </c>
    </row>
    <row r="19">
      <c r="A19" s="15" t="s">
        <v>31</v>
      </c>
      <c r="B19" s="4">
        <v>431.0</v>
      </c>
      <c r="C19" s="4">
        <v>22800.0</v>
      </c>
      <c r="D19" s="10">
        <v>1274.577</v>
      </c>
      <c r="E19" s="4">
        <v>398543.0</v>
      </c>
      <c r="F19" s="4">
        <v>6081.0</v>
      </c>
      <c r="G19" s="4">
        <v>7300.0</v>
      </c>
      <c r="H19" s="6">
        <f t="shared" si="8"/>
        <v>6690.5</v>
      </c>
      <c r="I19" s="6">
        <f t="shared" si="9"/>
        <v>22800</v>
      </c>
      <c r="J19" s="6">
        <f t="shared" si="10"/>
        <v>14745.25</v>
      </c>
      <c r="K19" s="4">
        <v>420.0</v>
      </c>
      <c r="L19" s="4">
        <v>14618.0</v>
      </c>
      <c r="M19" s="4">
        <v>15657.0</v>
      </c>
      <c r="N19" s="4">
        <v>443.0</v>
      </c>
      <c r="O19" s="4">
        <v>15032.0</v>
      </c>
      <c r="P19" s="4">
        <v>13982.0</v>
      </c>
      <c r="R19" s="6">
        <f t="shared" si="11"/>
        <v>442.8255556</v>
      </c>
      <c r="S19" s="6">
        <f t="shared" si="12"/>
        <v>23.15062171</v>
      </c>
      <c r="T19" s="6">
        <f t="shared" si="13"/>
        <v>420.1224735</v>
      </c>
      <c r="U19" s="6">
        <f t="shared" si="14"/>
        <v>443.2730952</v>
      </c>
    </row>
    <row r="20">
      <c r="A20" s="17" t="s">
        <v>32</v>
      </c>
      <c r="B20" s="17">
        <v>612.0</v>
      </c>
      <c r="C20" s="17">
        <v>9780.0</v>
      </c>
      <c r="D20" s="18">
        <f>D19+D17</f>
        <v>1785.577</v>
      </c>
    </row>
    <row r="21">
      <c r="A21" s="17" t="s">
        <v>33</v>
      </c>
      <c r="B21" s="17">
        <v>790.0</v>
      </c>
      <c r="C21" s="17">
        <v>1569.0</v>
      </c>
      <c r="D21" s="18">
        <f>D19+D18</f>
        <v>2296.577</v>
      </c>
    </row>
    <row r="23">
      <c r="A23" s="15" t="s">
        <v>34</v>
      </c>
      <c r="B23" s="4" t="s">
        <v>35</v>
      </c>
    </row>
  </sheetData>
  <drawing r:id="rId2"/>
  <legacyDrawing r:id="rId3"/>
</worksheet>
</file>