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Book chapter 13-3-2025\"/>
    </mc:Choice>
  </mc:AlternateContent>
  <xr:revisionPtr revIDLastSave="0" documentId="13_ncr:1_{B41F7F1C-9019-4FA0-B0E8-BD618AD16896}" xr6:coauthVersionLast="47" xr6:coauthVersionMax="47" xr10:uidLastSave="{00000000-0000-0000-0000-000000000000}"/>
  <bookViews>
    <workbookView xWindow="-135" yWindow="-135" windowWidth="29070" windowHeight="17550" firstSheet="5" activeTab="10" xr2:uid="{00000000-000D-0000-FFFF-FFFF00000000}"/>
  </bookViews>
  <sheets>
    <sheet name="WG" sheetId="1" r:id="rId1"/>
    <sheet name="PV" sheetId="2" r:id="rId2"/>
    <sheet name="Electrical_load" sheetId="3" r:id="rId3"/>
    <sheet name="Scenario" sheetId="13" r:id="rId4"/>
    <sheet name="143_SCENARIO 3_ENV " sheetId="10" r:id="rId5"/>
    <sheet name="143_SCENARIO 3_ECO" sheetId="11" r:id="rId6"/>
    <sheet name="143_SCENARIO 2_ECO " sheetId="7" r:id="rId7"/>
    <sheet name="143_SCENARIO 1_ECO " sheetId="6" r:id="rId8"/>
    <sheet name="Thermal_load" sheetId="4" r:id="rId9"/>
    <sheet name="143_SCENARIO 2_ENV " sheetId="8" r:id="rId10"/>
    <sheet name="143_SCENARIO 1_ENV" sheetId="5" r:id="rId11"/>
    <sheet name="Foglio5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5" l="1"/>
  <c r="R2" i="5"/>
  <c r="R26" i="5"/>
  <c r="S26" i="5" s="1"/>
  <c r="Q26" i="5"/>
  <c r="T26" i="5" s="1"/>
  <c r="P26" i="5"/>
  <c r="O26" i="5"/>
  <c r="R25" i="5"/>
  <c r="S25" i="5" s="1"/>
  <c r="Q25" i="5"/>
  <c r="T25" i="5" s="1"/>
  <c r="P25" i="5"/>
  <c r="O25" i="5"/>
  <c r="T24" i="5"/>
  <c r="S24" i="5"/>
  <c r="R24" i="5"/>
  <c r="Q24" i="5"/>
  <c r="P24" i="5"/>
  <c r="O24" i="5"/>
  <c r="R23" i="5"/>
  <c r="S23" i="5" s="1"/>
  <c r="Q23" i="5"/>
  <c r="T23" i="5" s="1"/>
  <c r="P23" i="5"/>
  <c r="O23" i="5"/>
  <c r="R22" i="5"/>
  <c r="S22" i="5" s="1"/>
  <c r="Q22" i="5"/>
  <c r="T22" i="5" s="1"/>
  <c r="P22" i="5"/>
  <c r="O22" i="5"/>
  <c r="R21" i="5"/>
  <c r="S21" i="5" s="1"/>
  <c r="Q21" i="5"/>
  <c r="T21" i="5" s="1"/>
  <c r="P21" i="5"/>
  <c r="O21" i="5"/>
  <c r="T20" i="5"/>
  <c r="S20" i="5"/>
  <c r="R20" i="5"/>
  <c r="Q20" i="5"/>
  <c r="P20" i="5"/>
  <c r="O20" i="5"/>
  <c r="R19" i="5"/>
  <c r="S19" i="5" s="1"/>
  <c r="Q19" i="5"/>
  <c r="T19" i="5" s="1"/>
  <c r="P19" i="5"/>
  <c r="O19" i="5"/>
  <c r="R18" i="5"/>
  <c r="S18" i="5" s="1"/>
  <c r="Q18" i="5"/>
  <c r="T18" i="5" s="1"/>
  <c r="P18" i="5"/>
  <c r="O18" i="5"/>
  <c r="R17" i="5"/>
  <c r="S17" i="5" s="1"/>
  <c r="Q17" i="5"/>
  <c r="T17" i="5" s="1"/>
  <c r="P17" i="5"/>
  <c r="O17" i="5"/>
  <c r="T16" i="5"/>
  <c r="S16" i="5"/>
  <c r="R16" i="5"/>
  <c r="Q16" i="5"/>
  <c r="P16" i="5"/>
  <c r="O16" i="5"/>
  <c r="R15" i="5"/>
  <c r="S15" i="5" s="1"/>
  <c r="Q15" i="5"/>
  <c r="T15" i="5" s="1"/>
  <c r="P15" i="5"/>
  <c r="O15" i="5"/>
  <c r="R14" i="5"/>
  <c r="S14" i="5" s="1"/>
  <c r="Q14" i="5"/>
  <c r="T14" i="5" s="1"/>
  <c r="P14" i="5"/>
  <c r="O14" i="5"/>
  <c r="R13" i="5"/>
  <c r="S13" i="5" s="1"/>
  <c r="Q13" i="5"/>
  <c r="T13" i="5" s="1"/>
  <c r="P13" i="5"/>
  <c r="O13" i="5"/>
  <c r="T12" i="5"/>
  <c r="S12" i="5"/>
  <c r="R12" i="5"/>
  <c r="Q12" i="5"/>
  <c r="P12" i="5"/>
  <c r="O12" i="5"/>
  <c r="R11" i="5"/>
  <c r="S11" i="5" s="1"/>
  <c r="Q11" i="5"/>
  <c r="T11" i="5" s="1"/>
  <c r="P11" i="5"/>
  <c r="O11" i="5"/>
  <c r="R10" i="5"/>
  <c r="S10" i="5" s="1"/>
  <c r="Q10" i="5"/>
  <c r="T10" i="5" s="1"/>
  <c r="P10" i="5"/>
  <c r="O10" i="5"/>
  <c r="R9" i="5"/>
  <c r="S9" i="5" s="1"/>
  <c r="Q9" i="5"/>
  <c r="T9" i="5" s="1"/>
  <c r="P9" i="5"/>
  <c r="O9" i="5"/>
  <c r="T8" i="5"/>
  <c r="S8" i="5"/>
  <c r="R8" i="5"/>
  <c r="Q8" i="5"/>
  <c r="P8" i="5"/>
  <c r="O8" i="5"/>
  <c r="R7" i="5"/>
  <c r="S7" i="5" s="1"/>
  <c r="Q7" i="5"/>
  <c r="T7" i="5" s="1"/>
  <c r="P7" i="5"/>
  <c r="O7" i="5"/>
  <c r="R6" i="5"/>
  <c r="S6" i="5" s="1"/>
  <c r="Q6" i="5"/>
  <c r="T6" i="5" s="1"/>
  <c r="P6" i="5"/>
  <c r="O6" i="5"/>
  <c r="R5" i="5"/>
  <c r="S5" i="5" s="1"/>
  <c r="Q5" i="5"/>
  <c r="T5" i="5" s="1"/>
  <c r="P5" i="5"/>
  <c r="O5" i="5"/>
  <c r="T4" i="5"/>
  <c r="S4" i="5"/>
  <c r="R4" i="5"/>
  <c r="Q4" i="5"/>
  <c r="P4" i="5"/>
  <c r="O4" i="5"/>
  <c r="S3" i="5"/>
  <c r="Q3" i="5"/>
  <c r="T3" i="5" s="1"/>
  <c r="P3" i="5"/>
  <c r="O3" i="5"/>
  <c r="Q2" i="5"/>
  <c r="Y3" i="6" l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R26" i="8"/>
  <c r="S26" i="8" s="1"/>
  <c r="Q26" i="8"/>
  <c r="T26" i="8" s="1"/>
  <c r="P26" i="8"/>
  <c r="O26" i="8"/>
  <c r="T25" i="8"/>
  <c r="S25" i="8"/>
  <c r="R25" i="8"/>
  <c r="Q25" i="8"/>
  <c r="P25" i="8"/>
  <c r="O25" i="8"/>
  <c r="R24" i="8"/>
  <c r="S24" i="8" s="1"/>
  <c r="Q24" i="8"/>
  <c r="T24" i="8" s="1"/>
  <c r="P24" i="8"/>
  <c r="O24" i="8"/>
  <c r="R23" i="8"/>
  <c r="S23" i="8" s="1"/>
  <c r="Q23" i="8"/>
  <c r="T23" i="8" s="1"/>
  <c r="P23" i="8"/>
  <c r="O23" i="8"/>
  <c r="R22" i="8"/>
  <c r="S22" i="8" s="1"/>
  <c r="Q22" i="8"/>
  <c r="T22" i="8" s="1"/>
  <c r="P22" i="8"/>
  <c r="O22" i="8"/>
  <c r="T21" i="8"/>
  <c r="S21" i="8"/>
  <c r="R21" i="8"/>
  <c r="Q21" i="8"/>
  <c r="P21" i="8"/>
  <c r="O21" i="8"/>
  <c r="R20" i="8"/>
  <c r="S20" i="8" s="1"/>
  <c r="Q20" i="8"/>
  <c r="T20" i="8" s="1"/>
  <c r="P20" i="8"/>
  <c r="O20" i="8"/>
  <c r="R19" i="8"/>
  <c r="S19" i="8" s="1"/>
  <c r="Q19" i="8"/>
  <c r="T19" i="8" s="1"/>
  <c r="P19" i="8"/>
  <c r="O19" i="8"/>
  <c r="R18" i="8"/>
  <c r="S18" i="8" s="1"/>
  <c r="Q18" i="8"/>
  <c r="T18" i="8" s="1"/>
  <c r="P18" i="8"/>
  <c r="O18" i="8"/>
  <c r="T17" i="8"/>
  <c r="S17" i="8"/>
  <c r="R17" i="8"/>
  <c r="Q17" i="8"/>
  <c r="P17" i="8"/>
  <c r="O17" i="8"/>
  <c r="R16" i="8"/>
  <c r="S16" i="8" s="1"/>
  <c r="Q16" i="8"/>
  <c r="T16" i="8" s="1"/>
  <c r="P16" i="8"/>
  <c r="O16" i="8"/>
  <c r="R15" i="8"/>
  <c r="S15" i="8" s="1"/>
  <c r="Q15" i="8"/>
  <c r="T15" i="8" s="1"/>
  <c r="P15" i="8"/>
  <c r="O15" i="8"/>
  <c r="R14" i="8"/>
  <c r="S14" i="8" s="1"/>
  <c r="Q14" i="8"/>
  <c r="T14" i="8" s="1"/>
  <c r="P14" i="8"/>
  <c r="O14" i="8"/>
  <c r="T13" i="8"/>
  <c r="S13" i="8"/>
  <c r="R13" i="8"/>
  <c r="Q13" i="8"/>
  <c r="P13" i="8"/>
  <c r="O13" i="8"/>
  <c r="R12" i="8"/>
  <c r="S12" i="8" s="1"/>
  <c r="Q12" i="8"/>
  <c r="T12" i="8" s="1"/>
  <c r="P12" i="8"/>
  <c r="O12" i="8"/>
  <c r="R11" i="8"/>
  <c r="S11" i="8" s="1"/>
  <c r="Q11" i="8"/>
  <c r="T11" i="8" s="1"/>
  <c r="P11" i="8"/>
  <c r="O11" i="8"/>
  <c r="R10" i="8"/>
  <c r="S10" i="8" s="1"/>
  <c r="Q10" i="8"/>
  <c r="T10" i="8" s="1"/>
  <c r="P10" i="8"/>
  <c r="O10" i="8"/>
  <c r="T9" i="8"/>
  <c r="S9" i="8"/>
  <c r="R9" i="8"/>
  <c r="Q9" i="8"/>
  <c r="P9" i="8"/>
  <c r="O9" i="8"/>
  <c r="R8" i="8"/>
  <c r="S8" i="8" s="1"/>
  <c r="Q8" i="8"/>
  <c r="T8" i="8" s="1"/>
  <c r="P8" i="8"/>
  <c r="O8" i="8"/>
  <c r="R7" i="8"/>
  <c r="S7" i="8" s="1"/>
  <c r="Q7" i="8"/>
  <c r="T7" i="8" s="1"/>
  <c r="P7" i="8"/>
  <c r="O7" i="8"/>
  <c r="R6" i="8"/>
  <c r="S6" i="8" s="1"/>
  <c r="Q6" i="8"/>
  <c r="T6" i="8" s="1"/>
  <c r="P6" i="8"/>
  <c r="O6" i="8"/>
  <c r="T5" i="8"/>
  <c r="S5" i="8"/>
  <c r="R5" i="8"/>
  <c r="Q5" i="8"/>
  <c r="P5" i="8"/>
  <c r="O5" i="8"/>
  <c r="R4" i="8"/>
  <c r="S4" i="8" s="1"/>
  <c r="Q4" i="8"/>
  <c r="T4" i="8" s="1"/>
  <c r="P4" i="8"/>
  <c r="O4" i="8"/>
  <c r="R3" i="8"/>
  <c r="S3" i="8" s="1"/>
  <c r="Q3" i="8"/>
  <c r="T3" i="8" s="1"/>
  <c r="P3" i="8"/>
  <c r="O3" i="8"/>
  <c r="R2" i="8"/>
  <c r="Q2" i="8"/>
  <c r="R26" i="6"/>
  <c r="S26" i="6" s="1"/>
  <c r="Q26" i="6"/>
  <c r="T26" i="6" s="1"/>
  <c r="P26" i="6"/>
  <c r="O26" i="6"/>
  <c r="T25" i="6"/>
  <c r="S25" i="6"/>
  <c r="R25" i="6"/>
  <c r="Q25" i="6"/>
  <c r="P25" i="6"/>
  <c r="O25" i="6"/>
  <c r="R24" i="6"/>
  <c r="S24" i="6" s="1"/>
  <c r="Q24" i="6"/>
  <c r="T24" i="6" s="1"/>
  <c r="P24" i="6"/>
  <c r="O24" i="6"/>
  <c r="R23" i="6"/>
  <c r="S23" i="6" s="1"/>
  <c r="Q23" i="6"/>
  <c r="T23" i="6" s="1"/>
  <c r="P23" i="6"/>
  <c r="O23" i="6"/>
  <c r="R22" i="6"/>
  <c r="S22" i="6" s="1"/>
  <c r="Q22" i="6"/>
  <c r="T22" i="6" s="1"/>
  <c r="P22" i="6"/>
  <c r="O22" i="6"/>
  <c r="T21" i="6"/>
  <c r="S21" i="6"/>
  <c r="R21" i="6"/>
  <c r="Q21" i="6"/>
  <c r="P21" i="6"/>
  <c r="O21" i="6"/>
  <c r="R20" i="6"/>
  <c r="S20" i="6" s="1"/>
  <c r="Q20" i="6"/>
  <c r="T20" i="6" s="1"/>
  <c r="P20" i="6"/>
  <c r="O20" i="6"/>
  <c r="R19" i="6"/>
  <c r="S19" i="6" s="1"/>
  <c r="Q19" i="6"/>
  <c r="T19" i="6" s="1"/>
  <c r="P19" i="6"/>
  <c r="O19" i="6"/>
  <c r="R18" i="6"/>
  <c r="S18" i="6" s="1"/>
  <c r="Q18" i="6"/>
  <c r="T18" i="6" s="1"/>
  <c r="P18" i="6"/>
  <c r="O18" i="6"/>
  <c r="T17" i="6"/>
  <c r="S17" i="6"/>
  <c r="R17" i="6"/>
  <c r="Q17" i="6"/>
  <c r="P17" i="6"/>
  <c r="O17" i="6"/>
  <c r="R16" i="6"/>
  <c r="S16" i="6" s="1"/>
  <c r="Q16" i="6"/>
  <c r="T16" i="6" s="1"/>
  <c r="P16" i="6"/>
  <c r="O16" i="6"/>
  <c r="R15" i="6"/>
  <c r="S15" i="6" s="1"/>
  <c r="Q15" i="6"/>
  <c r="T15" i="6" s="1"/>
  <c r="P15" i="6"/>
  <c r="O15" i="6"/>
  <c r="R14" i="6"/>
  <c r="S14" i="6" s="1"/>
  <c r="Q14" i="6"/>
  <c r="T14" i="6" s="1"/>
  <c r="P14" i="6"/>
  <c r="O14" i="6"/>
  <c r="T13" i="6"/>
  <c r="S13" i="6"/>
  <c r="R13" i="6"/>
  <c r="Q13" i="6"/>
  <c r="P13" i="6"/>
  <c r="O13" i="6"/>
  <c r="R12" i="6"/>
  <c r="S12" i="6" s="1"/>
  <c r="Q12" i="6"/>
  <c r="T12" i="6" s="1"/>
  <c r="P12" i="6"/>
  <c r="O12" i="6"/>
  <c r="R11" i="6"/>
  <c r="S11" i="6" s="1"/>
  <c r="Q11" i="6"/>
  <c r="T11" i="6" s="1"/>
  <c r="P11" i="6"/>
  <c r="O11" i="6"/>
  <c r="R10" i="6"/>
  <c r="S10" i="6" s="1"/>
  <c r="Q10" i="6"/>
  <c r="T10" i="6" s="1"/>
  <c r="P10" i="6"/>
  <c r="O10" i="6"/>
  <c r="T9" i="6"/>
  <c r="S9" i="6"/>
  <c r="R9" i="6"/>
  <c r="Q9" i="6"/>
  <c r="P9" i="6"/>
  <c r="O9" i="6"/>
  <c r="R8" i="6"/>
  <c r="S8" i="6" s="1"/>
  <c r="Q8" i="6"/>
  <c r="T8" i="6" s="1"/>
  <c r="P8" i="6"/>
  <c r="O8" i="6"/>
  <c r="R7" i="6"/>
  <c r="S7" i="6" s="1"/>
  <c r="Q7" i="6"/>
  <c r="T7" i="6" s="1"/>
  <c r="P7" i="6"/>
  <c r="O7" i="6"/>
  <c r="R6" i="6"/>
  <c r="S6" i="6" s="1"/>
  <c r="Q6" i="6"/>
  <c r="T6" i="6" s="1"/>
  <c r="P6" i="6"/>
  <c r="O6" i="6"/>
  <c r="T5" i="6"/>
  <c r="S5" i="6"/>
  <c r="R5" i="6"/>
  <c r="Q5" i="6"/>
  <c r="P5" i="6"/>
  <c r="O5" i="6"/>
  <c r="R4" i="6"/>
  <c r="S4" i="6" s="1"/>
  <c r="Q4" i="6"/>
  <c r="T4" i="6" s="1"/>
  <c r="P4" i="6"/>
  <c r="O4" i="6"/>
  <c r="R3" i="6"/>
  <c r="S3" i="6" s="1"/>
  <c r="Q3" i="6"/>
  <c r="T3" i="6" s="1"/>
  <c r="P3" i="6"/>
  <c r="O3" i="6"/>
  <c r="R2" i="6"/>
  <c r="Q2" i="6"/>
  <c r="R26" i="7"/>
  <c r="S26" i="7" s="1"/>
  <c r="Q26" i="7"/>
  <c r="T26" i="7" s="1"/>
  <c r="P26" i="7"/>
  <c r="O26" i="7"/>
  <c r="T25" i="7"/>
  <c r="S25" i="7"/>
  <c r="R25" i="7"/>
  <c r="Q25" i="7"/>
  <c r="P25" i="7"/>
  <c r="O25" i="7"/>
  <c r="R24" i="7"/>
  <c r="S24" i="7" s="1"/>
  <c r="Q24" i="7"/>
  <c r="T24" i="7" s="1"/>
  <c r="P24" i="7"/>
  <c r="O24" i="7"/>
  <c r="R23" i="7"/>
  <c r="S23" i="7" s="1"/>
  <c r="Q23" i="7"/>
  <c r="T23" i="7" s="1"/>
  <c r="P23" i="7"/>
  <c r="O23" i="7"/>
  <c r="R22" i="7"/>
  <c r="S22" i="7" s="1"/>
  <c r="Q22" i="7"/>
  <c r="T22" i="7" s="1"/>
  <c r="P22" i="7"/>
  <c r="O22" i="7"/>
  <c r="T21" i="7"/>
  <c r="S21" i="7"/>
  <c r="R21" i="7"/>
  <c r="Q21" i="7"/>
  <c r="P21" i="7"/>
  <c r="O21" i="7"/>
  <c r="R20" i="7"/>
  <c r="S20" i="7" s="1"/>
  <c r="Q20" i="7"/>
  <c r="T20" i="7" s="1"/>
  <c r="P20" i="7"/>
  <c r="O20" i="7"/>
  <c r="R19" i="7"/>
  <c r="S19" i="7" s="1"/>
  <c r="Q19" i="7"/>
  <c r="T19" i="7" s="1"/>
  <c r="P19" i="7"/>
  <c r="O19" i="7"/>
  <c r="R18" i="7"/>
  <c r="S18" i="7" s="1"/>
  <c r="Q18" i="7"/>
  <c r="T18" i="7" s="1"/>
  <c r="P18" i="7"/>
  <c r="O18" i="7"/>
  <c r="T17" i="7"/>
  <c r="S17" i="7"/>
  <c r="R17" i="7"/>
  <c r="Q17" i="7"/>
  <c r="P17" i="7"/>
  <c r="O17" i="7"/>
  <c r="R16" i="7"/>
  <c r="S16" i="7" s="1"/>
  <c r="Q16" i="7"/>
  <c r="T16" i="7" s="1"/>
  <c r="P16" i="7"/>
  <c r="O16" i="7"/>
  <c r="R15" i="7"/>
  <c r="S15" i="7" s="1"/>
  <c r="Q15" i="7"/>
  <c r="T15" i="7" s="1"/>
  <c r="P15" i="7"/>
  <c r="O15" i="7"/>
  <c r="R14" i="7"/>
  <c r="S14" i="7" s="1"/>
  <c r="Q14" i="7"/>
  <c r="T14" i="7" s="1"/>
  <c r="P14" i="7"/>
  <c r="O14" i="7"/>
  <c r="T13" i="7"/>
  <c r="S13" i="7"/>
  <c r="R13" i="7"/>
  <c r="Q13" i="7"/>
  <c r="P13" i="7"/>
  <c r="O13" i="7"/>
  <c r="R12" i="7"/>
  <c r="S12" i="7" s="1"/>
  <c r="Q12" i="7"/>
  <c r="T12" i="7" s="1"/>
  <c r="P12" i="7"/>
  <c r="O12" i="7"/>
  <c r="R11" i="7"/>
  <c r="S11" i="7" s="1"/>
  <c r="Q11" i="7"/>
  <c r="T11" i="7" s="1"/>
  <c r="P11" i="7"/>
  <c r="O11" i="7"/>
  <c r="R10" i="7"/>
  <c r="S10" i="7" s="1"/>
  <c r="Q10" i="7"/>
  <c r="T10" i="7" s="1"/>
  <c r="P10" i="7"/>
  <c r="O10" i="7"/>
  <c r="T9" i="7"/>
  <c r="S9" i="7"/>
  <c r="R9" i="7"/>
  <c r="Q9" i="7"/>
  <c r="P9" i="7"/>
  <c r="O9" i="7"/>
  <c r="R8" i="7"/>
  <c r="S8" i="7" s="1"/>
  <c r="Q8" i="7"/>
  <c r="T8" i="7" s="1"/>
  <c r="P8" i="7"/>
  <c r="O8" i="7"/>
  <c r="R7" i="7"/>
  <c r="S7" i="7" s="1"/>
  <c r="Q7" i="7"/>
  <c r="T7" i="7" s="1"/>
  <c r="P7" i="7"/>
  <c r="O7" i="7"/>
  <c r="R6" i="7"/>
  <c r="S6" i="7" s="1"/>
  <c r="Q6" i="7"/>
  <c r="T6" i="7" s="1"/>
  <c r="P6" i="7"/>
  <c r="O6" i="7"/>
  <c r="T5" i="7"/>
  <c r="S5" i="7"/>
  <c r="R5" i="7"/>
  <c r="Q5" i="7"/>
  <c r="P5" i="7"/>
  <c r="O5" i="7"/>
  <c r="R4" i="7"/>
  <c r="S4" i="7" s="1"/>
  <c r="Q4" i="7"/>
  <c r="T4" i="7" s="1"/>
  <c r="P4" i="7"/>
  <c r="O4" i="7"/>
  <c r="R3" i="7"/>
  <c r="S3" i="7" s="1"/>
  <c r="Q3" i="7"/>
  <c r="T3" i="7" s="1"/>
  <c r="P3" i="7"/>
  <c r="O3" i="7"/>
  <c r="R2" i="7"/>
  <c r="Q2" i="7"/>
  <c r="T26" i="11"/>
  <c r="S26" i="11"/>
  <c r="R26" i="11"/>
  <c r="Q26" i="11"/>
  <c r="P26" i="11"/>
  <c r="O26" i="11"/>
  <c r="S25" i="11"/>
  <c r="R25" i="11"/>
  <c r="Q25" i="11"/>
  <c r="T25" i="11" s="1"/>
  <c r="P25" i="11"/>
  <c r="O25" i="11"/>
  <c r="R24" i="11"/>
  <c r="S24" i="11" s="1"/>
  <c r="Q24" i="11"/>
  <c r="T24" i="11" s="1"/>
  <c r="P24" i="11"/>
  <c r="O24" i="11"/>
  <c r="R23" i="11"/>
  <c r="S23" i="11" s="1"/>
  <c r="Q23" i="11"/>
  <c r="T23" i="11" s="1"/>
  <c r="P23" i="11"/>
  <c r="O23" i="11"/>
  <c r="R22" i="11"/>
  <c r="S22" i="11" s="1"/>
  <c r="Q22" i="11"/>
  <c r="T22" i="11" s="1"/>
  <c r="P22" i="11"/>
  <c r="O22" i="11"/>
  <c r="R21" i="11"/>
  <c r="S21" i="11" s="1"/>
  <c r="Q21" i="11"/>
  <c r="T21" i="11" s="1"/>
  <c r="P21" i="11"/>
  <c r="O21" i="11"/>
  <c r="S20" i="11"/>
  <c r="R20" i="11"/>
  <c r="Q20" i="11"/>
  <c r="T20" i="11" s="1"/>
  <c r="P20" i="11"/>
  <c r="O20" i="11"/>
  <c r="T19" i="11"/>
  <c r="S19" i="11"/>
  <c r="R19" i="11"/>
  <c r="Q19" i="11"/>
  <c r="P19" i="11"/>
  <c r="O19" i="11"/>
  <c r="R18" i="11"/>
  <c r="S18" i="11" s="1"/>
  <c r="Q18" i="11"/>
  <c r="T18" i="11" s="1"/>
  <c r="P18" i="11"/>
  <c r="O18" i="11"/>
  <c r="R17" i="11"/>
  <c r="S17" i="11" s="1"/>
  <c r="Q17" i="11"/>
  <c r="T17" i="11" s="1"/>
  <c r="P17" i="11"/>
  <c r="O17" i="11"/>
  <c r="S16" i="11"/>
  <c r="R16" i="11"/>
  <c r="Q16" i="11"/>
  <c r="T16" i="11" s="1"/>
  <c r="P16" i="11"/>
  <c r="O16" i="11"/>
  <c r="T15" i="11"/>
  <c r="S15" i="11"/>
  <c r="R15" i="11"/>
  <c r="Q15" i="11"/>
  <c r="P15" i="11"/>
  <c r="O15" i="11"/>
  <c r="R14" i="11"/>
  <c r="S14" i="11" s="1"/>
  <c r="Q14" i="11"/>
  <c r="T14" i="11" s="1"/>
  <c r="P14" i="11"/>
  <c r="O14" i="11"/>
  <c r="R13" i="11"/>
  <c r="S13" i="11" s="1"/>
  <c r="Q13" i="11"/>
  <c r="T13" i="11" s="1"/>
  <c r="P13" i="11"/>
  <c r="O13" i="11"/>
  <c r="S12" i="11"/>
  <c r="R12" i="11"/>
  <c r="Q12" i="11"/>
  <c r="T12" i="11" s="1"/>
  <c r="P12" i="11"/>
  <c r="O12" i="11"/>
  <c r="T11" i="11"/>
  <c r="S11" i="11"/>
  <c r="R11" i="11"/>
  <c r="Q11" i="11"/>
  <c r="P11" i="11"/>
  <c r="O11" i="11"/>
  <c r="R10" i="11"/>
  <c r="S10" i="11" s="1"/>
  <c r="Q10" i="11"/>
  <c r="T10" i="11" s="1"/>
  <c r="P10" i="11"/>
  <c r="O10" i="11"/>
  <c r="R9" i="11"/>
  <c r="S9" i="11" s="1"/>
  <c r="Q9" i="11"/>
  <c r="T9" i="11" s="1"/>
  <c r="P9" i="11"/>
  <c r="O9" i="11"/>
  <c r="S8" i="11"/>
  <c r="R8" i="11"/>
  <c r="Q8" i="11"/>
  <c r="T8" i="11" s="1"/>
  <c r="P8" i="11"/>
  <c r="O8" i="11"/>
  <c r="T7" i="11"/>
  <c r="S7" i="11"/>
  <c r="R7" i="11"/>
  <c r="Q7" i="11"/>
  <c r="P7" i="11"/>
  <c r="O7" i="11"/>
  <c r="R6" i="11"/>
  <c r="S6" i="11" s="1"/>
  <c r="Q6" i="11"/>
  <c r="T6" i="11" s="1"/>
  <c r="P6" i="11"/>
  <c r="O6" i="11"/>
  <c r="R5" i="11"/>
  <c r="S5" i="11" s="1"/>
  <c r="Q5" i="11"/>
  <c r="T5" i="11" s="1"/>
  <c r="P5" i="11"/>
  <c r="O5" i="11"/>
  <c r="S4" i="11"/>
  <c r="R4" i="11"/>
  <c r="Q4" i="11"/>
  <c r="T4" i="11" s="1"/>
  <c r="P4" i="11"/>
  <c r="O4" i="11"/>
  <c r="T3" i="11"/>
  <c r="S3" i="11"/>
  <c r="R3" i="11"/>
  <c r="Q3" i="11"/>
  <c r="P3" i="11"/>
  <c r="O3" i="11"/>
  <c r="R2" i="11"/>
  <c r="Q2" i="11"/>
  <c r="Q3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4" i="10"/>
  <c r="T3" i="10"/>
  <c r="S26" i="10"/>
  <c r="S19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20" i="10"/>
  <c r="S21" i="10"/>
  <c r="S22" i="10"/>
  <c r="S23" i="10"/>
  <c r="S24" i="10"/>
  <c r="S25" i="10"/>
  <c r="S3" i="10"/>
  <c r="O26" i="10"/>
  <c r="P26" i="10"/>
  <c r="Q26" i="10"/>
  <c r="R26" i="10"/>
  <c r="R25" i="10"/>
  <c r="Q25" i="10"/>
  <c r="P25" i="10"/>
  <c r="O25" i="10"/>
  <c r="R24" i="10"/>
  <c r="Q24" i="10"/>
  <c r="P24" i="10"/>
  <c r="O24" i="10"/>
  <c r="R23" i="10"/>
  <c r="Q23" i="10"/>
  <c r="P23" i="10"/>
  <c r="O23" i="10"/>
  <c r="R22" i="10"/>
  <c r="Q22" i="10"/>
  <c r="P22" i="10"/>
  <c r="O22" i="10"/>
  <c r="R21" i="10"/>
  <c r="Q21" i="10"/>
  <c r="P21" i="10"/>
  <c r="O21" i="10"/>
  <c r="R20" i="10"/>
  <c r="Q20" i="10"/>
  <c r="P20" i="10"/>
  <c r="O20" i="10"/>
  <c r="R19" i="10"/>
  <c r="Q19" i="10"/>
  <c r="P19" i="10"/>
  <c r="O19" i="10"/>
  <c r="R18" i="10"/>
  <c r="Q18" i="10"/>
  <c r="P18" i="10"/>
  <c r="O18" i="10"/>
  <c r="R17" i="10"/>
  <c r="Q17" i="10"/>
  <c r="P17" i="10"/>
  <c r="O17" i="10"/>
  <c r="R16" i="10"/>
  <c r="Q16" i="10"/>
  <c r="P16" i="10"/>
  <c r="O16" i="10"/>
  <c r="R15" i="10"/>
  <c r="Q15" i="10"/>
  <c r="P15" i="10"/>
  <c r="O15" i="10"/>
  <c r="R14" i="10"/>
  <c r="Q14" i="10"/>
  <c r="P14" i="10"/>
  <c r="O14" i="10"/>
  <c r="R13" i="10"/>
  <c r="Q13" i="10"/>
  <c r="P13" i="10"/>
  <c r="O13" i="10"/>
  <c r="R12" i="10"/>
  <c r="Q12" i="10"/>
  <c r="P12" i="10"/>
  <c r="O12" i="10"/>
  <c r="R11" i="10"/>
  <c r="Q11" i="10"/>
  <c r="P11" i="10"/>
  <c r="O11" i="10"/>
  <c r="R10" i="10"/>
  <c r="Q10" i="10"/>
  <c r="P10" i="10"/>
  <c r="O10" i="10"/>
  <c r="R9" i="10"/>
  <c r="Q9" i="10"/>
  <c r="P9" i="10"/>
  <c r="O9" i="10"/>
  <c r="R8" i="10"/>
  <c r="Q8" i="10"/>
  <c r="P8" i="10"/>
  <c r="O8" i="10"/>
  <c r="R7" i="10"/>
  <c r="Q7" i="10"/>
  <c r="P7" i="10"/>
  <c r="O7" i="10"/>
  <c r="R6" i="10"/>
  <c r="Q6" i="10"/>
  <c r="P6" i="10"/>
  <c r="O6" i="10"/>
  <c r="R5" i="10"/>
  <c r="Q5" i="10"/>
  <c r="P5" i="10"/>
  <c r="O5" i="10"/>
  <c r="R4" i="10"/>
  <c r="Q4" i="10"/>
  <c r="P4" i="10"/>
  <c r="O4" i="10"/>
  <c r="R3" i="10"/>
  <c r="P3" i="10"/>
  <c r="O3" i="10"/>
  <c r="R2" i="10"/>
  <c r="Q2" i="10"/>
  <c r="J7" i="13" l="1"/>
  <c r="I26" i="11"/>
  <c r="I22" i="11"/>
  <c r="I21" i="11"/>
  <c r="I20" i="11"/>
  <c r="I19" i="11"/>
  <c r="I18" i="11"/>
  <c r="I17" i="11"/>
  <c r="I16" i="11"/>
  <c r="I15" i="11"/>
  <c r="I14" i="11"/>
  <c r="I13" i="11"/>
  <c r="I6" i="11"/>
  <c r="I5" i="11"/>
  <c r="I4" i="11"/>
  <c r="I3" i="11"/>
  <c r="N2" i="11"/>
  <c r="E7" i="5"/>
  <c r="E24" i="5"/>
  <c r="E23" i="5"/>
  <c r="N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I8" i="11" l="1"/>
  <c r="I25" i="11"/>
  <c r="I24" i="11"/>
  <c r="I7" i="11"/>
  <c r="I23" i="11"/>
  <c r="E9" i="5"/>
  <c r="I9" i="11" l="1"/>
  <c r="E10" i="5"/>
  <c r="I10" i="11" l="1"/>
  <c r="I12" i="11" l="1"/>
  <c r="I11" i="11"/>
  <c r="F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P15" i="3"/>
  <c r="P16" i="3"/>
  <c r="P17" i="3"/>
  <c r="P18" i="3"/>
  <c r="P21" i="3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25" i="3"/>
  <c r="P25" i="3" s="1"/>
  <c r="O24" i="3"/>
  <c r="P24" i="3" s="1"/>
  <c r="O23" i="3"/>
  <c r="P23" i="3" s="1"/>
  <c r="O22" i="3"/>
  <c r="P22" i="3" s="1"/>
  <c r="O21" i="3"/>
  <c r="O20" i="3"/>
  <c r="P20" i="3" s="1"/>
  <c r="O19" i="3"/>
  <c r="P19" i="3" s="1"/>
  <c r="O18" i="3"/>
  <c r="O17" i="3"/>
  <c r="O16" i="3"/>
  <c r="O15" i="3"/>
  <c r="O14" i="3"/>
  <c r="P14" i="3" s="1"/>
  <c r="O13" i="3"/>
  <c r="P13" i="3" s="1"/>
  <c r="O12" i="3"/>
  <c r="P12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4" i="3"/>
  <c r="P4" i="3" s="1"/>
  <c r="O3" i="3"/>
  <c r="P3" i="3" s="1"/>
  <c r="O2" i="3"/>
  <c r="P2" i="3" s="1"/>
</calcChain>
</file>

<file path=xl/sharedStrings.xml><?xml version="1.0" encoding="utf-8"?>
<sst xmlns="http://schemas.openxmlformats.org/spreadsheetml/2006/main" count="164" uniqueCount="65">
  <si>
    <t>Time</t>
  </si>
  <si>
    <t>WG</t>
  </si>
  <si>
    <t>PV</t>
  </si>
  <si>
    <t>Cbu</t>
  </si>
  <si>
    <t>Cbue_1</t>
  </si>
  <si>
    <t>Cbue_2</t>
  </si>
  <si>
    <t>Cbue_3</t>
  </si>
  <si>
    <t>Cbue_4</t>
  </si>
  <si>
    <t>Cbue_5</t>
  </si>
  <si>
    <t>Cbue_6</t>
  </si>
  <si>
    <t>Cbue_7</t>
  </si>
  <si>
    <t>Cbue_8</t>
  </si>
  <si>
    <t>Cbue_9</t>
  </si>
  <si>
    <t>Cbue_10</t>
  </si>
  <si>
    <t>Cbue_11</t>
  </si>
  <si>
    <t>Cbue_12</t>
  </si>
  <si>
    <t>Ctbu_1</t>
  </si>
  <si>
    <t>Ctbu_2</t>
  </si>
  <si>
    <t>Ctbu_3</t>
  </si>
  <si>
    <t>Ctbu_4</t>
  </si>
  <si>
    <t>Ctbu_5</t>
  </si>
  <si>
    <t>Ctbu_6</t>
  </si>
  <si>
    <t>Ctbu_7</t>
  </si>
  <si>
    <t>Ctbu_8</t>
  </si>
  <si>
    <t>Ctbu_9</t>
  </si>
  <si>
    <t>Ctbu_10</t>
  </si>
  <si>
    <t>Ctbu_11</t>
  </si>
  <si>
    <t>Ctbu_12</t>
  </si>
  <si>
    <t>Total Electrical loads</t>
  </si>
  <si>
    <t>Total thermal  loads</t>
  </si>
  <si>
    <t>NET ELECTRICITY LOAD</t>
  </si>
  <si>
    <t>ELEC_PRIC</t>
  </si>
  <si>
    <t>HP</t>
  </si>
  <si>
    <t>BATT</t>
  </si>
  <si>
    <t>EL_GRID</t>
  </si>
  <si>
    <t>PCM e</t>
  </si>
  <si>
    <t>TOT ELE</t>
  </si>
  <si>
    <r>
      <t>PRICE_GAS [c</t>
    </r>
    <r>
      <rPr>
        <sz val="11"/>
        <color theme="1"/>
        <rFont val="Aptos Narrow"/>
        <family val="2"/>
      </rPr>
      <t>€/m3</t>
    </r>
    <r>
      <rPr>
        <sz val="11"/>
        <color theme="1"/>
        <rFont val="Calibri"/>
        <family val="2"/>
        <scheme val="minor"/>
      </rPr>
      <t>]</t>
    </r>
  </si>
  <si>
    <t>THERMAL LOAD</t>
  </si>
  <si>
    <t>PCMt</t>
  </si>
  <si>
    <t>BOILER</t>
  </si>
  <si>
    <t xml:space="preserve">Tot Termico </t>
  </si>
  <si>
    <t>NESS_HP</t>
  </si>
  <si>
    <t>NESS_BAT</t>
  </si>
  <si>
    <t>NESS_PCM</t>
  </si>
  <si>
    <t>Total capital cost of storage</t>
  </si>
  <si>
    <t>HP (kW)</t>
  </si>
  <si>
    <t>BAT (kW)</t>
  </si>
  <si>
    <t>PCM (kW)</t>
  </si>
  <si>
    <t>HP (kWh)</t>
  </si>
  <si>
    <t>BAT (kWh)</t>
  </si>
  <si>
    <t>PCM (kWh)</t>
  </si>
  <si>
    <t>Total O&amp;M cost of storage</t>
  </si>
  <si>
    <t>Scenario_Base_1</t>
  </si>
  <si>
    <t>Scenario_Base_2</t>
  </si>
  <si>
    <t>Scenario_Base_3</t>
  </si>
  <si>
    <t>HP_P</t>
  </si>
  <si>
    <t>Bat_P</t>
  </si>
  <si>
    <t>PCMe</t>
  </si>
  <si>
    <t>Thermal balance</t>
  </si>
  <si>
    <t>Elec balance</t>
  </si>
  <si>
    <t>P2rk</t>
  </si>
  <si>
    <t>P_csp</t>
  </si>
  <si>
    <t>P_tsp</t>
  </si>
  <si>
    <t>Thermal residue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</si>
</sst>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1" sqref="B1:B2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68.75</v>
      </c>
    </row>
    <row r="3" spans="1:2" x14ac:dyDescent="0.25">
      <c r="A3">
        <v>3600</v>
      </c>
      <c r="B3">
        <v>1712.5</v>
      </c>
    </row>
    <row r="4" spans="1:2" x14ac:dyDescent="0.25">
      <c r="A4">
        <v>7200</v>
      </c>
      <c r="B4">
        <v>5662.5</v>
      </c>
    </row>
    <row r="5" spans="1:2" x14ac:dyDescent="0.25">
      <c r="A5">
        <v>10800</v>
      </c>
      <c r="B5">
        <v>67981.25</v>
      </c>
    </row>
    <row r="6" spans="1:2" x14ac:dyDescent="0.25">
      <c r="A6">
        <v>14400</v>
      </c>
      <c r="B6">
        <v>93.75</v>
      </c>
    </row>
    <row r="7" spans="1:2" x14ac:dyDescent="0.25">
      <c r="A7">
        <v>18000</v>
      </c>
      <c r="B7">
        <v>3175</v>
      </c>
    </row>
    <row r="8" spans="1:2" x14ac:dyDescent="0.25">
      <c r="A8">
        <v>21600</v>
      </c>
      <c r="B8">
        <v>12056.25</v>
      </c>
    </row>
    <row r="9" spans="1:2" x14ac:dyDescent="0.25">
      <c r="A9">
        <v>25200</v>
      </c>
      <c r="B9">
        <v>10175</v>
      </c>
    </row>
    <row r="10" spans="1:2" x14ac:dyDescent="0.25">
      <c r="A10">
        <v>28800</v>
      </c>
      <c r="B10">
        <v>22181.25</v>
      </c>
    </row>
    <row r="11" spans="1:2" x14ac:dyDescent="0.25">
      <c r="A11">
        <v>32400</v>
      </c>
      <c r="B11">
        <v>194887.5</v>
      </c>
    </row>
    <row r="12" spans="1:2" x14ac:dyDescent="0.25">
      <c r="A12">
        <v>36000</v>
      </c>
      <c r="B12">
        <v>336000</v>
      </c>
    </row>
    <row r="13" spans="1:2" x14ac:dyDescent="0.25">
      <c r="A13">
        <v>39600</v>
      </c>
      <c r="B13">
        <v>217981.25</v>
      </c>
    </row>
    <row r="14" spans="1:2" x14ac:dyDescent="0.25">
      <c r="A14">
        <v>43200</v>
      </c>
      <c r="B14">
        <v>235475</v>
      </c>
    </row>
    <row r="15" spans="1:2" x14ac:dyDescent="0.25">
      <c r="A15">
        <v>46800</v>
      </c>
      <c r="B15">
        <v>133925</v>
      </c>
    </row>
    <row r="16" spans="1:2" x14ac:dyDescent="0.25">
      <c r="A16">
        <v>50400</v>
      </c>
      <c r="B16">
        <v>157206.25</v>
      </c>
    </row>
    <row r="17" spans="1:2" x14ac:dyDescent="0.25">
      <c r="A17">
        <v>54000</v>
      </c>
      <c r="B17">
        <v>81712.5</v>
      </c>
    </row>
    <row r="18" spans="1:2" x14ac:dyDescent="0.25">
      <c r="A18">
        <v>57600</v>
      </c>
      <c r="B18">
        <v>55593.75</v>
      </c>
    </row>
    <row r="19" spans="1:2" x14ac:dyDescent="0.25">
      <c r="A19">
        <v>61200</v>
      </c>
      <c r="B19">
        <v>175175</v>
      </c>
    </row>
    <row r="20" spans="1:2" x14ac:dyDescent="0.25">
      <c r="A20">
        <v>64800</v>
      </c>
      <c r="B20">
        <v>332050</v>
      </c>
    </row>
    <row r="21" spans="1:2" x14ac:dyDescent="0.25">
      <c r="A21">
        <v>68400</v>
      </c>
      <c r="B21">
        <v>145087.5</v>
      </c>
    </row>
    <row r="22" spans="1:2" x14ac:dyDescent="0.25">
      <c r="A22">
        <v>72000</v>
      </c>
      <c r="B22">
        <v>11268.75</v>
      </c>
    </row>
    <row r="23" spans="1:2" x14ac:dyDescent="0.25">
      <c r="A23">
        <v>75600</v>
      </c>
      <c r="B23">
        <v>0</v>
      </c>
    </row>
    <row r="24" spans="1:2" x14ac:dyDescent="0.25">
      <c r="A24">
        <v>79200</v>
      </c>
      <c r="B24">
        <v>287.5</v>
      </c>
    </row>
    <row r="25" spans="1:2" x14ac:dyDescent="0.25">
      <c r="A25">
        <v>82800</v>
      </c>
      <c r="B2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A015-7460-489B-8806-53A18305624A}">
  <dimension ref="C1:T26"/>
  <sheetViews>
    <sheetView workbookViewId="0">
      <selection activeCell="Q3" sqref="Q3:Q26"/>
    </sheetView>
  </sheetViews>
  <sheetFormatPr defaultRowHeight="15" x14ac:dyDescent="0.25"/>
  <cols>
    <col min="3" max="3" width="11.5703125" customWidth="1"/>
    <col min="4" max="4" width="25.85546875" customWidth="1"/>
    <col min="7" max="7" width="10.7109375" customWidth="1"/>
    <col min="8" max="8" width="15.7109375" customWidth="1"/>
    <col min="9" max="9" width="12" bestFit="1" customWidth="1"/>
    <col min="10" max="10" width="21.28515625" customWidth="1"/>
    <col min="12" max="12" width="19.5703125" customWidth="1"/>
    <col min="14" max="14" width="20.85546875" customWidth="1"/>
    <col min="19" max="19" width="14.5703125" bestFit="1" customWidth="1"/>
    <col min="20" max="20" width="11.140625" bestFit="1" customWidth="1"/>
  </cols>
  <sheetData>
    <row r="1" spans="3:20" x14ac:dyDescent="0.25">
      <c r="C1" s="4" t="s">
        <v>31</v>
      </c>
      <c r="D1" t="s">
        <v>30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56</v>
      </c>
      <c r="P1" s="4" t="s">
        <v>57</v>
      </c>
      <c r="Q1" s="4" t="s">
        <v>58</v>
      </c>
      <c r="R1" s="4" t="s">
        <v>39</v>
      </c>
      <c r="S1" s="4" t="s">
        <v>59</v>
      </c>
      <c r="T1" s="4" t="s">
        <v>60</v>
      </c>
    </row>
    <row r="2" spans="3:20" x14ac:dyDescent="0.25">
      <c r="C2" s="4">
        <v>0.26110800000000001</v>
      </c>
      <c r="D2">
        <v>481.41398059989848</v>
      </c>
      <c r="E2" s="4">
        <v>1250</v>
      </c>
      <c r="F2" s="4">
        <v>3400</v>
      </c>
      <c r="G2" s="4">
        <v>0</v>
      </c>
      <c r="H2" s="4">
        <v>0</v>
      </c>
      <c r="I2" s="5"/>
      <c r="J2" s="4">
        <v>0.63</v>
      </c>
      <c r="K2" s="4">
        <v>32.004820936639099</v>
      </c>
      <c r="L2" s="4">
        <v>32.04</v>
      </c>
      <c r="M2" s="4">
        <v>0</v>
      </c>
      <c r="N2" s="4">
        <v>32.04</v>
      </c>
      <c r="Q2">
        <f>H2*1000</f>
        <v>0</v>
      </c>
      <c r="R2">
        <f>L2*1000</f>
        <v>32040</v>
      </c>
    </row>
    <row r="3" spans="3:20" x14ac:dyDescent="0.25">
      <c r="C3" s="4">
        <v>0.26038899999999998</v>
      </c>
      <c r="D3">
        <v>340.34353780890757</v>
      </c>
      <c r="E3" s="4">
        <v>1250</v>
      </c>
      <c r="F3" s="4">
        <v>3400</v>
      </c>
      <c r="G3" s="4">
        <v>0</v>
      </c>
      <c r="H3" s="4">
        <v>340.34353780890757</v>
      </c>
      <c r="I3" s="5">
        <v>0</v>
      </c>
      <c r="J3" s="4">
        <v>0.63</v>
      </c>
      <c r="K3" s="4">
        <v>62.750000000000007</v>
      </c>
      <c r="L3" s="4">
        <v>62.75</v>
      </c>
      <c r="M3" s="4">
        <v>0</v>
      </c>
      <c r="N3" s="4">
        <v>62.750000000000007</v>
      </c>
      <c r="O3">
        <f>(E3-E2)*1000</f>
        <v>0</v>
      </c>
      <c r="P3">
        <f>(F3-F2)*1000</f>
        <v>0</v>
      </c>
      <c r="Q3">
        <f>H3*1000</f>
        <v>340343.53780890757</v>
      </c>
      <c r="R3">
        <f t="shared" ref="R3:R26" si="0">L3*1000</f>
        <v>62750</v>
      </c>
      <c r="S3">
        <f>R3-K3*1000+M3*1000</f>
        <v>-7.2759576141834259E-12</v>
      </c>
      <c r="T3">
        <f>Q3-D3*1000+P3+O3+G3</f>
        <v>0</v>
      </c>
    </row>
    <row r="4" spans="3:20" x14ac:dyDescent="0.25">
      <c r="C4" s="4">
        <v>0.25714300000000001</v>
      </c>
      <c r="D4">
        <v>329.78510079926815</v>
      </c>
      <c r="E4" s="4">
        <v>1250</v>
      </c>
      <c r="F4" s="4">
        <v>3400</v>
      </c>
      <c r="G4" s="4">
        <v>0</v>
      </c>
      <c r="H4" s="4">
        <v>329.78510079926815</v>
      </c>
      <c r="I4" s="5">
        <v>0</v>
      </c>
      <c r="J4" s="4">
        <v>0.63</v>
      </c>
      <c r="K4" s="4">
        <v>62.750000000000007</v>
      </c>
      <c r="L4" s="4">
        <v>62.75</v>
      </c>
      <c r="M4" s="4">
        <v>0</v>
      </c>
      <c r="N4" s="4">
        <v>62.750000000000007</v>
      </c>
      <c r="O4">
        <f t="shared" ref="O4:P25" si="1">(E4-E3)*1000</f>
        <v>0</v>
      </c>
      <c r="P4">
        <f t="shared" si="1"/>
        <v>0</v>
      </c>
      <c r="Q4">
        <f t="shared" ref="Q4:Q26" si="2">H4*1000</f>
        <v>329785.10079926817</v>
      </c>
      <c r="R4">
        <f t="shared" si="0"/>
        <v>62750</v>
      </c>
      <c r="S4">
        <f t="shared" ref="S4:S25" si="3">R4-K4*1000+M4*1000</f>
        <v>-7.2759576141834259E-12</v>
      </c>
      <c r="T4">
        <f t="shared" ref="T4:T26" si="4">Q4-D4*1000+P4+O4+G4</f>
        <v>0</v>
      </c>
    </row>
    <row r="5" spans="3:20" x14ac:dyDescent="0.25">
      <c r="C5" s="4">
        <v>0.25442999999999999</v>
      </c>
      <c r="D5">
        <v>327.04814682354333</v>
      </c>
      <c r="E5" s="4">
        <v>1623.5</v>
      </c>
      <c r="F5" s="4">
        <v>3400</v>
      </c>
      <c r="G5" s="4">
        <v>0</v>
      </c>
      <c r="H5" s="4">
        <v>700.54814682354333</v>
      </c>
      <c r="I5" s="5">
        <v>0</v>
      </c>
      <c r="J5" s="4">
        <v>0.63</v>
      </c>
      <c r="K5" s="4">
        <v>62.750000000000007</v>
      </c>
      <c r="L5" s="4">
        <v>62.75</v>
      </c>
      <c r="M5" s="4">
        <v>0</v>
      </c>
      <c r="N5" s="4">
        <v>62.750000000000007</v>
      </c>
      <c r="O5">
        <f t="shared" si="1"/>
        <v>373500</v>
      </c>
      <c r="P5">
        <f t="shared" si="1"/>
        <v>0</v>
      </c>
      <c r="Q5">
        <f t="shared" si="2"/>
        <v>700548.14682354336</v>
      </c>
      <c r="R5">
        <f t="shared" si="0"/>
        <v>62750</v>
      </c>
      <c r="S5">
        <f t="shared" si="3"/>
        <v>-7.2759576141834259E-12</v>
      </c>
      <c r="T5">
        <f>Q5-D5*1000+P5+O5+G5*1000</f>
        <v>747000</v>
      </c>
    </row>
    <row r="6" spans="3:20" x14ac:dyDescent="0.25">
      <c r="C6" s="4">
        <v>0.25297999999999998</v>
      </c>
      <c r="D6">
        <v>275.62291329926813</v>
      </c>
      <c r="E6" s="4">
        <v>1997</v>
      </c>
      <c r="F6" s="4">
        <v>3400</v>
      </c>
      <c r="G6" s="4">
        <v>0</v>
      </c>
      <c r="H6" s="4">
        <v>649.12291329926813</v>
      </c>
      <c r="I6" s="5">
        <v>0</v>
      </c>
      <c r="J6" s="4">
        <v>0.63</v>
      </c>
      <c r="K6" s="4">
        <v>62.750000000000007</v>
      </c>
      <c r="L6" s="4">
        <v>62.75</v>
      </c>
      <c r="M6" s="4">
        <v>0</v>
      </c>
      <c r="N6" s="4">
        <v>62.750000000000007</v>
      </c>
      <c r="O6">
        <f t="shared" si="1"/>
        <v>373500</v>
      </c>
      <c r="P6">
        <f t="shared" si="1"/>
        <v>0</v>
      </c>
      <c r="Q6">
        <f t="shared" si="2"/>
        <v>649122.91329926811</v>
      </c>
      <c r="R6">
        <f t="shared" si="0"/>
        <v>62750</v>
      </c>
      <c r="S6">
        <f t="shared" si="3"/>
        <v>-7.2759576141834259E-12</v>
      </c>
      <c r="T6">
        <f t="shared" si="4"/>
        <v>747000</v>
      </c>
    </row>
    <row r="7" spans="3:20" x14ac:dyDescent="0.25">
      <c r="C7" s="4">
        <v>0.25274999999999997</v>
      </c>
      <c r="D7">
        <v>332.51877182354337</v>
      </c>
      <c r="E7" s="4">
        <v>2447</v>
      </c>
      <c r="F7" s="4">
        <v>3440</v>
      </c>
      <c r="G7" s="4">
        <v>0</v>
      </c>
      <c r="H7" s="4">
        <v>822.5</v>
      </c>
      <c r="I7" s="5">
        <v>1.8771823543374921E-2</v>
      </c>
      <c r="J7" s="4">
        <v>0.63</v>
      </c>
      <c r="K7" s="4">
        <v>62.750000000000007</v>
      </c>
      <c r="L7" s="4">
        <v>62.75</v>
      </c>
      <c r="M7" s="4">
        <v>0</v>
      </c>
      <c r="N7" s="4">
        <v>62.750000000000007</v>
      </c>
      <c r="O7">
        <f t="shared" si="1"/>
        <v>450000</v>
      </c>
      <c r="P7">
        <f t="shared" si="1"/>
        <v>40000</v>
      </c>
      <c r="Q7">
        <f t="shared" si="2"/>
        <v>822500</v>
      </c>
      <c r="R7">
        <f t="shared" si="0"/>
        <v>62750</v>
      </c>
      <c r="S7">
        <f t="shared" si="3"/>
        <v>-7.2759576141834259E-12</v>
      </c>
      <c r="T7">
        <f t="shared" si="4"/>
        <v>979981.22817645664</v>
      </c>
    </row>
    <row r="8" spans="3:20" x14ac:dyDescent="0.25">
      <c r="C8" s="4">
        <v>0.25497999999999998</v>
      </c>
      <c r="D8">
        <v>410.94772419024514</v>
      </c>
      <c r="E8" s="4">
        <v>2575</v>
      </c>
      <c r="F8" s="4">
        <v>3440</v>
      </c>
      <c r="G8" s="4">
        <v>0</v>
      </c>
      <c r="H8" s="4">
        <v>538.94000000000005</v>
      </c>
      <c r="I8" s="5">
        <v>0</v>
      </c>
      <c r="J8" s="4">
        <v>0.63</v>
      </c>
      <c r="K8" s="4">
        <v>89.092975206611584</v>
      </c>
      <c r="L8" s="4">
        <v>89.092975206611598</v>
      </c>
      <c r="M8" s="4">
        <v>0</v>
      </c>
      <c r="N8" s="4">
        <v>89.092975206611584</v>
      </c>
      <c r="O8">
        <f t="shared" si="1"/>
        <v>128000</v>
      </c>
      <c r="P8">
        <f t="shared" si="1"/>
        <v>0</v>
      </c>
      <c r="Q8">
        <f t="shared" si="2"/>
        <v>538940</v>
      </c>
      <c r="R8">
        <f t="shared" si="0"/>
        <v>89092.975206611605</v>
      </c>
      <c r="S8">
        <f t="shared" si="3"/>
        <v>1.4551915228366852E-11</v>
      </c>
      <c r="T8">
        <f t="shared" si="4"/>
        <v>255992.27580975485</v>
      </c>
    </row>
    <row r="9" spans="3:20" x14ac:dyDescent="0.25">
      <c r="C9" s="4">
        <v>0.26271</v>
      </c>
      <c r="D9">
        <v>406.37725667347411</v>
      </c>
      <c r="E9" s="4">
        <v>2575</v>
      </c>
      <c r="F9" s="4">
        <v>3440</v>
      </c>
      <c r="G9" s="4">
        <v>0</v>
      </c>
      <c r="H9" s="4">
        <v>406.37700000000001</v>
      </c>
      <c r="I9" s="5">
        <v>2.5667347409807917E-4</v>
      </c>
      <c r="J9" s="4">
        <v>0.63</v>
      </c>
      <c r="K9" s="4">
        <v>608.33334516176456</v>
      </c>
      <c r="L9" s="4">
        <v>608.33334516176501</v>
      </c>
      <c r="M9" s="4">
        <v>0</v>
      </c>
      <c r="N9" s="4">
        <v>608.33334516176456</v>
      </c>
      <c r="O9">
        <f t="shared" si="1"/>
        <v>0</v>
      </c>
      <c r="P9">
        <f t="shared" si="1"/>
        <v>0</v>
      </c>
      <c r="Q9">
        <f t="shared" si="2"/>
        <v>406377</v>
      </c>
      <c r="R9">
        <f t="shared" si="0"/>
        <v>608333.345161765</v>
      </c>
      <c r="S9">
        <f t="shared" si="3"/>
        <v>4.6566128730773926E-10</v>
      </c>
      <c r="T9">
        <f t="shared" si="4"/>
        <v>-0.25667347409762442</v>
      </c>
    </row>
    <row r="10" spans="3:20" x14ac:dyDescent="0.25">
      <c r="C10" s="4">
        <v>0.269783</v>
      </c>
      <c r="D10">
        <v>367.02822010860859</v>
      </c>
      <c r="E10" s="4">
        <v>2575</v>
      </c>
      <c r="F10" s="4">
        <v>3440</v>
      </c>
      <c r="G10" s="4">
        <v>0</v>
      </c>
      <c r="H10" s="4">
        <v>367.02</v>
      </c>
      <c r="I10" s="5">
        <v>8.2201086086115538E-3</v>
      </c>
      <c r="J10" s="4">
        <v>0.63</v>
      </c>
      <c r="K10" s="4">
        <v>1032.7789374482654</v>
      </c>
      <c r="L10" s="4">
        <v>1032.7789374482654</v>
      </c>
      <c r="M10" s="4">
        <v>0</v>
      </c>
      <c r="N10" s="4">
        <v>1032.7789374482654</v>
      </c>
      <c r="O10">
        <f t="shared" si="1"/>
        <v>0</v>
      </c>
      <c r="P10">
        <f t="shared" si="1"/>
        <v>0</v>
      </c>
      <c r="Q10">
        <f t="shared" si="2"/>
        <v>367020</v>
      </c>
      <c r="R10">
        <f t="shared" si="0"/>
        <v>1032778.9374482654</v>
      </c>
      <c r="S10">
        <f t="shared" si="3"/>
        <v>0</v>
      </c>
      <c r="T10">
        <f t="shared" si="4"/>
        <v>-8.2201086085988209</v>
      </c>
    </row>
    <row r="11" spans="3:20" x14ac:dyDescent="0.25">
      <c r="C11" s="4">
        <v>0.27707500000000002</v>
      </c>
      <c r="D11">
        <v>166.1443534903687</v>
      </c>
      <c r="E11" s="4">
        <v>2575</v>
      </c>
      <c r="F11" s="4">
        <v>3440</v>
      </c>
      <c r="G11" s="4"/>
      <c r="H11" s="4">
        <v>166.14</v>
      </c>
      <c r="I11" s="5">
        <v>0</v>
      </c>
      <c r="J11" s="4">
        <v>0.63</v>
      </c>
      <c r="K11" s="4">
        <v>1047.9166784950978</v>
      </c>
      <c r="L11" s="4">
        <v>1047.9166784950978</v>
      </c>
      <c r="M11" s="4">
        <v>0</v>
      </c>
      <c r="N11" s="4">
        <v>1047.9166784950978</v>
      </c>
      <c r="O11">
        <f t="shared" si="1"/>
        <v>0</v>
      </c>
      <c r="P11">
        <f t="shared" si="1"/>
        <v>0</v>
      </c>
      <c r="Q11">
        <f t="shared" si="2"/>
        <v>166140</v>
      </c>
      <c r="R11">
        <f t="shared" si="0"/>
        <v>1047916.6784950978</v>
      </c>
      <c r="S11">
        <f t="shared" si="3"/>
        <v>0</v>
      </c>
      <c r="T11">
        <f t="shared" si="4"/>
        <v>-4.3534903686959296</v>
      </c>
    </row>
    <row r="12" spans="3:20" x14ac:dyDescent="0.25">
      <c r="C12" s="4">
        <v>0.27672799999999997</v>
      </c>
      <c r="D12">
        <v>-432.54438611273298</v>
      </c>
      <c r="E12" s="4">
        <v>2575</v>
      </c>
      <c r="F12" s="4">
        <v>3872.5443861127328</v>
      </c>
      <c r="G12" s="4">
        <v>0</v>
      </c>
      <c r="H12" s="4">
        <v>0</v>
      </c>
      <c r="I12" s="5">
        <v>0</v>
      </c>
      <c r="J12" s="4">
        <v>0.63</v>
      </c>
      <c r="K12" s="4">
        <v>857.7355490185148</v>
      </c>
      <c r="L12" s="4">
        <v>857.7355490185148</v>
      </c>
      <c r="M12" s="4">
        <v>0</v>
      </c>
      <c r="N12" s="4">
        <v>857.7355490185148</v>
      </c>
      <c r="O12">
        <f t="shared" si="1"/>
        <v>0</v>
      </c>
      <c r="P12">
        <f t="shared" si="1"/>
        <v>432544.38611273281</v>
      </c>
      <c r="Q12">
        <f t="shared" si="2"/>
        <v>0</v>
      </c>
      <c r="R12">
        <f t="shared" si="0"/>
        <v>857735.54901851481</v>
      </c>
      <c r="S12">
        <f t="shared" si="3"/>
        <v>0</v>
      </c>
      <c r="T12">
        <f t="shared" si="4"/>
        <v>865088.77222546586</v>
      </c>
    </row>
    <row r="13" spans="3:20" x14ac:dyDescent="0.25">
      <c r="C13" s="4">
        <v>0.27678199999999997</v>
      </c>
      <c r="D13">
        <v>-1271.6384273150152</v>
      </c>
      <c r="E13" s="4">
        <v>2575</v>
      </c>
      <c r="F13" s="4">
        <v>5144.1828134277475</v>
      </c>
      <c r="G13" s="4">
        <v>0</v>
      </c>
      <c r="H13" s="4">
        <v>0</v>
      </c>
      <c r="I13" s="5">
        <v>0</v>
      </c>
      <c r="J13" s="4">
        <v>0.63</v>
      </c>
      <c r="K13" s="4">
        <v>744.06406141520824</v>
      </c>
      <c r="L13" s="4">
        <v>744.06406141520824</v>
      </c>
      <c r="M13" s="4">
        <v>0</v>
      </c>
      <c r="N13" s="4">
        <v>744.06406141520824</v>
      </c>
      <c r="O13">
        <f t="shared" si="1"/>
        <v>0</v>
      </c>
      <c r="P13">
        <f t="shared" si="1"/>
        <v>1271638.4273150146</v>
      </c>
      <c r="Q13">
        <f t="shared" si="2"/>
        <v>0</v>
      </c>
      <c r="R13">
        <f t="shared" si="0"/>
        <v>744064.06141520827</v>
      </c>
      <c r="S13">
        <f t="shared" si="3"/>
        <v>0</v>
      </c>
      <c r="T13">
        <f t="shared" si="4"/>
        <v>2543276.8546300298</v>
      </c>
    </row>
    <row r="14" spans="3:20" x14ac:dyDescent="0.25">
      <c r="C14" s="4">
        <v>0.270368</v>
      </c>
      <c r="D14">
        <v>-1380.5060251514055</v>
      </c>
      <c r="E14" s="4">
        <v>2575</v>
      </c>
      <c r="F14" s="4">
        <v>5772</v>
      </c>
      <c r="G14" s="4">
        <v>752.68883857915307</v>
      </c>
      <c r="H14" s="4">
        <v>0</v>
      </c>
      <c r="I14" s="5">
        <v>0</v>
      </c>
      <c r="J14" s="4">
        <v>0.63</v>
      </c>
      <c r="K14" s="4">
        <v>763.97576980125007</v>
      </c>
      <c r="L14" s="4">
        <v>763.97500000000002</v>
      </c>
      <c r="M14" s="4">
        <v>0</v>
      </c>
      <c r="N14" s="4">
        <v>763.97576980125007</v>
      </c>
      <c r="O14">
        <f t="shared" si="1"/>
        <v>0</v>
      </c>
      <c r="P14">
        <f t="shared" si="1"/>
        <v>627817.18657225242</v>
      </c>
      <c r="Q14">
        <f t="shared" si="2"/>
        <v>0</v>
      </c>
      <c r="R14">
        <f t="shared" si="0"/>
        <v>763975</v>
      </c>
      <c r="S14">
        <f t="shared" si="3"/>
        <v>-0.76980125007685274</v>
      </c>
      <c r="T14">
        <f t="shared" si="4"/>
        <v>2009075.900562237</v>
      </c>
    </row>
    <row r="15" spans="3:20" x14ac:dyDescent="0.25">
      <c r="C15" s="4">
        <v>0.266897</v>
      </c>
      <c r="D15">
        <v>-1664.3465259454931</v>
      </c>
      <c r="E15" s="4">
        <v>2575</v>
      </c>
      <c r="F15" s="4">
        <v>5772</v>
      </c>
      <c r="G15" s="4">
        <v>1664.3465259454931</v>
      </c>
      <c r="H15" s="4">
        <v>0</v>
      </c>
      <c r="I15" s="5">
        <v>0</v>
      </c>
      <c r="J15" s="4">
        <v>0.63</v>
      </c>
      <c r="K15" s="4">
        <v>718.98072808187499</v>
      </c>
      <c r="L15" s="4">
        <v>0</v>
      </c>
      <c r="M15" s="4">
        <v>718.98072808187499</v>
      </c>
      <c r="N15" s="4">
        <v>718.98072808187499</v>
      </c>
      <c r="O15">
        <f t="shared" si="1"/>
        <v>0</v>
      </c>
      <c r="P15">
        <f t="shared" si="1"/>
        <v>0</v>
      </c>
      <c r="Q15">
        <f t="shared" si="2"/>
        <v>0</v>
      </c>
      <c r="R15">
        <f t="shared" si="0"/>
        <v>0</v>
      </c>
      <c r="S15">
        <f t="shared" si="3"/>
        <v>0</v>
      </c>
      <c r="T15">
        <f t="shared" si="4"/>
        <v>1666010.8724714385</v>
      </c>
    </row>
    <row r="16" spans="3:20" x14ac:dyDescent="0.25">
      <c r="C16" s="4">
        <v>0.26474700000000001</v>
      </c>
      <c r="D16">
        <v>-1590.9120193208291</v>
      </c>
      <c r="E16" s="4">
        <v>2575</v>
      </c>
      <c r="F16" s="4">
        <v>5772</v>
      </c>
      <c r="G16" s="4">
        <v>1590.9120193208291</v>
      </c>
      <c r="H16" s="4">
        <v>0</v>
      </c>
      <c r="I16" s="5">
        <v>0</v>
      </c>
      <c r="J16" s="4">
        <v>0.63</v>
      </c>
      <c r="K16" s="4">
        <v>719.56888235184806</v>
      </c>
      <c r="L16" s="4">
        <v>0</v>
      </c>
      <c r="M16" s="4">
        <v>719.56888235184806</v>
      </c>
      <c r="N16" s="4">
        <v>719.56888235184806</v>
      </c>
      <c r="O16">
        <f t="shared" si="1"/>
        <v>0</v>
      </c>
      <c r="P16">
        <f t="shared" si="1"/>
        <v>0</v>
      </c>
      <c r="Q16">
        <f t="shared" si="2"/>
        <v>0</v>
      </c>
      <c r="R16">
        <f t="shared" si="0"/>
        <v>0</v>
      </c>
      <c r="S16">
        <f t="shared" si="3"/>
        <v>0</v>
      </c>
      <c r="T16">
        <f t="shared" si="4"/>
        <v>1592502.9313401498</v>
      </c>
    </row>
    <row r="17" spans="3:20" x14ac:dyDescent="0.25">
      <c r="C17" s="4">
        <v>0.26649400000000001</v>
      </c>
      <c r="D17">
        <v>-1514.8100071326783</v>
      </c>
      <c r="E17" s="4">
        <v>2575</v>
      </c>
      <c r="F17" s="4">
        <v>5772</v>
      </c>
      <c r="G17" s="4">
        <v>1514.8100071326783</v>
      </c>
      <c r="H17" s="4">
        <v>0</v>
      </c>
      <c r="I17" s="5">
        <v>0</v>
      </c>
      <c r="J17" s="4">
        <v>0.63</v>
      </c>
      <c r="K17" s="4">
        <v>694.40221568518132</v>
      </c>
      <c r="L17" s="4">
        <v>0</v>
      </c>
      <c r="M17" s="4">
        <v>694.40221568518132</v>
      </c>
      <c r="N17" s="4">
        <v>694.40221568518132</v>
      </c>
      <c r="O17">
        <f t="shared" si="1"/>
        <v>0</v>
      </c>
      <c r="P17">
        <f t="shared" si="1"/>
        <v>0</v>
      </c>
      <c r="Q17">
        <f t="shared" si="2"/>
        <v>0</v>
      </c>
      <c r="R17">
        <f t="shared" si="0"/>
        <v>0</v>
      </c>
      <c r="S17">
        <f t="shared" si="3"/>
        <v>0</v>
      </c>
      <c r="T17">
        <f t="shared" si="4"/>
        <v>1516324.8171398109</v>
      </c>
    </row>
    <row r="18" spans="3:20" x14ac:dyDescent="0.25">
      <c r="C18" s="4">
        <v>0.270067</v>
      </c>
      <c r="D18">
        <v>-1344.1506271208004</v>
      </c>
      <c r="E18" s="4">
        <v>2575</v>
      </c>
      <c r="F18" s="4">
        <v>5772</v>
      </c>
      <c r="G18" s="4">
        <v>1344.1506271208004</v>
      </c>
      <c r="H18" s="4">
        <v>0</v>
      </c>
      <c r="I18" s="5">
        <v>0</v>
      </c>
      <c r="J18" s="4">
        <v>0.63</v>
      </c>
      <c r="K18" s="4">
        <v>720.15703662181977</v>
      </c>
      <c r="L18" s="4">
        <v>0</v>
      </c>
      <c r="M18" s="4">
        <v>720.15703662181977</v>
      </c>
      <c r="N18" s="4">
        <v>720.15703662181977</v>
      </c>
      <c r="O18">
        <f t="shared" si="1"/>
        <v>0</v>
      </c>
      <c r="P18">
        <f t="shared" si="1"/>
        <v>0</v>
      </c>
      <c r="Q18">
        <f t="shared" si="2"/>
        <v>0</v>
      </c>
      <c r="R18">
        <f t="shared" si="0"/>
        <v>0</v>
      </c>
      <c r="S18">
        <f t="shared" si="3"/>
        <v>0</v>
      </c>
      <c r="T18">
        <f t="shared" si="4"/>
        <v>1345494.7777479214</v>
      </c>
    </row>
    <row r="19" spans="3:20" x14ac:dyDescent="0.25">
      <c r="C19" s="4">
        <v>0.27431899999999998</v>
      </c>
      <c r="D19">
        <v>-1550.3656783269912</v>
      </c>
      <c r="E19" s="4">
        <v>2575</v>
      </c>
      <c r="F19" s="4">
        <v>5772</v>
      </c>
      <c r="G19" s="4">
        <v>1550.3656783269912</v>
      </c>
      <c r="H19" s="4">
        <v>0</v>
      </c>
      <c r="I19" s="5">
        <v>0</v>
      </c>
      <c r="J19" s="4">
        <v>0.63</v>
      </c>
      <c r="K19" s="4">
        <v>765.23541167452811</v>
      </c>
      <c r="L19" s="4">
        <v>0</v>
      </c>
      <c r="M19" s="4">
        <v>765.23</v>
      </c>
      <c r="N19" s="4">
        <v>765.23541167452811</v>
      </c>
      <c r="O19">
        <f t="shared" si="1"/>
        <v>0</v>
      </c>
      <c r="P19">
        <f t="shared" si="1"/>
        <v>0</v>
      </c>
      <c r="Q19">
        <f t="shared" si="2"/>
        <v>0</v>
      </c>
      <c r="R19">
        <f t="shared" si="0"/>
        <v>0</v>
      </c>
      <c r="S19">
        <f>R19-K19*1000+M19*1000</f>
        <v>-5.4116745281498879</v>
      </c>
      <c r="T19">
        <f t="shared" si="4"/>
        <v>1551916.0440053181</v>
      </c>
    </row>
    <row r="20" spans="3:20" x14ac:dyDescent="0.25">
      <c r="C20" s="4">
        <v>0.27111299999999999</v>
      </c>
      <c r="D20">
        <v>-1434.4750241553511</v>
      </c>
      <c r="E20" s="4">
        <v>2575</v>
      </c>
      <c r="F20" s="4">
        <v>5772</v>
      </c>
      <c r="G20" s="4">
        <v>1434.4750241553511</v>
      </c>
      <c r="H20" s="4">
        <v>0</v>
      </c>
      <c r="I20" s="5">
        <v>0</v>
      </c>
      <c r="J20" s="4">
        <v>0.63</v>
      </c>
      <c r="K20" s="4">
        <v>745.32370328848651</v>
      </c>
      <c r="L20" s="4">
        <v>745.32370328848651</v>
      </c>
      <c r="M20" s="4">
        <v>0</v>
      </c>
      <c r="N20" s="4">
        <v>745.32370328848651</v>
      </c>
      <c r="O20">
        <f t="shared" si="1"/>
        <v>0</v>
      </c>
      <c r="P20">
        <f t="shared" si="1"/>
        <v>0</v>
      </c>
      <c r="Q20">
        <f t="shared" si="2"/>
        <v>0</v>
      </c>
      <c r="R20">
        <f t="shared" si="0"/>
        <v>745323.70328848646</v>
      </c>
      <c r="S20">
        <f t="shared" si="3"/>
        <v>0</v>
      </c>
      <c r="T20">
        <f t="shared" si="4"/>
        <v>1435909.4991795064</v>
      </c>
    </row>
    <row r="21" spans="3:20" x14ac:dyDescent="0.25">
      <c r="C21" s="4">
        <v>0.28212799999999999</v>
      </c>
      <c r="D21">
        <v>-1152.5957437552938</v>
      </c>
      <c r="E21" s="4">
        <v>2575</v>
      </c>
      <c r="F21" s="4">
        <v>3881.58</v>
      </c>
      <c r="G21" s="4">
        <v>3043.0157437552939</v>
      </c>
      <c r="H21" s="4">
        <v>0</v>
      </c>
      <c r="I21" s="5">
        <v>0</v>
      </c>
      <c r="J21" s="4">
        <v>0.63</v>
      </c>
      <c r="K21" s="4">
        <v>475.87190082644696</v>
      </c>
      <c r="L21" s="4">
        <v>475.87190082644696</v>
      </c>
      <c r="M21" s="4">
        <v>0</v>
      </c>
      <c r="N21" s="4">
        <v>475.87190082644696</v>
      </c>
      <c r="O21">
        <f t="shared" si="1"/>
        <v>0</v>
      </c>
      <c r="P21">
        <f t="shared" si="1"/>
        <v>-1890420</v>
      </c>
      <c r="Q21">
        <f t="shared" si="2"/>
        <v>0</v>
      </c>
      <c r="R21">
        <f t="shared" si="0"/>
        <v>475871.90082644694</v>
      </c>
      <c r="S21">
        <f t="shared" si="3"/>
        <v>0</v>
      </c>
      <c r="T21">
        <f t="shared" si="4"/>
        <v>-734781.24050095095</v>
      </c>
    </row>
    <row r="22" spans="3:20" x14ac:dyDescent="0.25">
      <c r="C22" s="4">
        <v>0.28089700000000001</v>
      </c>
      <c r="D22">
        <v>-123.95934640792223</v>
      </c>
      <c r="E22" s="4">
        <v>2575</v>
      </c>
      <c r="F22" s="4">
        <v>3881.58</v>
      </c>
      <c r="G22" s="4">
        <v>123.95934640792223</v>
      </c>
      <c r="H22" s="4">
        <v>0</v>
      </c>
      <c r="I22" s="5">
        <v>0</v>
      </c>
      <c r="J22" s="4">
        <v>0.63</v>
      </c>
      <c r="K22" s="4">
        <v>601.45523415978028</v>
      </c>
      <c r="L22" s="4">
        <v>601.45523415978028</v>
      </c>
      <c r="M22" s="4">
        <v>0</v>
      </c>
      <c r="N22" s="4">
        <v>601.45523415978028</v>
      </c>
      <c r="O22">
        <f t="shared" si="1"/>
        <v>0</v>
      </c>
      <c r="P22">
        <f t="shared" si="1"/>
        <v>0</v>
      </c>
      <c r="Q22">
        <f t="shared" si="2"/>
        <v>0</v>
      </c>
      <c r="R22">
        <f t="shared" si="0"/>
        <v>601455.23415978032</v>
      </c>
      <c r="S22">
        <f t="shared" si="3"/>
        <v>0</v>
      </c>
      <c r="T22">
        <f t="shared" si="4"/>
        <v>124083.30575433015</v>
      </c>
    </row>
    <row r="23" spans="3:20" x14ac:dyDescent="0.25">
      <c r="C23" s="4">
        <v>0.27615600000000001</v>
      </c>
      <c r="D23">
        <v>367.56390474724941</v>
      </c>
      <c r="E23" s="4">
        <v>2207.4360952527504</v>
      </c>
      <c r="F23" s="4">
        <v>3881.58</v>
      </c>
      <c r="G23" s="4">
        <v>0</v>
      </c>
      <c r="H23" s="4">
        <v>0</v>
      </c>
      <c r="I23" s="5">
        <v>0</v>
      </c>
      <c r="J23" s="4">
        <v>0.63</v>
      </c>
      <c r="K23" s="4">
        <v>491.00964187327816</v>
      </c>
      <c r="L23" s="4">
        <v>491.00964187327816</v>
      </c>
      <c r="M23" s="4">
        <v>0</v>
      </c>
      <c r="N23" s="4">
        <v>491.00964187327816</v>
      </c>
      <c r="O23">
        <f t="shared" si="1"/>
        <v>-367563.90474724956</v>
      </c>
      <c r="P23">
        <f t="shared" si="1"/>
        <v>0</v>
      </c>
      <c r="Q23">
        <f t="shared" si="2"/>
        <v>0</v>
      </c>
      <c r="R23">
        <f t="shared" si="0"/>
        <v>491009.64187327813</v>
      </c>
      <c r="S23">
        <f t="shared" si="3"/>
        <v>0</v>
      </c>
      <c r="T23">
        <f t="shared" si="4"/>
        <v>-735127.80949449888</v>
      </c>
    </row>
    <row r="24" spans="3:20" x14ac:dyDescent="0.25">
      <c r="C24" s="4">
        <v>0.27117200000000002</v>
      </c>
      <c r="D24">
        <v>489.11479423543904</v>
      </c>
      <c r="E24" s="4">
        <v>1718.3213010173113</v>
      </c>
      <c r="F24" s="4">
        <v>3881.58</v>
      </c>
      <c r="G24" s="4">
        <v>0</v>
      </c>
      <c r="H24" s="4">
        <v>0</v>
      </c>
      <c r="I24" s="5">
        <v>0</v>
      </c>
      <c r="J24" s="4">
        <v>0.63</v>
      </c>
      <c r="K24" s="4">
        <v>296.34297520661147</v>
      </c>
      <c r="L24" s="4">
        <v>296.34297520661147</v>
      </c>
      <c r="M24" s="4">
        <v>0</v>
      </c>
      <c r="N24" s="4">
        <v>296.34297520661147</v>
      </c>
      <c r="O24">
        <f t="shared" si="1"/>
        <v>-489114.79423543916</v>
      </c>
      <c r="P24">
        <f t="shared" si="1"/>
        <v>0</v>
      </c>
      <c r="Q24">
        <f t="shared" si="2"/>
        <v>0</v>
      </c>
      <c r="R24">
        <f t="shared" si="0"/>
        <v>296342.97520661145</v>
      </c>
      <c r="S24">
        <f t="shared" si="3"/>
        <v>0</v>
      </c>
      <c r="T24">
        <f t="shared" si="4"/>
        <v>-978229.5884708782</v>
      </c>
    </row>
    <row r="25" spans="3:20" x14ac:dyDescent="0.25">
      <c r="C25" s="4">
        <v>0.26649</v>
      </c>
      <c r="D25">
        <v>498.86169361575929</v>
      </c>
      <c r="E25" s="4">
        <v>1250</v>
      </c>
      <c r="F25" s="4">
        <v>3851</v>
      </c>
      <c r="G25" s="4">
        <v>0</v>
      </c>
      <c r="H25" s="4">
        <v>0</v>
      </c>
      <c r="I25" s="5">
        <v>-3.9607401551904786E-2</v>
      </c>
      <c r="J25" s="4">
        <v>0.63</v>
      </c>
      <c r="K25" s="4">
        <v>151.92630853994481</v>
      </c>
      <c r="L25" s="4">
        <v>151.92630853994501</v>
      </c>
      <c r="M25" s="4">
        <v>0</v>
      </c>
      <c r="N25" s="4">
        <v>151.92630853994481</v>
      </c>
      <c r="O25">
        <f t="shared" si="1"/>
        <v>-468321.30101731129</v>
      </c>
      <c r="P25">
        <f t="shared" si="1"/>
        <v>-30579.999999999927</v>
      </c>
      <c r="Q25">
        <f t="shared" si="2"/>
        <v>0</v>
      </c>
      <c r="R25">
        <f t="shared" si="0"/>
        <v>151926.30853994502</v>
      </c>
      <c r="S25">
        <f t="shared" si="3"/>
        <v>2.0372681319713593E-10</v>
      </c>
      <c r="T25">
        <f t="shared" si="4"/>
        <v>-997762.99463307054</v>
      </c>
    </row>
    <row r="26" spans="3:20" x14ac:dyDescent="0.25">
      <c r="C26" s="4">
        <v>0.26110800000000001</v>
      </c>
      <c r="D26">
        <v>481.41398059989848</v>
      </c>
      <c r="E26" s="4">
        <v>1250</v>
      </c>
      <c r="F26" s="4">
        <v>3400</v>
      </c>
      <c r="G26" s="4">
        <v>-30.41</v>
      </c>
      <c r="H26" s="4">
        <v>0</v>
      </c>
      <c r="I26" s="5">
        <v>3.9805998984547841E-3</v>
      </c>
      <c r="J26" s="4">
        <v>0.63</v>
      </c>
      <c r="K26" s="4">
        <v>32.004820936639099</v>
      </c>
      <c r="L26" s="4">
        <v>32.04</v>
      </c>
      <c r="M26" s="4">
        <v>0</v>
      </c>
      <c r="N26" s="4">
        <v>32.004820936639099</v>
      </c>
      <c r="O26">
        <f>(E26-E25)*1000</f>
        <v>0</v>
      </c>
      <c r="P26">
        <f>(F26-F25)*1000</f>
        <v>-451000</v>
      </c>
      <c r="Q26">
        <f t="shared" si="2"/>
        <v>0</v>
      </c>
      <c r="R26">
        <f t="shared" si="0"/>
        <v>32040</v>
      </c>
      <c r="S26">
        <f>R26-K26*1000+M26*1000</f>
        <v>35.179063360901637</v>
      </c>
      <c r="T26">
        <f t="shared" si="4"/>
        <v>-932444.39059989853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C082-6611-477F-9E5D-B675D27B83F3}">
  <dimension ref="C1:T26"/>
  <sheetViews>
    <sheetView tabSelected="1" workbookViewId="0">
      <selection activeCell="Q34" sqref="Q34"/>
    </sheetView>
  </sheetViews>
  <sheetFormatPr defaultRowHeight="15" x14ac:dyDescent="0.25"/>
  <cols>
    <col min="3" max="3" width="11.5703125" customWidth="1"/>
    <col min="4" max="4" width="25.85546875" customWidth="1"/>
    <col min="7" max="7" width="10.7109375" customWidth="1"/>
    <col min="8" max="8" width="15.7109375" customWidth="1"/>
    <col min="9" max="9" width="12" bestFit="1" customWidth="1"/>
    <col min="10" max="10" width="15.28515625" customWidth="1"/>
    <col min="12" max="12" width="19.5703125" customWidth="1"/>
    <col min="14" max="14" width="20.85546875" customWidth="1"/>
    <col min="19" max="19" width="14.5703125" bestFit="1" customWidth="1"/>
    <col min="20" max="20" width="11.140625" bestFit="1" customWidth="1"/>
  </cols>
  <sheetData>
    <row r="1" spans="3:20" x14ac:dyDescent="0.25">
      <c r="C1" s="4" t="s">
        <v>31</v>
      </c>
      <c r="D1" t="s">
        <v>30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56</v>
      </c>
      <c r="P1" s="4" t="s">
        <v>57</v>
      </c>
      <c r="Q1" s="4" t="s">
        <v>58</v>
      </c>
      <c r="R1" s="4" t="s">
        <v>39</v>
      </c>
      <c r="S1" s="4" t="s">
        <v>59</v>
      </c>
      <c r="T1" s="4" t="s">
        <v>60</v>
      </c>
    </row>
    <row r="2" spans="3:20" x14ac:dyDescent="0.25">
      <c r="C2" s="4">
        <v>0.26110800000000001</v>
      </c>
      <c r="D2">
        <v>481.41398059989848</v>
      </c>
      <c r="E2" s="4">
        <v>1250</v>
      </c>
      <c r="F2" s="4">
        <v>3400</v>
      </c>
      <c r="G2" s="4">
        <v>0</v>
      </c>
      <c r="H2" s="4">
        <v>0</v>
      </c>
      <c r="I2" s="5"/>
      <c r="J2" s="4">
        <v>0.63</v>
      </c>
      <c r="K2" s="4">
        <v>32.004820936639099</v>
      </c>
      <c r="L2" s="4">
        <v>32.04</v>
      </c>
      <c r="M2" s="4">
        <v>0</v>
      </c>
      <c r="N2" s="4">
        <f>+L2</f>
        <v>32.04</v>
      </c>
      <c r="Q2">
        <f>H2*1000</f>
        <v>0</v>
      </c>
      <c r="R2">
        <f>L2*1000</f>
        <v>32040</v>
      </c>
    </row>
    <row r="3" spans="3:20" x14ac:dyDescent="0.25">
      <c r="C3" s="4">
        <v>0.26038899999999998</v>
      </c>
      <c r="D3">
        <v>340.34353780890757</v>
      </c>
      <c r="E3" s="4">
        <v>1250</v>
      </c>
      <c r="F3" s="4">
        <v>3400</v>
      </c>
      <c r="G3" s="4">
        <v>0</v>
      </c>
      <c r="H3" s="4">
        <v>340.34353780890757</v>
      </c>
      <c r="I3" s="5">
        <v>0</v>
      </c>
      <c r="J3" s="4">
        <v>0.63</v>
      </c>
      <c r="K3" s="4">
        <v>62.750000000000007</v>
      </c>
      <c r="L3" s="4">
        <v>62.75</v>
      </c>
      <c r="M3" s="4">
        <v>0</v>
      </c>
      <c r="N3" s="4">
        <v>62.750000000000007</v>
      </c>
      <c r="O3">
        <f>(E3-E2)*1000</f>
        <v>0</v>
      </c>
      <c r="P3">
        <f>(F3-F2)*1000</f>
        <v>0</v>
      </c>
      <c r="Q3">
        <f>H3*1000</f>
        <v>340343.53780890757</v>
      </c>
      <c r="R3">
        <f>L3*1000</f>
        <v>62750</v>
      </c>
      <c r="S3">
        <f>R3-K3*1000+M3*1000</f>
        <v>-7.2759576141834259E-12</v>
      </c>
      <c r="T3">
        <f>Q3-D3*1000+P3+O3+G3</f>
        <v>0</v>
      </c>
    </row>
    <row r="4" spans="3:20" x14ac:dyDescent="0.25">
      <c r="C4" s="4">
        <v>0.25714300000000001</v>
      </c>
      <c r="D4">
        <v>329.78510079926815</v>
      </c>
      <c r="E4" s="4">
        <v>1250</v>
      </c>
      <c r="F4" s="4">
        <v>3400</v>
      </c>
      <c r="G4" s="4">
        <v>0</v>
      </c>
      <c r="H4" s="4">
        <v>329.78510079926815</v>
      </c>
      <c r="I4" s="5">
        <v>0</v>
      </c>
      <c r="J4" s="4">
        <v>0.63</v>
      </c>
      <c r="K4" s="4">
        <v>62.750000000000007</v>
      </c>
      <c r="L4" s="4">
        <v>62.75</v>
      </c>
      <c r="M4" s="4">
        <v>0</v>
      </c>
      <c r="N4" s="4">
        <v>62.750000000000007</v>
      </c>
      <c r="O4">
        <f t="shared" ref="O4:P25" si="0">(E4-E3)*1000</f>
        <v>0</v>
      </c>
      <c r="P4">
        <f t="shared" si="0"/>
        <v>0</v>
      </c>
      <c r="Q4">
        <f t="shared" ref="Q4:Q26" si="1">H4*1000</f>
        <v>329785.10079926817</v>
      </c>
      <c r="R4">
        <f t="shared" ref="R3:R26" si="2">L4*1000</f>
        <v>62750</v>
      </c>
      <c r="S4">
        <f t="shared" ref="S4:S25" si="3">R4-K4*1000+M4*1000</f>
        <v>-7.2759576141834259E-12</v>
      </c>
      <c r="T4">
        <f t="shared" ref="T4:T26" si="4">Q4-D4*1000+P4+O4+G4</f>
        <v>0</v>
      </c>
    </row>
    <row r="5" spans="3:20" x14ac:dyDescent="0.25">
      <c r="C5" s="4">
        <v>0.25442999999999999</v>
      </c>
      <c r="D5">
        <v>327.04814682354333</v>
      </c>
      <c r="E5" s="4">
        <v>1623.5</v>
      </c>
      <c r="F5" s="4">
        <v>3400</v>
      </c>
      <c r="G5" s="4">
        <v>0</v>
      </c>
      <c r="H5" s="4">
        <v>700.54814682354333</v>
      </c>
      <c r="I5" s="5">
        <v>0</v>
      </c>
      <c r="J5" s="4">
        <v>0.63</v>
      </c>
      <c r="K5" s="4">
        <v>62.750000000000007</v>
      </c>
      <c r="L5" s="4">
        <v>62.75</v>
      </c>
      <c r="M5" s="4">
        <v>0</v>
      </c>
      <c r="N5" s="4">
        <v>62.750000000000007</v>
      </c>
      <c r="O5">
        <f t="shared" si="0"/>
        <v>373500</v>
      </c>
      <c r="P5">
        <f t="shared" si="0"/>
        <v>0</v>
      </c>
      <c r="Q5">
        <f t="shared" si="1"/>
        <v>700548.14682354336</v>
      </c>
      <c r="R5">
        <f t="shared" si="2"/>
        <v>62750</v>
      </c>
      <c r="S5">
        <f t="shared" si="3"/>
        <v>-7.2759576141834259E-12</v>
      </c>
      <c r="T5">
        <f>Q5-D5*1000+P5+O5+G5*1000</f>
        <v>747000</v>
      </c>
    </row>
    <row r="6" spans="3:20" x14ac:dyDescent="0.25">
      <c r="C6" s="4">
        <v>0.25297999999999998</v>
      </c>
      <c r="D6">
        <v>275.62291329926813</v>
      </c>
      <c r="E6" s="4">
        <v>1997</v>
      </c>
      <c r="F6" s="4">
        <v>3400</v>
      </c>
      <c r="G6" s="4">
        <v>0</v>
      </c>
      <c r="H6" s="4">
        <v>649.12291329926813</v>
      </c>
      <c r="I6" s="5">
        <v>0</v>
      </c>
      <c r="J6" s="4">
        <v>0.63</v>
      </c>
      <c r="K6" s="4">
        <v>62.750000000000007</v>
      </c>
      <c r="L6" s="4">
        <v>62.75</v>
      </c>
      <c r="M6" s="4">
        <v>0</v>
      </c>
      <c r="N6" s="4">
        <v>62.750000000000007</v>
      </c>
      <c r="O6">
        <f t="shared" si="0"/>
        <v>373500</v>
      </c>
      <c r="P6">
        <f t="shared" si="0"/>
        <v>0</v>
      </c>
      <c r="Q6">
        <f t="shared" si="1"/>
        <v>649122.91329926811</v>
      </c>
      <c r="R6">
        <f t="shared" si="2"/>
        <v>62750</v>
      </c>
      <c r="S6">
        <f t="shared" si="3"/>
        <v>-7.2759576141834259E-12</v>
      </c>
      <c r="T6">
        <f t="shared" si="4"/>
        <v>747000</v>
      </c>
    </row>
    <row r="7" spans="3:20" x14ac:dyDescent="0.25">
      <c r="C7" s="4">
        <v>0.25274999999999997</v>
      </c>
      <c r="D7">
        <v>332.51877182354337</v>
      </c>
      <c r="E7" s="4">
        <f>+E6+450</f>
        <v>2447</v>
      </c>
      <c r="F7" s="4">
        <v>3440</v>
      </c>
      <c r="G7" s="4">
        <v>0</v>
      </c>
      <c r="H7" s="4">
        <v>822.5</v>
      </c>
      <c r="I7" s="5">
        <v>1.8771823543374921E-2</v>
      </c>
      <c r="J7" s="4">
        <v>0.63</v>
      </c>
      <c r="K7" s="4">
        <v>62.750000000000007</v>
      </c>
      <c r="L7" s="4">
        <v>62.75</v>
      </c>
      <c r="M7" s="4">
        <v>0</v>
      </c>
      <c r="N7" s="4">
        <v>62.750000000000007</v>
      </c>
      <c r="O7">
        <f t="shared" si="0"/>
        <v>450000</v>
      </c>
      <c r="P7">
        <f t="shared" si="0"/>
        <v>40000</v>
      </c>
      <c r="Q7">
        <f t="shared" si="1"/>
        <v>822500</v>
      </c>
      <c r="R7">
        <f t="shared" si="2"/>
        <v>62750</v>
      </c>
      <c r="S7">
        <f t="shared" si="3"/>
        <v>-7.2759576141834259E-12</v>
      </c>
      <c r="T7">
        <f t="shared" si="4"/>
        <v>979981.22817645664</v>
      </c>
    </row>
    <row r="8" spans="3:20" x14ac:dyDescent="0.25">
      <c r="C8" s="4">
        <v>0.25497999999999998</v>
      </c>
      <c r="D8">
        <v>410.94772419024514</v>
      </c>
      <c r="E8" s="4">
        <v>2575</v>
      </c>
      <c r="F8" s="4">
        <v>3440</v>
      </c>
      <c r="G8" s="4">
        <v>538.94772419024514</v>
      </c>
      <c r="H8" s="4">
        <v>0</v>
      </c>
      <c r="I8" s="5">
        <v>-822.49999999999989</v>
      </c>
      <c r="J8" s="4">
        <v>0.63</v>
      </c>
      <c r="K8" s="4">
        <v>89.092975206611584</v>
      </c>
      <c r="L8" s="4">
        <v>89.092975206611598</v>
      </c>
      <c r="M8" s="4">
        <v>0</v>
      </c>
      <c r="N8" s="4">
        <v>89.092975206611584</v>
      </c>
      <c r="O8">
        <f t="shared" si="0"/>
        <v>128000</v>
      </c>
      <c r="P8">
        <f t="shared" si="0"/>
        <v>0</v>
      </c>
      <c r="Q8">
        <f t="shared" si="1"/>
        <v>0</v>
      </c>
      <c r="R8">
        <f t="shared" si="2"/>
        <v>89092.975206611605</v>
      </c>
      <c r="S8">
        <f t="shared" si="3"/>
        <v>1.4551915228366852E-11</v>
      </c>
      <c r="T8">
        <f t="shared" si="4"/>
        <v>-282408.7764660549</v>
      </c>
    </row>
    <row r="9" spans="3:20" x14ac:dyDescent="0.25">
      <c r="C9" s="4">
        <v>0.26271</v>
      </c>
      <c r="D9">
        <v>406.37725667347411</v>
      </c>
      <c r="E9" s="4">
        <f>+E8</f>
        <v>2575</v>
      </c>
      <c r="F9" s="4">
        <v>3440</v>
      </c>
      <c r="G9" s="4">
        <v>0</v>
      </c>
      <c r="H9" s="4">
        <v>406.37700000000001</v>
      </c>
      <c r="I9" s="5">
        <v>2.5667347409807917E-4</v>
      </c>
      <c r="J9" s="4">
        <v>0.63</v>
      </c>
      <c r="K9" s="4">
        <v>608.33334516176456</v>
      </c>
      <c r="L9" s="4">
        <v>608.33334516176501</v>
      </c>
      <c r="M9" s="4">
        <v>0</v>
      </c>
      <c r="N9" s="4">
        <v>608.33334516176456</v>
      </c>
      <c r="O9">
        <f t="shared" si="0"/>
        <v>0</v>
      </c>
      <c r="P9">
        <f t="shared" si="0"/>
        <v>0</v>
      </c>
      <c r="Q9">
        <f t="shared" si="1"/>
        <v>406377</v>
      </c>
      <c r="R9">
        <f t="shared" si="2"/>
        <v>608333.345161765</v>
      </c>
      <c r="S9">
        <f t="shared" si="3"/>
        <v>4.6566128730773926E-10</v>
      </c>
      <c r="T9">
        <f t="shared" si="4"/>
        <v>-0.25667347409762442</v>
      </c>
    </row>
    <row r="10" spans="3:20" x14ac:dyDescent="0.25">
      <c r="C10" s="4">
        <v>0.269783</v>
      </c>
      <c r="D10">
        <v>367.02822010860859</v>
      </c>
      <c r="E10" s="4">
        <f>+E9</f>
        <v>2575</v>
      </c>
      <c r="F10" s="4">
        <v>3440</v>
      </c>
      <c r="G10" s="4">
        <v>0</v>
      </c>
      <c r="H10" s="4">
        <v>367.02</v>
      </c>
      <c r="I10" s="5">
        <v>8.2201086086115538E-3</v>
      </c>
      <c r="J10" s="4">
        <v>0.63</v>
      </c>
      <c r="K10" s="4">
        <v>1032.7789374482654</v>
      </c>
      <c r="L10" s="4">
        <v>1032.7789374482654</v>
      </c>
      <c r="M10" s="4">
        <v>0</v>
      </c>
      <c r="N10" s="4">
        <v>1032.7789374482654</v>
      </c>
      <c r="O10">
        <f t="shared" si="0"/>
        <v>0</v>
      </c>
      <c r="P10">
        <f t="shared" si="0"/>
        <v>0</v>
      </c>
      <c r="Q10">
        <f t="shared" si="1"/>
        <v>367020</v>
      </c>
      <c r="R10">
        <f t="shared" si="2"/>
        <v>1032778.9374482654</v>
      </c>
      <c r="S10">
        <f t="shared" si="3"/>
        <v>0</v>
      </c>
      <c r="T10">
        <f t="shared" si="4"/>
        <v>-8.2201086085988209</v>
      </c>
    </row>
    <row r="11" spans="3:20" x14ac:dyDescent="0.25">
      <c r="C11" s="4">
        <v>0.27707500000000002</v>
      </c>
      <c r="D11">
        <v>166.1443534903687</v>
      </c>
      <c r="E11" s="4">
        <v>2575</v>
      </c>
      <c r="F11" s="4">
        <v>3440</v>
      </c>
      <c r="G11" s="4">
        <v>166.1443534903687</v>
      </c>
      <c r="H11" s="4">
        <v>0</v>
      </c>
      <c r="I11" s="5">
        <v>0</v>
      </c>
      <c r="J11" s="4">
        <v>0.63</v>
      </c>
      <c r="K11" s="4">
        <v>1047.9166784950978</v>
      </c>
      <c r="L11" s="4">
        <v>1047.9166784950978</v>
      </c>
      <c r="M11" s="4">
        <v>0</v>
      </c>
      <c r="N11" s="4">
        <v>1047.9166784950978</v>
      </c>
      <c r="O11">
        <f t="shared" si="0"/>
        <v>0</v>
      </c>
      <c r="P11">
        <f t="shared" si="0"/>
        <v>0</v>
      </c>
      <c r="Q11">
        <f t="shared" si="1"/>
        <v>0</v>
      </c>
      <c r="R11">
        <f t="shared" si="2"/>
        <v>1047916.6784950978</v>
      </c>
      <c r="S11">
        <f t="shared" si="3"/>
        <v>0</v>
      </c>
      <c r="T11">
        <f t="shared" si="4"/>
        <v>-165978.20913687831</v>
      </c>
    </row>
    <row r="12" spans="3:20" x14ac:dyDescent="0.25">
      <c r="C12" s="4">
        <v>0.27672799999999997</v>
      </c>
      <c r="D12">
        <v>-432.54438611273298</v>
      </c>
      <c r="E12" s="4">
        <v>2575</v>
      </c>
      <c r="F12" s="4">
        <v>3872.5443861127328</v>
      </c>
      <c r="G12" s="4">
        <v>0</v>
      </c>
      <c r="H12" s="4">
        <v>0</v>
      </c>
      <c r="I12" s="5">
        <v>0</v>
      </c>
      <c r="J12" s="4">
        <v>0.63</v>
      </c>
      <c r="K12" s="4">
        <v>857.7355490185148</v>
      </c>
      <c r="L12" s="4">
        <v>857.7355490185148</v>
      </c>
      <c r="M12" s="4">
        <v>0</v>
      </c>
      <c r="N12" s="4">
        <v>857.7355490185148</v>
      </c>
      <c r="O12">
        <f t="shared" si="0"/>
        <v>0</v>
      </c>
      <c r="P12">
        <f t="shared" si="0"/>
        <v>432544.38611273281</v>
      </c>
      <c r="Q12">
        <f t="shared" si="1"/>
        <v>0</v>
      </c>
      <c r="R12">
        <f t="shared" si="2"/>
        <v>857735.54901851481</v>
      </c>
      <c r="S12">
        <f t="shared" si="3"/>
        <v>0</v>
      </c>
      <c r="T12">
        <f t="shared" si="4"/>
        <v>865088.77222546586</v>
      </c>
    </row>
    <row r="13" spans="3:20" x14ac:dyDescent="0.25">
      <c r="C13" s="4">
        <v>0.27678199999999997</v>
      </c>
      <c r="D13">
        <v>-1271.6384273150152</v>
      </c>
      <c r="E13" s="4">
        <v>2575</v>
      </c>
      <c r="F13" s="4">
        <v>5144.1828134277475</v>
      </c>
      <c r="G13" s="4">
        <v>0</v>
      </c>
      <c r="H13" s="4">
        <v>0</v>
      </c>
      <c r="I13" s="5">
        <v>0</v>
      </c>
      <c r="J13" s="4">
        <v>0.63</v>
      </c>
      <c r="K13" s="4">
        <v>744.06406141520824</v>
      </c>
      <c r="L13" s="4">
        <v>744.06406141520824</v>
      </c>
      <c r="M13" s="4">
        <v>0</v>
      </c>
      <c r="N13" s="4">
        <v>744.06406141520824</v>
      </c>
      <c r="O13">
        <f t="shared" si="0"/>
        <v>0</v>
      </c>
      <c r="P13">
        <f t="shared" si="0"/>
        <v>1271638.4273150146</v>
      </c>
      <c r="Q13">
        <f t="shared" si="1"/>
        <v>0</v>
      </c>
      <c r="R13">
        <f t="shared" si="2"/>
        <v>744064.06141520827</v>
      </c>
      <c r="S13">
        <f t="shared" si="3"/>
        <v>0</v>
      </c>
      <c r="T13">
        <f t="shared" si="4"/>
        <v>2543276.8546300298</v>
      </c>
    </row>
    <row r="14" spans="3:20" x14ac:dyDescent="0.25">
      <c r="C14" s="4">
        <v>0.270368</v>
      </c>
      <c r="D14">
        <v>-1380.5060251514055</v>
      </c>
      <c r="E14" s="4">
        <v>2575</v>
      </c>
      <c r="F14" s="4">
        <v>5440</v>
      </c>
      <c r="G14" s="4">
        <v>-1084.6888385791531</v>
      </c>
      <c r="H14" s="4">
        <v>0</v>
      </c>
      <c r="I14" s="5">
        <v>0</v>
      </c>
      <c r="J14" s="4">
        <v>0.63</v>
      </c>
      <c r="K14" s="4">
        <v>763.97576980125007</v>
      </c>
      <c r="L14" s="4">
        <v>763.97500000000002</v>
      </c>
      <c r="M14" s="4">
        <v>0</v>
      </c>
      <c r="N14" s="4">
        <v>763.97576980125007</v>
      </c>
      <c r="O14">
        <f t="shared" si="0"/>
        <v>0</v>
      </c>
      <c r="P14">
        <f t="shared" si="0"/>
        <v>295817.18657225248</v>
      </c>
      <c r="Q14">
        <f t="shared" si="1"/>
        <v>0</v>
      </c>
      <c r="R14">
        <f t="shared" si="2"/>
        <v>763975</v>
      </c>
      <c r="S14">
        <f t="shared" si="3"/>
        <v>-0.76980125007685274</v>
      </c>
      <c r="T14">
        <f t="shared" si="4"/>
        <v>1675238.5228850788</v>
      </c>
    </row>
    <row r="15" spans="3:20" x14ac:dyDescent="0.25">
      <c r="C15" s="4">
        <v>0.266897</v>
      </c>
      <c r="D15">
        <v>-1664.3465259454931</v>
      </c>
      <c r="E15" s="4">
        <v>2575</v>
      </c>
      <c r="F15" s="4">
        <v>5440</v>
      </c>
      <c r="G15" s="4">
        <v>-1664.3465259454931</v>
      </c>
      <c r="H15" s="4">
        <v>0</v>
      </c>
      <c r="I15" s="5">
        <v>0</v>
      </c>
      <c r="J15" s="4">
        <v>0.63</v>
      </c>
      <c r="K15" s="4">
        <v>718.98072808187499</v>
      </c>
      <c r="L15" s="4">
        <v>0</v>
      </c>
      <c r="M15" s="4">
        <v>718.98072808187499</v>
      </c>
      <c r="N15" s="4">
        <v>718.98072808187499</v>
      </c>
      <c r="O15">
        <f t="shared" si="0"/>
        <v>0</v>
      </c>
      <c r="P15">
        <f t="shared" si="0"/>
        <v>0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1662682.1794195476</v>
      </c>
    </row>
    <row r="16" spans="3:20" x14ac:dyDescent="0.25">
      <c r="C16" s="4">
        <v>0.26474700000000001</v>
      </c>
      <c r="D16">
        <v>-1590.9120193208291</v>
      </c>
      <c r="E16" s="4">
        <v>2575</v>
      </c>
      <c r="F16" s="4">
        <v>5440</v>
      </c>
      <c r="G16" s="4">
        <v>-1590.9120193208291</v>
      </c>
      <c r="H16" s="4">
        <v>0</v>
      </c>
      <c r="I16" s="5">
        <v>0</v>
      </c>
      <c r="J16" s="4">
        <v>0.63</v>
      </c>
      <c r="K16" s="4">
        <v>719.56888235184806</v>
      </c>
      <c r="L16" s="4">
        <v>0</v>
      </c>
      <c r="M16" s="4">
        <v>719.56888235184806</v>
      </c>
      <c r="N16" s="4">
        <v>719.56888235184806</v>
      </c>
      <c r="O16">
        <f t="shared" si="0"/>
        <v>0</v>
      </c>
      <c r="P16">
        <f t="shared" si="0"/>
        <v>0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1589321.1073015083</v>
      </c>
    </row>
    <row r="17" spans="3:20" x14ac:dyDescent="0.25">
      <c r="C17" s="4">
        <v>0.26649400000000001</v>
      </c>
      <c r="D17">
        <v>-1514.8100071326783</v>
      </c>
      <c r="E17" s="4">
        <v>2575</v>
      </c>
      <c r="F17" s="4">
        <v>5440</v>
      </c>
      <c r="G17" s="4">
        <v>-1514.8100071326783</v>
      </c>
      <c r="H17" s="4">
        <v>0</v>
      </c>
      <c r="I17" s="5">
        <v>0</v>
      </c>
      <c r="J17" s="4">
        <v>0.63</v>
      </c>
      <c r="K17" s="4">
        <v>694.40221568518132</v>
      </c>
      <c r="L17" s="4">
        <v>0</v>
      </c>
      <c r="M17" s="4">
        <v>694.40221568518132</v>
      </c>
      <c r="N17" s="4">
        <v>694.40221568518132</v>
      </c>
      <c r="O17">
        <f t="shared" si="0"/>
        <v>0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3"/>
        <v>0</v>
      </c>
      <c r="T17">
        <f t="shared" si="4"/>
        <v>1513295.1971255457</v>
      </c>
    </row>
    <row r="18" spans="3:20" x14ac:dyDescent="0.25">
      <c r="C18" s="4">
        <v>0.270067</v>
      </c>
      <c r="D18">
        <v>-1344.1506271208004</v>
      </c>
      <c r="E18" s="4">
        <v>2575</v>
      </c>
      <c r="F18" s="4">
        <v>5440</v>
      </c>
      <c r="G18" s="4">
        <v>-1344.1506271208004</v>
      </c>
      <c r="H18" s="4">
        <v>0</v>
      </c>
      <c r="I18" s="5">
        <v>0</v>
      </c>
      <c r="J18" s="4">
        <v>0.63</v>
      </c>
      <c r="K18" s="4">
        <v>720.15703662181977</v>
      </c>
      <c r="L18" s="4">
        <v>0</v>
      </c>
      <c r="M18" s="4">
        <v>720.15703662181977</v>
      </c>
      <c r="N18" s="4">
        <v>720.15703662181977</v>
      </c>
      <c r="O18">
        <f t="shared" si="0"/>
        <v>0</v>
      </c>
      <c r="P18">
        <f t="shared" si="0"/>
        <v>0</v>
      </c>
      <c r="Q18">
        <f t="shared" si="1"/>
        <v>0</v>
      </c>
      <c r="R18">
        <f t="shared" si="2"/>
        <v>0</v>
      </c>
      <c r="S18">
        <f t="shared" si="3"/>
        <v>0</v>
      </c>
      <c r="T18">
        <f t="shared" si="4"/>
        <v>1342806.4764936797</v>
      </c>
    </row>
    <row r="19" spans="3:20" x14ac:dyDescent="0.25">
      <c r="C19" s="4">
        <v>0.27431899999999998</v>
      </c>
      <c r="D19">
        <v>-1550.3656783269912</v>
      </c>
      <c r="E19" s="4">
        <v>2575</v>
      </c>
      <c r="F19" s="4">
        <v>5440</v>
      </c>
      <c r="G19" s="4">
        <v>-1550.3656783269912</v>
      </c>
      <c r="H19" s="4">
        <v>0</v>
      </c>
      <c r="I19" s="5">
        <v>0</v>
      </c>
      <c r="J19" s="4">
        <v>0.63</v>
      </c>
      <c r="K19" s="4">
        <v>765.23541167452811</v>
      </c>
      <c r="L19" s="4">
        <v>0</v>
      </c>
      <c r="M19" s="4">
        <v>765.23</v>
      </c>
      <c r="N19" s="4">
        <v>765.23541167452811</v>
      </c>
      <c r="O19">
        <f t="shared" si="0"/>
        <v>0</v>
      </c>
      <c r="P19">
        <f t="shared" si="0"/>
        <v>0</v>
      </c>
      <c r="Q19">
        <f t="shared" si="1"/>
        <v>0</v>
      </c>
      <c r="R19">
        <f t="shared" si="2"/>
        <v>0</v>
      </c>
      <c r="S19">
        <f>R19-K19*1000+M19*1000</f>
        <v>-5.4116745281498879</v>
      </c>
      <c r="T19">
        <f t="shared" si="4"/>
        <v>1548815.3126486642</v>
      </c>
    </row>
    <row r="20" spans="3:20" x14ac:dyDescent="0.25">
      <c r="C20" s="4">
        <v>0.27111299999999999</v>
      </c>
      <c r="D20">
        <v>-1434.4750241553511</v>
      </c>
      <c r="E20" s="4">
        <v>2575</v>
      </c>
      <c r="F20" s="4">
        <v>5440</v>
      </c>
      <c r="G20" s="4">
        <v>-1434.4750241553511</v>
      </c>
      <c r="H20" s="4">
        <v>0</v>
      </c>
      <c r="I20" s="5">
        <v>0</v>
      </c>
      <c r="J20" s="4">
        <v>0.63</v>
      </c>
      <c r="K20" s="4">
        <v>745.32370328848651</v>
      </c>
      <c r="L20" s="4">
        <v>745.32370328848651</v>
      </c>
      <c r="M20" s="4">
        <v>0</v>
      </c>
      <c r="N20" s="4">
        <v>745.32370328848651</v>
      </c>
      <c r="O20">
        <f t="shared" si="0"/>
        <v>0</v>
      </c>
      <c r="P20">
        <f t="shared" si="0"/>
        <v>0</v>
      </c>
      <c r="Q20">
        <f t="shared" si="1"/>
        <v>0</v>
      </c>
      <c r="R20">
        <f t="shared" si="2"/>
        <v>745323.70328848646</v>
      </c>
      <c r="S20">
        <f t="shared" si="3"/>
        <v>0</v>
      </c>
      <c r="T20">
        <f t="shared" si="4"/>
        <v>1433040.5491311958</v>
      </c>
    </row>
    <row r="21" spans="3:20" x14ac:dyDescent="0.25">
      <c r="C21" s="4">
        <v>0.28212799999999999</v>
      </c>
      <c r="D21">
        <v>-1152.5957437552938</v>
      </c>
      <c r="E21" s="4">
        <v>2575</v>
      </c>
      <c r="F21" s="4">
        <v>3881.58</v>
      </c>
      <c r="G21" s="4">
        <v>-2711.0157437552939</v>
      </c>
      <c r="H21" s="4">
        <v>0</v>
      </c>
      <c r="I21" s="5">
        <v>0</v>
      </c>
      <c r="J21" s="4">
        <v>0.63</v>
      </c>
      <c r="K21" s="4">
        <v>475.87190082644696</v>
      </c>
      <c r="L21" s="4">
        <v>475.87190082644696</v>
      </c>
      <c r="M21" s="4">
        <v>0</v>
      </c>
      <c r="N21" s="4">
        <v>475.87190082644696</v>
      </c>
      <c r="O21">
        <f t="shared" si="0"/>
        <v>0</v>
      </c>
      <c r="P21">
        <f t="shared" si="0"/>
        <v>-1558420</v>
      </c>
      <c r="Q21">
        <f t="shared" si="1"/>
        <v>0</v>
      </c>
      <c r="R21">
        <f t="shared" si="2"/>
        <v>475871.90082644694</v>
      </c>
      <c r="S21">
        <f t="shared" si="3"/>
        <v>0</v>
      </c>
      <c r="T21">
        <f t="shared" si="4"/>
        <v>-408535.27198846149</v>
      </c>
    </row>
    <row r="22" spans="3:20" x14ac:dyDescent="0.25">
      <c r="C22" s="4">
        <v>0.28089700000000001</v>
      </c>
      <c r="D22">
        <v>-123.95934640792223</v>
      </c>
      <c r="E22" s="4">
        <v>2575</v>
      </c>
      <c r="F22" s="4">
        <v>3881.58</v>
      </c>
      <c r="G22" s="4">
        <v>-123.95934640792223</v>
      </c>
      <c r="H22" s="4">
        <v>0</v>
      </c>
      <c r="I22" s="5">
        <v>0</v>
      </c>
      <c r="J22" s="4">
        <v>0.63</v>
      </c>
      <c r="K22" s="4">
        <v>601.45523415978028</v>
      </c>
      <c r="L22" s="4">
        <v>601.45523415978028</v>
      </c>
      <c r="M22" s="4">
        <v>0</v>
      </c>
      <c r="N22" s="4">
        <v>601.45523415978028</v>
      </c>
      <c r="O22">
        <f t="shared" si="0"/>
        <v>0</v>
      </c>
      <c r="P22">
        <f t="shared" si="0"/>
        <v>0</v>
      </c>
      <c r="Q22">
        <f t="shared" si="1"/>
        <v>0</v>
      </c>
      <c r="R22">
        <f t="shared" si="2"/>
        <v>601455.23415978032</v>
      </c>
      <c r="S22">
        <f t="shared" si="3"/>
        <v>0</v>
      </c>
      <c r="T22">
        <f t="shared" si="4"/>
        <v>123835.38706151431</v>
      </c>
    </row>
    <row r="23" spans="3:20" x14ac:dyDescent="0.25">
      <c r="C23" s="4">
        <v>0.27615600000000001</v>
      </c>
      <c r="D23">
        <v>367.56390474724941</v>
      </c>
      <c r="E23" s="4">
        <f>+E22-D23</f>
        <v>2207.4360952527504</v>
      </c>
      <c r="F23" s="4">
        <v>3881.58</v>
      </c>
      <c r="G23" s="4">
        <v>0</v>
      </c>
      <c r="H23" s="4">
        <v>0</v>
      </c>
      <c r="I23" s="5">
        <v>0</v>
      </c>
      <c r="J23" s="4">
        <v>0.63</v>
      </c>
      <c r="K23" s="4">
        <v>491.00964187327816</v>
      </c>
      <c r="L23" s="4">
        <v>491.00964187327816</v>
      </c>
      <c r="M23" s="4">
        <v>0</v>
      </c>
      <c r="N23" s="4">
        <v>491.00964187327816</v>
      </c>
      <c r="O23">
        <f t="shared" si="0"/>
        <v>-367563.90474724956</v>
      </c>
      <c r="P23">
        <f t="shared" si="0"/>
        <v>0</v>
      </c>
      <c r="Q23">
        <f t="shared" si="1"/>
        <v>0</v>
      </c>
      <c r="R23">
        <f t="shared" si="2"/>
        <v>491009.64187327813</v>
      </c>
      <c r="S23">
        <f t="shared" si="3"/>
        <v>0</v>
      </c>
      <c r="T23">
        <f t="shared" si="4"/>
        <v>-735127.80949449888</v>
      </c>
    </row>
    <row r="24" spans="3:20" x14ac:dyDescent="0.25">
      <c r="C24" s="4">
        <v>0.27117200000000002</v>
      </c>
      <c r="D24">
        <v>489.11479423543904</v>
      </c>
      <c r="E24" s="4">
        <f>+E23-D24</f>
        <v>1718.3213010173113</v>
      </c>
      <c r="F24" s="4">
        <v>3881.58</v>
      </c>
      <c r="G24" s="4">
        <v>0</v>
      </c>
      <c r="H24" s="4">
        <v>0</v>
      </c>
      <c r="I24" s="5">
        <v>0</v>
      </c>
      <c r="J24" s="4">
        <v>0.63</v>
      </c>
      <c r="K24" s="4">
        <v>296.34297520661147</v>
      </c>
      <c r="L24" s="4">
        <v>296.34297520661147</v>
      </c>
      <c r="M24" s="4">
        <v>0</v>
      </c>
      <c r="N24" s="4">
        <v>296.34297520661147</v>
      </c>
      <c r="O24">
        <f t="shared" si="0"/>
        <v>-489114.79423543916</v>
      </c>
      <c r="P24">
        <f t="shared" si="0"/>
        <v>0</v>
      </c>
      <c r="Q24">
        <f t="shared" si="1"/>
        <v>0</v>
      </c>
      <c r="R24">
        <f t="shared" si="2"/>
        <v>296342.97520661145</v>
      </c>
      <c r="S24">
        <f t="shared" si="3"/>
        <v>0</v>
      </c>
      <c r="T24">
        <f t="shared" si="4"/>
        <v>-978229.5884708782</v>
      </c>
    </row>
    <row r="25" spans="3:20" x14ac:dyDescent="0.25">
      <c r="C25" s="4">
        <v>0.26649</v>
      </c>
      <c r="D25">
        <v>498.86169361575929</v>
      </c>
      <c r="E25" s="4">
        <v>1250</v>
      </c>
      <c r="F25" s="4">
        <v>3851</v>
      </c>
      <c r="G25" s="4">
        <v>0</v>
      </c>
      <c r="H25" s="4">
        <v>0</v>
      </c>
      <c r="I25" s="5">
        <v>-3.9607401551904786E-2</v>
      </c>
      <c r="J25" s="4">
        <v>0.63</v>
      </c>
      <c r="K25" s="4">
        <v>151.92630853994481</v>
      </c>
      <c r="L25" s="4">
        <v>151.92630853994501</v>
      </c>
      <c r="M25" s="4">
        <v>0</v>
      </c>
      <c r="N25" s="4">
        <v>151.92630853994481</v>
      </c>
      <c r="O25">
        <f t="shared" si="0"/>
        <v>-468321.30101731129</v>
      </c>
      <c r="P25">
        <f t="shared" si="0"/>
        <v>-30579.999999999927</v>
      </c>
      <c r="Q25">
        <f t="shared" si="1"/>
        <v>0</v>
      </c>
      <c r="R25">
        <f t="shared" si="2"/>
        <v>151926.30853994502</v>
      </c>
      <c r="S25">
        <f t="shared" si="3"/>
        <v>2.0372681319713593E-10</v>
      </c>
      <c r="T25">
        <f t="shared" si="4"/>
        <v>-997762.99463307054</v>
      </c>
    </row>
    <row r="26" spans="3:20" x14ac:dyDescent="0.25">
      <c r="C26" s="4">
        <v>0.26110800000000001</v>
      </c>
      <c r="D26">
        <v>481.41398059989848</v>
      </c>
      <c r="E26" s="4">
        <v>1250</v>
      </c>
      <c r="F26" s="4">
        <v>3400</v>
      </c>
      <c r="G26" s="4">
        <v>30.5</v>
      </c>
      <c r="H26" s="4">
        <v>0</v>
      </c>
      <c r="I26" s="5">
        <v>-8.6019400101520205E-2</v>
      </c>
      <c r="J26" s="4">
        <v>0.63</v>
      </c>
      <c r="K26" s="4">
        <v>32.004820936639099</v>
      </c>
      <c r="L26" s="4">
        <v>32.04</v>
      </c>
      <c r="M26" s="4">
        <v>0</v>
      </c>
      <c r="N26" s="4">
        <v>32.004820936639099</v>
      </c>
      <c r="O26">
        <f>(E26-E25)*1000</f>
        <v>0</v>
      </c>
      <c r="P26">
        <f>(F26-F25)*1000</f>
        <v>-451000</v>
      </c>
      <c r="Q26">
        <f t="shared" si="1"/>
        <v>0</v>
      </c>
      <c r="R26">
        <f t="shared" si="2"/>
        <v>32040</v>
      </c>
      <c r="S26">
        <f>R26-K26*1000+M26*1000</f>
        <v>35.179063360901637</v>
      </c>
      <c r="T26">
        <f t="shared" si="4"/>
        <v>-932383.4805998985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90CD-7715-4299-8C7E-0C2F38FEDA6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B1" sqref="B1:B25"/>
    </sheetView>
  </sheetViews>
  <sheetFormatPr defaultRowHeight="15" x14ac:dyDescent="0.25"/>
  <sheetData>
    <row r="1" spans="1:6" x14ac:dyDescent="0.25">
      <c r="A1" s="1" t="s">
        <v>0</v>
      </c>
      <c r="B1" s="1" t="s">
        <v>2</v>
      </c>
      <c r="C1" t="s">
        <v>1</v>
      </c>
      <c r="D1" t="s">
        <v>28</v>
      </c>
    </row>
    <row r="2" spans="1:6" x14ac:dyDescent="0.25">
      <c r="A2">
        <v>0</v>
      </c>
      <c r="B2">
        <v>0</v>
      </c>
      <c r="C2">
        <v>68.75</v>
      </c>
      <c r="D2">
        <v>340412.28780890757</v>
      </c>
      <c r="E2">
        <f>+D2-C2-B2</f>
        <v>340343.53780890757</v>
      </c>
      <c r="F2">
        <f>+E2/1000</f>
        <v>340.34353780890757</v>
      </c>
    </row>
    <row r="3" spans="1:6" x14ac:dyDescent="0.25">
      <c r="A3">
        <v>3600</v>
      </c>
      <c r="B3">
        <v>0</v>
      </c>
      <c r="C3">
        <v>1712.5</v>
      </c>
      <c r="D3">
        <v>331497.60079926811</v>
      </c>
      <c r="E3">
        <f t="shared" ref="E3:E25" si="0">+D3-C3-B3</f>
        <v>329785.10079926811</v>
      </c>
      <c r="F3">
        <f t="shared" ref="F3:F25" si="1">+E3/1000</f>
        <v>329.78510079926809</v>
      </c>
    </row>
    <row r="4" spans="1:6" x14ac:dyDescent="0.25">
      <c r="A4">
        <v>7200</v>
      </c>
      <c r="B4">
        <v>0</v>
      </c>
      <c r="C4">
        <v>5662.5</v>
      </c>
      <c r="D4">
        <v>332710.64682354336</v>
      </c>
      <c r="E4">
        <f t="shared" si="0"/>
        <v>327048.14682354336</v>
      </c>
      <c r="F4">
        <f t="shared" si="1"/>
        <v>327.04814682354333</v>
      </c>
    </row>
    <row r="5" spans="1:6" x14ac:dyDescent="0.25">
      <c r="A5">
        <v>10800</v>
      </c>
      <c r="B5">
        <v>0</v>
      </c>
      <c r="C5">
        <v>67981.25</v>
      </c>
      <c r="D5">
        <v>343604.16329926811</v>
      </c>
      <c r="E5">
        <f t="shared" si="0"/>
        <v>275622.91329926811</v>
      </c>
      <c r="F5">
        <f t="shared" si="1"/>
        <v>275.62291329926813</v>
      </c>
    </row>
    <row r="6" spans="1:6" x14ac:dyDescent="0.25">
      <c r="A6">
        <v>14400</v>
      </c>
      <c r="B6">
        <v>0</v>
      </c>
      <c r="C6">
        <v>93.75</v>
      </c>
      <c r="D6">
        <v>332612.52182354336</v>
      </c>
      <c r="E6">
        <f t="shared" si="0"/>
        <v>332518.77182354336</v>
      </c>
      <c r="F6">
        <f t="shared" si="1"/>
        <v>332.51877182354337</v>
      </c>
    </row>
    <row r="7" spans="1:6" x14ac:dyDescent="0.25">
      <c r="A7">
        <v>18000</v>
      </c>
      <c r="B7">
        <v>0</v>
      </c>
      <c r="C7">
        <v>3175</v>
      </c>
      <c r="D7">
        <v>414122.72419024515</v>
      </c>
      <c r="E7">
        <f t="shared" si="0"/>
        <v>410947.72419024515</v>
      </c>
      <c r="F7">
        <f t="shared" si="1"/>
        <v>410.94772419024514</v>
      </c>
    </row>
    <row r="8" spans="1:6" x14ac:dyDescent="0.25">
      <c r="A8">
        <v>21600</v>
      </c>
      <c r="B8">
        <v>3200</v>
      </c>
      <c r="C8">
        <v>12056.25</v>
      </c>
      <c r="D8">
        <v>421633.5066734741</v>
      </c>
      <c r="E8">
        <f t="shared" si="0"/>
        <v>406377.2566734741</v>
      </c>
      <c r="F8">
        <f t="shared" si="1"/>
        <v>406.37725667347411</v>
      </c>
    </row>
    <row r="9" spans="1:6" x14ac:dyDescent="0.25">
      <c r="A9">
        <v>25200</v>
      </c>
      <c r="B9">
        <v>105025</v>
      </c>
      <c r="C9">
        <v>10175</v>
      </c>
      <c r="D9">
        <v>482228.2201086086</v>
      </c>
      <c r="E9">
        <f t="shared" si="0"/>
        <v>367028.2201086086</v>
      </c>
      <c r="F9">
        <f t="shared" si="1"/>
        <v>367.02822010860859</v>
      </c>
    </row>
    <row r="10" spans="1:6" x14ac:dyDescent="0.25">
      <c r="A10">
        <v>28800</v>
      </c>
      <c r="B10">
        <v>354950</v>
      </c>
      <c r="C10">
        <v>22181.25</v>
      </c>
      <c r="D10">
        <v>543275.6034903687</v>
      </c>
      <c r="E10">
        <f t="shared" si="0"/>
        <v>166144.3534903687</v>
      </c>
      <c r="F10">
        <f t="shared" si="1"/>
        <v>166.1443534903687</v>
      </c>
    </row>
    <row r="11" spans="1:6" x14ac:dyDescent="0.25">
      <c r="A11">
        <v>32400</v>
      </c>
      <c r="B11">
        <v>787793.75</v>
      </c>
      <c r="C11">
        <v>194887.5</v>
      </c>
      <c r="D11">
        <v>550136.8638872673</v>
      </c>
      <c r="E11">
        <f t="shared" si="0"/>
        <v>-432544.3861127327</v>
      </c>
      <c r="F11">
        <f t="shared" si="1"/>
        <v>-432.5443861127327</v>
      </c>
    </row>
    <row r="12" spans="1:6" x14ac:dyDescent="0.25">
      <c r="A12">
        <v>36000</v>
      </c>
      <c r="B12">
        <v>1516562.5</v>
      </c>
      <c r="C12">
        <v>336000</v>
      </c>
      <c r="D12">
        <v>580924.07268498489</v>
      </c>
      <c r="E12">
        <f t="shared" si="0"/>
        <v>-1271638.4273150151</v>
      </c>
      <c r="F12">
        <f t="shared" si="1"/>
        <v>-1271.6384273150152</v>
      </c>
    </row>
    <row r="13" spans="1:6" x14ac:dyDescent="0.25">
      <c r="A13">
        <v>39600</v>
      </c>
      <c r="B13">
        <v>1754400</v>
      </c>
      <c r="C13">
        <v>217981.25</v>
      </c>
      <c r="D13">
        <v>591875.22484859452</v>
      </c>
      <c r="E13">
        <f t="shared" si="0"/>
        <v>-1380506.0251514055</v>
      </c>
      <c r="F13">
        <f t="shared" si="1"/>
        <v>-1380.5060251514055</v>
      </c>
    </row>
    <row r="14" spans="1:6" x14ac:dyDescent="0.25">
      <c r="A14">
        <v>43200</v>
      </c>
      <c r="B14">
        <v>2021168.75</v>
      </c>
      <c r="C14">
        <v>235475</v>
      </c>
      <c r="D14">
        <v>592297.22405450698</v>
      </c>
      <c r="E14">
        <f t="shared" si="0"/>
        <v>-1664346.525945493</v>
      </c>
      <c r="F14">
        <f t="shared" si="1"/>
        <v>-1664.3465259454931</v>
      </c>
    </row>
    <row r="15" spans="1:6" x14ac:dyDescent="0.25">
      <c r="A15">
        <v>46800</v>
      </c>
      <c r="B15">
        <v>2055762.5</v>
      </c>
      <c r="C15">
        <v>133925</v>
      </c>
      <c r="D15">
        <v>598775.48067917081</v>
      </c>
      <c r="E15">
        <f t="shared" si="0"/>
        <v>-1590912.0193208293</v>
      </c>
      <c r="F15">
        <f t="shared" si="1"/>
        <v>-1590.9120193208294</v>
      </c>
    </row>
    <row r="16" spans="1:6" x14ac:dyDescent="0.25">
      <c r="A16">
        <v>50400</v>
      </c>
      <c r="B16">
        <v>2010225</v>
      </c>
      <c r="C16">
        <v>157206.25</v>
      </c>
      <c r="D16">
        <v>652621.24286732159</v>
      </c>
      <c r="E16">
        <f t="shared" si="0"/>
        <v>-1514810.0071326783</v>
      </c>
      <c r="F16">
        <f t="shared" si="1"/>
        <v>-1514.8100071326783</v>
      </c>
    </row>
    <row r="17" spans="1:6" x14ac:dyDescent="0.25">
      <c r="A17">
        <v>54000</v>
      </c>
      <c r="B17">
        <v>1873050</v>
      </c>
      <c r="C17">
        <v>81712.5</v>
      </c>
      <c r="D17">
        <v>610611.87287919957</v>
      </c>
      <c r="E17">
        <f t="shared" si="0"/>
        <v>-1344150.6271208003</v>
      </c>
      <c r="F17">
        <f t="shared" si="1"/>
        <v>-1344.1506271208002</v>
      </c>
    </row>
    <row r="18" spans="1:6" x14ac:dyDescent="0.25">
      <c r="A18">
        <v>57600</v>
      </c>
      <c r="B18">
        <v>2095193.75</v>
      </c>
      <c r="C18">
        <v>55593.75</v>
      </c>
      <c r="D18">
        <v>600421.82167300861</v>
      </c>
      <c r="E18">
        <f t="shared" si="0"/>
        <v>-1550365.6783269914</v>
      </c>
      <c r="F18">
        <f t="shared" si="1"/>
        <v>-1550.3656783269914</v>
      </c>
    </row>
    <row r="19" spans="1:6" x14ac:dyDescent="0.25">
      <c r="A19">
        <v>61200</v>
      </c>
      <c r="B19">
        <v>1809862.5</v>
      </c>
      <c r="C19">
        <v>175175</v>
      </c>
      <c r="D19">
        <v>550562.47584464878</v>
      </c>
      <c r="E19">
        <f t="shared" si="0"/>
        <v>-1434475.0241553513</v>
      </c>
      <c r="F19">
        <f t="shared" si="1"/>
        <v>-1434.4750241553513</v>
      </c>
    </row>
    <row r="20" spans="1:6" x14ac:dyDescent="0.25">
      <c r="A20">
        <v>64800</v>
      </c>
      <c r="B20">
        <v>1284600</v>
      </c>
      <c r="C20">
        <v>332050</v>
      </c>
      <c r="D20">
        <v>464054.25624470611</v>
      </c>
      <c r="E20">
        <f t="shared" si="0"/>
        <v>-1152595.743755294</v>
      </c>
      <c r="F20">
        <f t="shared" si="1"/>
        <v>-1152.5957437552941</v>
      </c>
    </row>
    <row r="21" spans="1:6" x14ac:dyDescent="0.25">
      <c r="A21">
        <v>68400</v>
      </c>
      <c r="B21">
        <v>483493.75</v>
      </c>
      <c r="C21">
        <v>145087.5</v>
      </c>
      <c r="D21">
        <v>504621.90359207778</v>
      </c>
      <c r="E21">
        <f t="shared" si="0"/>
        <v>-123959.34640792222</v>
      </c>
      <c r="F21">
        <f t="shared" si="1"/>
        <v>-123.95934640792221</v>
      </c>
    </row>
    <row r="22" spans="1:6" x14ac:dyDescent="0.25">
      <c r="A22">
        <v>72000</v>
      </c>
      <c r="B22">
        <v>148112.5</v>
      </c>
      <c r="C22">
        <v>11268.75</v>
      </c>
      <c r="D22">
        <v>526945.15474724933</v>
      </c>
      <c r="E22">
        <f t="shared" si="0"/>
        <v>367563.90474724933</v>
      </c>
      <c r="F22">
        <f t="shared" si="1"/>
        <v>367.56390474724935</v>
      </c>
    </row>
    <row r="23" spans="1:6" x14ac:dyDescent="0.25">
      <c r="A23">
        <v>75600</v>
      </c>
      <c r="B23">
        <v>12187.5</v>
      </c>
      <c r="C23">
        <v>0</v>
      </c>
      <c r="D23">
        <v>501302.29423543904</v>
      </c>
      <c r="E23">
        <f t="shared" si="0"/>
        <v>489114.79423543904</v>
      </c>
      <c r="F23">
        <f t="shared" si="1"/>
        <v>489.11479423543904</v>
      </c>
    </row>
    <row r="24" spans="1:6" x14ac:dyDescent="0.25">
      <c r="A24">
        <v>79200</v>
      </c>
      <c r="B24">
        <v>0</v>
      </c>
      <c r="C24">
        <v>287.5</v>
      </c>
      <c r="D24">
        <v>499149.19361575932</v>
      </c>
      <c r="E24">
        <f t="shared" si="0"/>
        <v>498861.69361575932</v>
      </c>
      <c r="F24">
        <f t="shared" si="1"/>
        <v>498.86169361575929</v>
      </c>
    </row>
    <row r="25" spans="1:6" x14ac:dyDescent="0.25">
      <c r="A25">
        <v>82800</v>
      </c>
      <c r="B25">
        <v>0</v>
      </c>
      <c r="C25">
        <v>0</v>
      </c>
      <c r="D25">
        <v>481413.9805998985</v>
      </c>
      <c r="E25">
        <f t="shared" si="0"/>
        <v>481413.9805998985</v>
      </c>
      <c r="F25">
        <f t="shared" si="1"/>
        <v>481.41398059989848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5"/>
  <sheetViews>
    <sheetView workbookViewId="0">
      <selection activeCell="U1" sqref="U1:U25"/>
    </sheetView>
  </sheetViews>
  <sheetFormatPr defaultRowHeight="15" x14ac:dyDescent="0.25"/>
  <cols>
    <col min="15" max="15" width="19.28515625" bestFit="1" customWidth="1"/>
    <col min="21" max="21" width="17.42578125" customWidth="1"/>
  </cols>
  <sheetData>
    <row r="1" spans="1:2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2" t="s">
        <v>28</v>
      </c>
      <c r="Q1" s="1" t="s">
        <v>1</v>
      </c>
      <c r="R1" s="1"/>
      <c r="S1" s="1" t="s">
        <v>2</v>
      </c>
      <c r="U1" t="s">
        <v>30</v>
      </c>
    </row>
    <row r="2" spans="1:21" x14ac:dyDescent="0.25">
      <c r="A2">
        <v>0</v>
      </c>
      <c r="B2">
        <v>209039.0625</v>
      </c>
      <c r="C2">
        <v>113635</v>
      </c>
      <c r="D2">
        <v>16757.607248</v>
      </c>
      <c r="E2">
        <v>98.061806090762502</v>
      </c>
      <c r="F2">
        <v>98.061806090762502</v>
      </c>
      <c r="G2">
        <v>98.061806090762502</v>
      </c>
      <c r="H2">
        <v>98.061806090762502</v>
      </c>
      <c r="I2">
        <v>98.061806090762502</v>
      </c>
      <c r="J2">
        <v>98.061806090762502</v>
      </c>
      <c r="K2">
        <v>98.061806090762502</v>
      </c>
      <c r="L2">
        <v>98.061806090762502</v>
      </c>
      <c r="M2">
        <v>98.061806090762502</v>
      </c>
      <c r="N2">
        <v>98.061806090762502</v>
      </c>
      <c r="O2" s="3">
        <f t="shared" ref="O2:O25" si="0">SUM(B2:N2)</f>
        <v>340412.28780890757</v>
      </c>
      <c r="P2">
        <f>+O2/1000</f>
        <v>340.41228780890759</v>
      </c>
      <c r="Q2">
        <v>68.75</v>
      </c>
      <c r="R2">
        <f>+Q2/1000</f>
        <v>6.8750000000000006E-2</v>
      </c>
      <c r="S2">
        <v>0</v>
      </c>
      <c r="T2">
        <f>+S2/1000</f>
        <v>0</v>
      </c>
      <c r="U2">
        <f>+P2-R2-T2</f>
        <v>340.34353780890757</v>
      </c>
    </row>
    <row r="3" spans="1:21" x14ac:dyDescent="0.25">
      <c r="A3">
        <v>3600</v>
      </c>
      <c r="B3">
        <v>201518.75</v>
      </c>
      <c r="C3">
        <v>112120</v>
      </c>
      <c r="D3">
        <v>16757.607248</v>
      </c>
      <c r="E3">
        <v>110.12435512681149</v>
      </c>
      <c r="F3">
        <v>110.12435512681149</v>
      </c>
      <c r="G3">
        <v>110.12435512681149</v>
      </c>
      <c r="H3">
        <v>110.12435512681149</v>
      </c>
      <c r="I3">
        <v>110.12435512681149</v>
      </c>
      <c r="J3">
        <v>110.12435512681149</v>
      </c>
      <c r="K3">
        <v>110.12435512681149</v>
      </c>
      <c r="L3">
        <v>110.12435512681149</v>
      </c>
      <c r="M3">
        <v>110.12435512681149</v>
      </c>
      <c r="N3">
        <v>110.12435512681149</v>
      </c>
      <c r="O3" s="3">
        <f t="shared" si="0"/>
        <v>331497.60079926811</v>
      </c>
      <c r="P3">
        <f t="shared" ref="P3:P25" si="1">+O3/1000</f>
        <v>331.49760079926813</v>
      </c>
      <c r="Q3">
        <v>1712.5</v>
      </c>
      <c r="R3">
        <f t="shared" ref="R3:R25" si="2">+Q3/1000</f>
        <v>1.7124999999999999</v>
      </c>
      <c r="S3">
        <v>0</v>
      </c>
      <c r="T3">
        <f t="shared" ref="T3:T25" si="3">+S3/1000</f>
        <v>0</v>
      </c>
      <c r="U3">
        <f t="shared" ref="U3:U25" si="4">+P3-R3-T3</f>
        <v>329.78510079926815</v>
      </c>
    </row>
    <row r="4" spans="1:21" x14ac:dyDescent="0.25">
      <c r="A4">
        <v>7200</v>
      </c>
      <c r="B4">
        <v>202853.125</v>
      </c>
      <c r="C4">
        <v>112120</v>
      </c>
      <c r="D4">
        <v>16757.607248</v>
      </c>
      <c r="E4">
        <v>97.991457554347747</v>
      </c>
      <c r="F4">
        <v>97.991457554347747</v>
      </c>
      <c r="G4">
        <v>97.991457554347747</v>
      </c>
      <c r="H4">
        <v>97.991457554347747</v>
      </c>
      <c r="I4">
        <v>97.991457554347747</v>
      </c>
      <c r="J4">
        <v>97.991457554347747</v>
      </c>
      <c r="K4">
        <v>97.991457554347747</v>
      </c>
      <c r="L4">
        <v>97.991457554347747</v>
      </c>
      <c r="M4">
        <v>97.991457554347747</v>
      </c>
      <c r="N4">
        <v>97.991457554347747</v>
      </c>
      <c r="O4" s="3">
        <f t="shared" si="0"/>
        <v>332710.64682354336</v>
      </c>
      <c r="P4">
        <f t="shared" si="1"/>
        <v>332.71064682354336</v>
      </c>
      <c r="Q4">
        <v>5662.5</v>
      </c>
      <c r="R4">
        <f t="shared" si="2"/>
        <v>5.6624999999999996</v>
      </c>
      <c r="S4">
        <v>0</v>
      </c>
      <c r="T4">
        <f t="shared" si="3"/>
        <v>0</v>
      </c>
      <c r="U4">
        <f t="shared" si="4"/>
        <v>327.04814682354333</v>
      </c>
    </row>
    <row r="5" spans="1:21" x14ac:dyDescent="0.25">
      <c r="A5">
        <v>10800</v>
      </c>
      <c r="B5">
        <v>210595.3125</v>
      </c>
      <c r="C5">
        <v>115150</v>
      </c>
      <c r="D5">
        <v>16757.607248</v>
      </c>
      <c r="E5">
        <v>110.12435512681149</v>
      </c>
      <c r="F5">
        <v>110.12435512681149</v>
      </c>
      <c r="G5">
        <v>110.12435512681149</v>
      </c>
      <c r="H5">
        <v>110.12435512681149</v>
      </c>
      <c r="I5">
        <v>110.12435512681149</v>
      </c>
      <c r="J5">
        <v>110.12435512681149</v>
      </c>
      <c r="K5">
        <v>110.12435512681149</v>
      </c>
      <c r="L5">
        <v>110.12435512681149</v>
      </c>
      <c r="M5">
        <v>110.12435512681149</v>
      </c>
      <c r="N5">
        <v>110.12435512681149</v>
      </c>
      <c r="O5" s="3">
        <f t="shared" si="0"/>
        <v>343604.16329926811</v>
      </c>
      <c r="P5">
        <f t="shared" si="1"/>
        <v>343.60416329926812</v>
      </c>
      <c r="Q5">
        <v>67981.25</v>
      </c>
      <c r="R5">
        <f t="shared" si="2"/>
        <v>67.981250000000003</v>
      </c>
      <c r="S5">
        <v>0</v>
      </c>
      <c r="T5">
        <f t="shared" si="3"/>
        <v>0</v>
      </c>
      <c r="U5">
        <f t="shared" si="4"/>
        <v>275.62291329926813</v>
      </c>
    </row>
    <row r="6" spans="1:21" x14ac:dyDescent="0.25">
      <c r="A6">
        <v>14400</v>
      </c>
      <c r="B6">
        <v>204118.75</v>
      </c>
      <c r="C6">
        <v>113635</v>
      </c>
      <c r="D6">
        <v>13878.857248</v>
      </c>
      <c r="E6">
        <v>97.991457554347747</v>
      </c>
      <c r="F6">
        <v>97.991457554347747</v>
      </c>
      <c r="G6">
        <v>97.991457554347747</v>
      </c>
      <c r="H6">
        <v>97.991457554347747</v>
      </c>
      <c r="I6">
        <v>97.991457554347747</v>
      </c>
      <c r="J6">
        <v>97.991457554347747</v>
      </c>
      <c r="K6">
        <v>97.991457554347747</v>
      </c>
      <c r="L6">
        <v>97.991457554347747</v>
      </c>
      <c r="M6">
        <v>97.991457554347747</v>
      </c>
      <c r="N6">
        <v>97.991457554347747</v>
      </c>
      <c r="O6" s="3">
        <f t="shared" si="0"/>
        <v>332612.52182354336</v>
      </c>
      <c r="P6">
        <f t="shared" si="1"/>
        <v>332.61252182354337</v>
      </c>
      <c r="Q6">
        <v>93.75</v>
      </c>
      <c r="R6">
        <f t="shared" si="2"/>
        <v>9.375E-2</v>
      </c>
      <c r="S6">
        <v>0</v>
      </c>
      <c r="T6">
        <f t="shared" si="3"/>
        <v>0</v>
      </c>
      <c r="U6">
        <f t="shared" si="4"/>
        <v>332.51877182354337</v>
      </c>
    </row>
    <row r="7" spans="1:21" x14ac:dyDescent="0.25">
      <c r="A7">
        <v>18000</v>
      </c>
      <c r="B7">
        <v>202487.5</v>
      </c>
      <c r="C7">
        <v>116590</v>
      </c>
      <c r="D7">
        <v>93943.980638976995</v>
      </c>
      <c r="E7">
        <v>110.12435512681149</v>
      </c>
      <c r="F7">
        <v>110.12435512681149</v>
      </c>
      <c r="G7">
        <v>110.12435512681149</v>
      </c>
      <c r="H7">
        <v>110.12435512681149</v>
      </c>
      <c r="I7">
        <v>110.12435512681149</v>
      </c>
      <c r="J7">
        <v>110.12435512681149</v>
      </c>
      <c r="K7">
        <v>110.12435512681149</v>
      </c>
      <c r="L7">
        <v>110.12435512681149</v>
      </c>
      <c r="M7">
        <v>110.12435512681149</v>
      </c>
      <c r="N7">
        <v>110.12435512681149</v>
      </c>
      <c r="O7" s="3">
        <f t="shared" si="0"/>
        <v>414122.72419024515</v>
      </c>
      <c r="P7">
        <f t="shared" si="1"/>
        <v>414.12272419024515</v>
      </c>
      <c r="Q7">
        <v>3175</v>
      </c>
      <c r="R7">
        <f t="shared" si="2"/>
        <v>3.1749999999999998</v>
      </c>
      <c r="S7">
        <v>0</v>
      </c>
      <c r="T7">
        <f t="shared" si="3"/>
        <v>0</v>
      </c>
      <c r="U7">
        <f t="shared" si="4"/>
        <v>410.94772419024514</v>
      </c>
    </row>
    <row r="8" spans="1:21" x14ac:dyDescent="0.25">
      <c r="A8">
        <v>21600</v>
      </c>
      <c r="B8">
        <v>209818.75</v>
      </c>
      <c r="C8">
        <v>122575</v>
      </c>
      <c r="D8">
        <v>85209.842097930756</v>
      </c>
      <c r="E8">
        <v>402.99145755434751</v>
      </c>
      <c r="F8">
        <v>402.99145755434751</v>
      </c>
      <c r="G8">
        <v>402.99145755434751</v>
      </c>
      <c r="H8">
        <v>402.99145755434751</v>
      </c>
      <c r="I8">
        <v>402.99145755434751</v>
      </c>
      <c r="J8">
        <v>402.99145755434751</v>
      </c>
      <c r="K8">
        <v>402.99145755434751</v>
      </c>
      <c r="L8">
        <v>402.99145755434751</v>
      </c>
      <c r="M8">
        <v>402.99145755434751</v>
      </c>
      <c r="N8">
        <v>402.99145755434751</v>
      </c>
      <c r="O8" s="3">
        <f t="shared" si="0"/>
        <v>421633.5066734741</v>
      </c>
      <c r="P8">
        <f t="shared" si="1"/>
        <v>421.63350667347407</v>
      </c>
      <c r="Q8">
        <v>12056.25</v>
      </c>
      <c r="R8">
        <f t="shared" si="2"/>
        <v>12.05625</v>
      </c>
      <c r="S8">
        <v>3200</v>
      </c>
      <c r="T8">
        <f t="shared" si="3"/>
        <v>3.2</v>
      </c>
      <c r="U8">
        <f t="shared" si="4"/>
        <v>406.37725667347411</v>
      </c>
    </row>
    <row r="9" spans="1:21" x14ac:dyDescent="0.25">
      <c r="A9">
        <v>25200</v>
      </c>
      <c r="B9">
        <v>238539.0625</v>
      </c>
      <c r="C9">
        <v>139090</v>
      </c>
      <c r="D9">
        <v>100763.462958041</v>
      </c>
      <c r="E9">
        <v>383.56946505678252</v>
      </c>
      <c r="F9">
        <v>383.56946505678252</v>
      </c>
      <c r="G9">
        <v>383.56946505678252</v>
      </c>
      <c r="H9">
        <v>383.56946505678252</v>
      </c>
      <c r="I9">
        <v>383.56946505678252</v>
      </c>
      <c r="J9">
        <v>383.56946505678252</v>
      </c>
      <c r="K9">
        <v>383.56946505678252</v>
      </c>
      <c r="L9">
        <v>383.56946505678252</v>
      </c>
      <c r="M9">
        <v>383.56946505678252</v>
      </c>
      <c r="N9">
        <v>383.56946505678252</v>
      </c>
      <c r="O9" s="3">
        <f t="shared" si="0"/>
        <v>482228.2201086086</v>
      </c>
      <c r="P9">
        <f t="shared" si="1"/>
        <v>482.22822010860858</v>
      </c>
      <c r="Q9">
        <v>10175</v>
      </c>
      <c r="R9">
        <f t="shared" si="2"/>
        <v>10.175000000000001</v>
      </c>
      <c r="S9">
        <v>105025</v>
      </c>
      <c r="T9">
        <f t="shared" si="3"/>
        <v>105.02500000000001</v>
      </c>
      <c r="U9">
        <f t="shared" si="4"/>
        <v>367.02822010860859</v>
      </c>
    </row>
    <row r="10" spans="1:21" x14ac:dyDescent="0.25">
      <c r="A10">
        <v>28800</v>
      </c>
      <c r="B10">
        <v>255287.5</v>
      </c>
      <c r="C10">
        <v>166590</v>
      </c>
      <c r="D10">
        <v>117215.298962795</v>
      </c>
      <c r="E10">
        <v>418.28045275743</v>
      </c>
      <c r="F10">
        <v>418.28045275743</v>
      </c>
      <c r="G10">
        <v>418.28045275743</v>
      </c>
      <c r="H10">
        <v>418.28045275743</v>
      </c>
      <c r="I10">
        <v>418.28045275743</v>
      </c>
      <c r="J10">
        <v>418.28045275743</v>
      </c>
      <c r="K10">
        <v>418.28045275743</v>
      </c>
      <c r="L10">
        <v>418.28045275743</v>
      </c>
      <c r="M10">
        <v>418.28045275743</v>
      </c>
      <c r="N10">
        <v>418.28045275743</v>
      </c>
      <c r="O10" s="3">
        <f t="shared" si="0"/>
        <v>543275.6034903687</v>
      </c>
      <c r="P10">
        <f t="shared" si="1"/>
        <v>543.27560349036867</v>
      </c>
      <c r="Q10">
        <v>22181.25</v>
      </c>
      <c r="R10">
        <f t="shared" si="2"/>
        <v>22.181249999999999</v>
      </c>
      <c r="S10">
        <v>354950</v>
      </c>
      <c r="T10">
        <f t="shared" si="3"/>
        <v>354.95</v>
      </c>
      <c r="U10">
        <f t="shared" si="4"/>
        <v>166.1443534903687</v>
      </c>
    </row>
    <row r="11" spans="1:21" x14ac:dyDescent="0.25">
      <c r="A11">
        <v>32400</v>
      </c>
      <c r="B11">
        <v>263284.375</v>
      </c>
      <c r="C11">
        <v>165530</v>
      </c>
      <c r="D11">
        <v>117326.04244300201</v>
      </c>
      <c r="E11">
        <v>399.64464442653252</v>
      </c>
      <c r="F11">
        <v>399.64464442653252</v>
      </c>
      <c r="G11">
        <v>399.64464442653252</v>
      </c>
      <c r="H11">
        <v>399.64464442653252</v>
      </c>
      <c r="I11">
        <v>399.64464442653252</v>
      </c>
      <c r="J11">
        <v>399.64464442653252</v>
      </c>
      <c r="K11">
        <v>399.64464442653252</v>
      </c>
      <c r="L11">
        <v>399.64464442653252</v>
      </c>
      <c r="M11">
        <v>399.64464442653252</v>
      </c>
      <c r="N11">
        <v>399.64464442653252</v>
      </c>
      <c r="O11" s="3">
        <f t="shared" si="0"/>
        <v>550136.8638872673</v>
      </c>
      <c r="P11">
        <f t="shared" si="1"/>
        <v>550.13686388726728</v>
      </c>
      <c r="Q11">
        <v>194887.5</v>
      </c>
      <c r="R11">
        <f t="shared" si="2"/>
        <v>194.88749999999999</v>
      </c>
      <c r="S11">
        <v>787793.75</v>
      </c>
      <c r="T11">
        <f t="shared" si="3"/>
        <v>787.79375000000005</v>
      </c>
      <c r="U11">
        <f t="shared" si="4"/>
        <v>-432.54438611273275</v>
      </c>
    </row>
    <row r="12" spans="1:21" x14ac:dyDescent="0.25">
      <c r="A12">
        <v>36000</v>
      </c>
      <c r="B12">
        <v>290384.375</v>
      </c>
      <c r="C12">
        <v>169545</v>
      </c>
      <c r="D12">
        <v>117280.677709722</v>
      </c>
      <c r="E12">
        <v>371.40199752633748</v>
      </c>
      <c r="F12">
        <v>371.40199752633748</v>
      </c>
      <c r="G12">
        <v>371.40199752633748</v>
      </c>
      <c r="H12">
        <v>371.40199752633748</v>
      </c>
      <c r="I12">
        <v>371.40199752633748</v>
      </c>
      <c r="J12">
        <v>371.40199752633748</v>
      </c>
      <c r="K12">
        <v>371.40199752633748</v>
      </c>
      <c r="L12">
        <v>371.40199752633748</v>
      </c>
      <c r="M12">
        <v>371.40199752633748</v>
      </c>
      <c r="N12">
        <v>371.40199752633748</v>
      </c>
      <c r="O12" s="3">
        <f t="shared" si="0"/>
        <v>580924.07268498489</v>
      </c>
      <c r="P12">
        <f t="shared" si="1"/>
        <v>580.92407268498494</v>
      </c>
      <c r="Q12">
        <v>336000</v>
      </c>
      <c r="R12">
        <f t="shared" si="2"/>
        <v>336</v>
      </c>
      <c r="S12">
        <v>1516562.5</v>
      </c>
      <c r="T12">
        <f t="shared" si="3"/>
        <v>1516.5625</v>
      </c>
      <c r="U12">
        <f t="shared" si="4"/>
        <v>-1271.6384273150152</v>
      </c>
    </row>
    <row r="13" spans="1:21" x14ac:dyDescent="0.25">
      <c r="A13">
        <v>39600</v>
      </c>
      <c r="B13">
        <v>310734.375</v>
      </c>
      <c r="C13">
        <v>168295</v>
      </c>
      <c r="D13">
        <v>109361.169603559</v>
      </c>
      <c r="E13">
        <v>348.4680245035625</v>
      </c>
      <c r="F13">
        <v>348.4680245035625</v>
      </c>
      <c r="G13">
        <v>348.4680245035625</v>
      </c>
      <c r="H13">
        <v>348.4680245035625</v>
      </c>
      <c r="I13">
        <v>348.4680245035625</v>
      </c>
      <c r="J13">
        <v>348.4680245035625</v>
      </c>
      <c r="K13">
        <v>348.4680245035625</v>
      </c>
      <c r="L13">
        <v>348.4680245035625</v>
      </c>
      <c r="M13">
        <v>348.4680245035625</v>
      </c>
      <c r="N13">
        <v>348.4680245035625</v>
      </c>
      <c r="O13" s="3">
        <f t="shared" si="0"/>
        <v>591875.22484859452</v>
      </c>
      <c r="P13">
        <f t="shared" si="1"/>
        <v>591.87522484859448</v>
      </c>
      <c r="Q13">
        <v>217981.25</v>
      </c>
      <c r="R13">
        <f t="shared" si="2"/>
        <v>217.98124999999999</v>
      </c>
      <c r="S13">
        <v>1754400</v>
      </c>
      <c r="T13">
        <f t="shared" si="3"/>
        <v>1754.4</v>
      </c>
      <c r="U13">
        <f t="shared" si="4"/>
        <v>-1380.5060251514055</v>
      </c>
    </row>
    <row r="14" spans="1:21" x14ac:dyDescent="0.25">
      <c r="A14">
        <v>43200</v>
      </c>
      <c r="B14">
        <v>314748.4375</v>
      </c>
      <c r="C14">
        <v>164545</v>
      </c>
      <c r="D14">
        <v>109414.151012927</v>
      </c>
      <c r="E14">
        <v>358.96355415799002</v>
      </c>
      <c r="F14">
        <v>358.96355415799002</v>
      </c>
      <c r="G14">
        <v>358.96355415799002</v>
      </c>
      <c r="H14">
        <v>358.96355415799002</v>
      </c>
      <c r="I14">
        <v>358.96355415799002</v>
      </c>
      <c r="J14">
        <v>358.96355415799002</v>
      </c>
      <c r="K14">
        <v>358.96355415799002</v>
      </c>
      <c r="L14">
        <v>358.96355415799002</v>
      </c>
      <c r="M14">
        <v>358.96355415799002</v>
      </c>
      <c r="N14">
        <v>358.96355415799002</v>
      </c>
      <c r="O14" s="3">
        <f t="shared" si="0"/>
        <v>592297.22405450698</v>
      </c>
      <c r="P14">
        <f t="shared" si="1"/>
        <v>592.29722405450696</v>
      </c>
      <c r="Q14">
        <v>235475</v>
      </c>
      <c r="R14">
        <f t="shared" si="2"/>
        <v>235.47499999999999</v>
      </c>
      <c r="S14">
        <v>2021168.75</v>
      </c>
      <c r="T14">
        <f t="shared" si="3"/>
        <v>2021.16875</v>
      </c>
      <c r="U14">
        <f t="shared" si="4"/>
        <v>-1664.3465259454931</v>
      </c>
    </row>
    <row r="15" spans="1:21" x14ac:dyDescent="0.25">
      <c r="A15">
        <v>46800</v>
      </c>
      <c r="B15">
        <v>314082.8125</v>
      </c>
      <c r="C15">
        <v>167840</v>
      </c>
      <c r="D15">
        <v>112727.732576362</v>
      </c>
      <c r="E15">
        <v>412.49356028087249</v>
      </c>
      <c r="F15">
        <v>412.49356028087249</v>
      </c>
      <c r="G15">
        <v>412.49356028087249</v>
      </c>
      <c r="H15">
        <v>412.49356028087249</v>
      </c>
      <c r="I15">
        <v>412.49356028087249</v>
      </c>
      <c r="J15">
        <v>412.49356028087249</v>
      </c>
      <c r="K15">
        <v>412.49356028087249</v>
      </c>
      <c r="L15">
        <v>412.49356028087249</v>
      </c>
      <c r="M15">
        <v>412.49356028087249</v>
      </c>
      <c r="N15">
        <v>412.49356028087249</v>
      </c>
      <c r="O15" s="3">
        <f t="shared" si="0"/>
        <v>598775.48067917081</v>
      </c>
      <c r="P15">
        <f t="shared" si="1"/>
        <v>598.77548067917076</v>
      </c>
      <c r="Q15">
        <v>133925</v>
      </c>
      <c r="R15">
        <f t="shared" si="2"/>
        <v>133.92500000000001</v>
      </c>
      <c r="S15">
        <v>2055762.5</v>
      </c>
      <c r="T15">
        <f t="shared" si="3"/>
        <v>2055.7624999999998</v>
      </c>
      <c r="U15">
        <f t="shared" si="4"/>
        <v>-1590.9120193208291</v>
      </c>
    </row>
    <row r="16" spans="1:21" x14ac:dyDescent="0.25">
      <c r="A16">
        <v>50400</v>
      </c>
      <c r="B16">
        <v>333014.0625</v>
      </c>
      <c r="C16">
        <v>195450</v>
      </c>
      <c r="D16">
        <v>117357.303188627</v>
      </c>
      <c r="E16">
        <v>679.98771786947498</v>
      </c>
      <c r="F16">
        <v>679.98771786947498</v>
      </c>
      <c r="G16">
        <v>679.98771786947498</v>
      </c>
      <c r="H16">
        <v>679.98771786947498</v>
      </c>
      <c r="I16">
        <v>679.98771786947498</v>
      </c>
      <c r="J16">
        <v>679.98771786947498</v>
      </c>
      <c r="K16">
        <v>679.98771786947498</v>
      </c>
      <c r="L16">
        <v>679.98771786947498</v>
      </c>
      <c r="M16">
        <v>679.98771786947498</v>
      </c>
      <c r="N16">
        <v>679.98771786947498</v>
      </c>
      <c r="O16" s="3">
        <f t="shared" si="0"/>
        <v>652621.24286732159</v>
      </c>
      <c r="P16">
        <f t="shared" si="1"/>
        <v>652.6212428673216</v>
      </c>
      <c r="Q16">
        <v>157206.25</v>
      </c>
      <c r="R16">
        <f t="shared" si="2"/>
        <v>157.20625000000001</v>
      </c>
      <c r="S16">
        <v>2010225</v>
      </c>
      <c r="T16">
        <f t="shared" si="3"/>
        <v>2010.2249999999999</v>
      </c>
      <c r="U16">
        <f t="shared" si="4"/>
        <v>-1514.8100071326783</v>
      </c>
    </row>
    <row r="17" spans="1:21" x14ac:dyDescent="0.25">
      <c r="A17">
        <v>54000</v>
      </c>
      <c r="B17">
        <v>273623.4375</v>
      </c>
      <c r="C17">
        <v>211130</v>
      </c>
      <c r="D17">
        <v>119657.44149284701</v>
      </c>
      <c r="E17">
        <v>620.09938863521495</v>
      </c>
      <c r="F17">
        <v>620.09938863521495</v>
      </c>
      <c r="G17">
        <v>620.09938863521495</v>
      </c>
      <c r="H17">
        <v>620.09938863521495</v>
      </c>
      <c r="I17">
        <v>620.09938863521495</v>
      </c>
      <c r="J17">
        <v>620.09938863521495</v>
      </c>
      <c r="K17">
        <v>620.09938863521495</v>
      </c>
      <c r="L17">
        <v>620.09938863521495</v>
      </c>
      <c r="M17">
        <v>620.09938863521495</v>
      </c>
      <c r="N17">
        <v>620.09938863521495</v>
      </c>
      <c r="O17" s="3">
        <f t="shared" si="0"/>
        <v>610611.87287919957</v>
      </c>
      <c r="P17">
        <f t="shared" si="1"/>
        <v>610.61187287919961</v>
      </c>
      <c r="Q17">
        <v>81712.5</v>
      </c>
      <c r="R17">
        <f t="shared" si="2"/>
        <v>81.712500000000006</v>
      </c>
      <c r="S17">
        <v>1873050</v>
      </c>
      <c r="T17">
        <f t="shared" si="3"/>
        <v>1873.05</v>
      </c>
      <c r="U17">
        <f t="shared" si="4"/>
        <v>-1344.1506271208004</v>
      </c>
    </row>
    <row r="18" spans="1:21" x14ac:dyDescent="0.25">
      <c r="A18">
        <v>57600</v>
      </c>
      <c r="B18">
        <v>257382.8125</v>
      </c>
      <c r="C18">
        <v>226090</v>
      </c>
      <c r="D18">
        <v>113614.120056499</v>
      </c>
      <c r="E18">
        <v>333.48891165098752</v>
      </c>
      <c r="F18">
        <v>333.48891165098752</v>
      </c>
      <c r="G18">
        <v>333.48891165098752</v>
      </c>
      <c r="H18">
        <v>333.48891165098752</v>
      </c>
      <c r="I18">
        <v>333.48891165098752</v>
      </c>
      <c r="J18">
        <v>333.48891165098752</v>
      </c>
      <c r="K18">
        <v>333.48891165098752</v>
      </c>
      <c r="L18">
        <v>333.48891165098752</v>
      </c>
      <c r="M18">
        <v>333.48891165098752</v>
      </c>
      <c r="N18">
        <v>333.48891165098752</v>
      </c>
      <c r="O18" s="3">
        <f t="shared" si="0"/>
        <v>600421.82167300861</v>
      </c>
      <c r="P18">
        <f t="shared" si="1"/>
        <v>600.42182167300859</v>
      </c>
      <c r="Q18">
        <v>55593.75</v>
      </c>
      <c r="R18">
        <f t="shared" si="2"/>
        <v>55.59375</v>
      </c>
      <c r="S18">
        <v>2095193.75</v>
      </c>
      <c r="T18">
        <f t="shared" si="3"/>
        <v>2095.1937499999999</v>
      </c>
      <c r="U18">
        <f t="shared" si="4"/>
        <v>-1550.3656783269912</v>
      </c>
    </row>
    <row r="19" spans="1:21" x14ac:dyDescent="0.25">
      <c r="A19">
        <v>61200</v>
      </c>
      <c r="B19">
        <v>251721.875</v>
      </c>
      <c r="C19">
        <v>201925</v>
      </c>
      <c r="D19">
        <v>93357.258201924007</v>
      </c>
      <c r="E19">
        <v>355.83426427247002</v>
      </c>
      <c r="F19">
        <v>355.83426427247002</v>
      </c>
      <c r="G19">
        <v>355.83426427247002</v>
      </c>
      <c r="H19">
        <v>355.83426427247002</v>
      </c>
      <c r="I19">
        <v>355.83426427247002</v>
      </c>
      <c r="J19">
        <v>355.83426427247002</v>
      </c>
      <c r="K19">
        <v>355.83426427247002</v>
      </c>
      <c r="L19">
        <v>355.83426427247002</v>
      </c>
      <c r="M19">
        <v>355.83426427247002</v>
      </c>
      <c r="N19">
        <v>355.83426427247002</v>
      </c>
      <c r="O19" s="3">
        <f t="shared" si="0"/>
        <v>550562.47584464878</v>
      </c>
      <c r="P19">
        <f t="shared" si="1"/>
        <v>550.56247584464882</v>
      </c>
      <c r="Q19">
        <v>175175</v>
      </c>
      <c r="R19">
        <f t="shared" si="2"/>
        <v>175.17500000000001</v>
      </c>
      <c r="S19">
        <v>1809862.5</v>
      </c>
      <c r="T19">
        <f t="shared" si="3"/>
        <v>1809.8625</v>
      </c>
      <c r="U19">
        <f t="shared" si="4"/>
        <v>-1434.4750241553511</v>
      </c>
    </row>
    <row r="20" spans="1:21" x14ac:dyDescent="0.25">
      <c r="A20">
        <v>64800</v>
      </c>
      <c r="B20">
        <v>250834.375</v>
      </c>
      <c r="C20">
        <v>194615</v>
      </c>
      <c r="D20">
        <v>14437.640762999999</v>
      </c>
      <c r="E20">
        <v>416.72404817059498</v>
      </c>
      <c r="F20">
        <v>416.72404817059498</v>
      </c>
      <c r="G20">
        <v>416.72404817059498</v>
      </c>
      <c r="H20">
        <v>416.72404817059498</v>
      </c>
      <c r="I20">
        <v>416.72404817059498</v>
      </c>
      <c r="J20">
        <v>416.72404817059498</v>
      </c>
      <c r="K20">
        <v>416.72404817059498</v>
      </c>
      <c r="L20">
        <v>416.72404817059498</v>
      </c>
      <c r="M20">
        <v>416.72404817059498</v>
      </c>
      <c r="N20">
        <v>416.72404817059498</v>
      </c>
      <c r="O20" s="3">
        <f t="shared" si="0"/>
        <v>464054.25624470611</v>
      </c>
      <c r="P20">
        <f t="shared" si="1"/>
        <v>464.0542562447061</v>
      </c>
      <c r="Q20">
        <v>332050</v>
      </c>
      <c r="R20">
        <f t="shared" si="2"/>
        <v>332.05</v>
      </c>
      <c r="S20">
        <v>1284600</v>
      </c>
      <c r="T20">
        <f t="shared" si="3"/>
        <v>1284.5999999999999</v>
      </c>
      <c r="U20">
        <f t="shared" si="4"/>
        <v>-1152.5957437552938</v>
      </c>
    </row>
    <row r="21" spans="1:21" x14ac:dyDescent="0.25">
      <c r="A21">
        <v>68400</v>
      </c>
      <c r="B21">
        <v>254823.4375</v>
      </c>
      <c r="C21">
        <v>224990</v>
      </c>
      <c r="D21">
        <v>19235.557429674998</v>
      </c>
      <c r="E21">
        <v>557.29086624025751</v>
      </c>
      <c r="F21">
        <v>557.29086624025751</v>
      </c>
      <c r="G21">
        <v>557.29086624025751</v>
      </c>
      <c r="H21">
        <v>557.29086624025751</v>
      </c>
      <c r="I21">
        <v>557.29086624025751</v>
      </c>
      <c r="J21">
        <v>557.29086624025751</v>
      </c>
      <c r="K21">
        <v>557.29086624025751</v>
      </c>
      <c r="L21">
        <v>557.29086624025751</v>
      </c>
      <c r="M21">
        <v>557.29086624025751</v>
      </c>
      <c r="N21">
        <v>557.29086624025751</v>
      </c>
      <c r="O21" s="3">
        <f t="shared" si="0"/>
        <v>504621.90359207778</v>
      </c>
      <c r="P21">
        <f t="shared" si="1"/>
        <v>504.62190359207779</v>
      </c>
      <c r="Q21">
        <v>145087.5</v>
      </c>
      <c r="R21">
        <f t="shared" si="2"/>
        <v>145.08750000000001</v>
      </c>
      <c r="S21">
        <v>483493.75</v>
      </c>
      <c r="T21">
        <f t="shared" si="3"/>
        <v>483.49374999999998</v>
      </c>
      <c r="U21">
        <f t="shared" si="4"/>
        <v>-123.95934640792223</v>
      </c>
    </row>
    <row r="22" spans="1:21" x14ac:dyDescent="0.25">
      <c r="A22">
        <v>72000</v>
      </c>
      <c r="B22">
        <v>231029.6875</v>
      </c>
      <c r="C22">
        <v>270250</v>
      </c>
      <c r="D22">
        <v>18820.127357000001</v>
      </c>
      <c r="E22">
        <v>684.53398902493495</v>
      </c>
      <c r="F22">
        <v>684.53398902493495</v>
      </c>
      <c r="G22">
        <v>684.53398902493495</v>
      </c>
      <c r="H22">
        <v>684.53398902493495</v>
      </c>
      <c r="I22">
        <v>684.53398902493495</v>
      </c>
      <c r="J22">
        <v>684.53398902493495</v>
      </c>
      <c r="K22">
        <v>684.53398902493495</v>
      </c>
      <c r="L22">
        <v>684.53398902493495</v>
      </c>
      <c r="M22">
        <v>684.53398902493495</v>
      </c>
      <c r="N22">
        <v>684.53398902493495</v>
      </c>
      <c r="O22" s="3">
        <f t="shared" si="0"/>
        <v>526945.15474724933</v>
      </c>
      <c r="P22">
        <f t="shared" si="1"/>
        <v>526.94515474724938</v>
      </c>
      <c r="Q22">
        <v>11268.75</v>
      </c>
      <c r="R22">
        <f t="shared" si="2"/>
        <v>11.268750000000001</v>
      </c>
      <c r="S22">
        <v>148112.5</v>
      </c>
      <c r="T22">
        <f t="shared" si="3"/>
        <v>148.11250000000001</v>
      </c>
      <c r="U22">
        <f t="shared" si="4"/>
        <v>367.56390474724941</v>
      </c>
    </row>
    <row r="23" spans="1:21" x14ac:dyDescent="0.25">
      <c r="A23">
        <v>75600</v>
      </c>
      <c r="B23">
        <v>214865.625</v>
      </c>
      <c r="C23">
        <v>258925</v>
      </c>
      <c r="D23">
        <v>18820.127357000001</v>
      </c>
      <c r="E23">
        <v>869.15418784389749</v>
      </c>
      <c r="F23">
        <v>869.15418784389749</v>
      </c>
      <c r="G23">
        <v>869.15418784389749</v>
      </c>
      <c r="H23">
        <v>869.15418784389749</v>
      </c>
      <c r="I23">
        <v>869.15418784389749</v>
      </c>
      <c r="J23">
        <v>869.15418784389749</v>
      </c>
      <c r="K23">
        <v>869.15418784389749</v>
      </c>
      <c r="L23">
        <v>869.15418784389749</v>
      </c>
      <c r="M23">
        <v>869.15418784389749</v>
      </c>
      <c r="N23">
        <v>869.15418784389749</v>
      </c>
      <c r="O23" s="3">
        <f t="shared" si="0"/>
        <v>501302.29423543904</v>
      </c>
      <c r="P23">
        <f t="shared" si="1"/>
        <v>501.30229423543904</v>
      </c>
      <c r="Q23">
        <v>0</v>
      </c>
      <c r="R23">
        <f t="shared" si="2"/>
        <v>0</v>
      </c>
      <c r="S23">
        <v>12187.5</v>
      </c>
      <c r="T23">
        <f t="shared" si="3"/>
        <v>12.1875</v>
      </c>
      <c r="U23">
        <f t="shared" si="4"/>
        <v>489.11479423543904</v>
      </c>
    </row>
    <row r="24" spans="1:21" x14ac:dyDescent="0.25">
      <c r="A24">
        <v>79200</v>
      </c>
      <c r="B24">
        <v>218698.4375</v>
      </c>
      <c r="C24">
        <v>255440</v>
      </c>
      <c r="D24">
        <v>17445.113950999999</v>
      </c>
      <c r="E24">
        <v>756.56421647591753</v>
      </c>
      <c r="F24">
        <v>756.56421647591753</v>
      </c>
      <c r="G24">
        <v>756.56421647591753</v>
      </c>
      <c r="H24">
        <v>756.56421647591753</v>
      </c>
      <c r="I24">
        <v>756.56421647591753</v>
      </c>
      <c r="J24">
        <v>756.56421647591753</v>
      </c>
      <c r="K24">
        <v>756.56421647591753</v>
      </c>
      <c r="L24">
        <v>756.56421647591753</v>
      </c>
      <c r="M24">
        <v>756.56421647591753</v>
      </c>
      <c r="N24">
        <v>756.56421647591753</v>
      </c>
      <c r="O24" s="3">
        <f t="shared" si="0"/>
        <v>499149.19361575932</v>
      </c>
      <c r="P24">
        <f t="shared" si="1"/>
        <v>499.14919361575932</v>
      </c>
      <c r="Q24">
        <v>287.5</v>
      </c>
      <c r="R24">
        <f t="shared" si="2"/>
        <v>0.28749999999999998</v>
      </c>
      <c r="S24">
        <v>0</v>
      </c>
      <c r="T24">
        <f t="shared" si="3"/>
        <v>0</v>
      </c>
      <c r="U24">
        <f t="shared" si="4"/>
        <v>498.86169361575929</v>
      </c>
    </row>
    <row r="25" spans="1:21" x14ac:dyDescent="0.25">
      <c r="A25">
        <v>82800</v>
      </c>
      <c r="B25">
        <v>217284.375</v>
      </c>
      <c r="C25">
        <v>244910</v>
      </c>
      <c r="D25">
        <v>16757.607248</v>
      </c>
      <c r="E25">
        <v>246.19983518983679</v>
      </c>
      <c r="F25">
        <v>246.19983518983679</v>
      </c>
      <c r="G25">
        <v>246.19983518983679</v>
      </c>
      <c r="H25">
        <v>246.19983518983679</v>
      </c>
      <c r="I25">
        <v>246.19983518983679</v>
      </c>
      <c r="J25">
        <v>246.19983518983679</v>
      </c>
      <c r="K25">
        <v>246.19983518983679</v>
      </c>
      <c r="L25">
        <v>246.19983518983679</v>
      </c>
      <c r="M25">
        <v>246.19983518983679</v>
      </c>
      <c r="N25">
        <v>246.19983518983679</v>
      </c>
      <c r="O25" s="3">
        <f t="shared" si="0"/>
        <v>481413.9805998985</v>
      </c>
      <c r="P25">
        <f t="shared" si="1"/>
        <v>481.41398059989848</v>
      </c>
      <c r="Q25">
        <v>0</v>
      </c>
      <c r="R25">
        <f t="shared" si="2"/>
        <v>0</v>
      </c>
      <c r="S25">
        <v>0</v>
      </c>
      <c r="T25">
        <f t="shared" si="3"/>
        <v>0</v>
      </c>
      <c r="U25">
        <f t="shared" si="4"/>
        <v>481.41398059989848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BDB4-0425-4727-85A7-D6C91F2B1189}">
  <dimension ref="A1:L7"/>
  <sheetViews>
    <sheetView workbookViewId="0">
      <selection activeCell="S29" sqref="S29"/>
    </sheetView>
  </sheetViews>
  <sheetFormatPr defaultRowHeight="15" x14ac:dyDescent="0.25"/>
  <cols>
    <col min="1" max="1" width="15.140625" customWidth="1"/>
    <col min="2" max="2" width="28.5703125" customWidth="1"/>
  </cols>
  <sheetData>
    <row r="1" spans="1:12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</row>
    <row r="2" spans="1:12" x14ac:dyDescent="0.25">
      <c r="A2" t="s">
        <v>53</v>
      </c>
      <c r="B2">
        <v>9</v>
      </c>
      <c r="C2">
        <v>83</v>
      </c>
      <c r="D2">
        <v>28</v>
      </c>
      <c r="E2">
        <v>3373545</v>
      </c>
      <c r="F2">
        <v>450</v>
      </c>
      <c r="G2">
        <v>6806</v>
      </c>
      <c r="H2">
        <v>1400</v>
      </c>
      <c r="I2">
        <v>2575.125</v>
      </c>
      <c r="J2">
        <v>6806</v>
      </c>
      <c r="K2">
        <v>5740</v>
      </c>
      <c r="L2">
        <v>56.40025</v>
      </c>
    </row>
    <row r="3" spans="1:12" x14ac:dyDescent="0.25">
      <c r="A3" t="s">
        <v>54</v>
      </c>
      <c r="B3">
        <v>9</v>
      </c>
      <c r="C3">
        <v>88</v>
      </c>
      <c r="D3">
        <v>20</v>
      </c>
      <c r="E3">
        <v>3380925</v>
      </c>
      <c r="F3">
        <v>450</v>
      </c>
      <c r="G3">
        <v>7216</v>
      </c>
      <c r="H3">
        <v>1000</v>
      </c>
      <c r="I3">
        <v>2575.125</v>
      </c>
      <c r="J3">
        <v>7216</v>
      </c>
      <c r="K3">
        <v>4100</v>
      </c>
      <c r="L3">
        <v>53.530250000000009</v>
      </c>
    </row>
    <row r="4" spans="1:12" x14ac:dyDescent="0.25">
      <c r="A4" t="s">
        <v>55</v>
      </c>
      <c r="B4">
        <v>9</v>
      </c>
      <c r="C4">
        <v>78</v>
      </c>
      <c r="D4">
        <v>36</v>
      </c>
      <c r="E4">
        <v>3366165</v>
      </c>
      <c r="F4">
        <v>450</v>
      </c>
      <c r="G4">
        <v>6396</v>
      </c>
      <c r="H4">
        <v>1800</v>
      </c>
      <c r="I4">
        <v>2575.125</v>
      </c>
      <c r="J4">
        <v>6396</v>
      </c>
      <c r="K4">
        <v>7380</v>
      </c>
      <c r="L4">
        <v>59.270250000000004</v>
      </c>
    </row>
    <row r="7" spans="1:12" x14ac:dyDescent="0.25">
      <c r="J7">
        <f>6396*0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7A1B-1A70-402D-B212-C82522CACB6C}">
  <dimension ref="C1:T26"/>
  <sheetViews>
    <sheetView topLeftCell="E1" workbookViewId="0">
      <selection activeCell="R3" sqref="R3:R26"/>
    </sheetView>
  </sheetViews>
  <sheetFormatPr defaultRowHeight="15" x14ac:dyDescent="0.25"/>
  <cols>
    <col min="3" max="3" width="11.5703125" customWidth="1"/>
    <col min="4" max="4" width="25.85546875" customWidth="1"/>
    <col min="7" max="7" width="10.7109375" customWidth="1"/>
    <col min="8" max="8" width="15.7109375" customWidth="1"/>
    <col min="9" max="9" width="12" bestFit="1" customWidth="1"/>
    <col min="10" max="10" width="15.28515625" customWidth="1"/>
    <col min="11" max="11" width="14.140625" bestFit="1" customWidth="1"/>
    <col min="12" max="12" width="19.5703125" customWidth="1"/>
    <col min="14" max="14" width="20.85546875" customWidth="1"/>
    <col min="19" max="19" width="14.5703125" bestFit="1" customWidth="1"/>
    <col min="20" max="20" width="11.140625" bestFit="1" customWidth="1"/>
  </cols>
  <sheetData>
    <row r="1" spans="3:20" x14ac:dyDescent="0.25">
      <c r="C1" s="4" t="s">
        <v>31</v>
      </c>
      <c r="D1" t="s">
        <v>30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56</v>
      </c>
      <c r="P1" s="4" t="s">
        <v>57</v>
      </c>
      <c r="Q1" s="4" t="s">
        <v>58</v>
      </c>
      <c r="R1" s="4" t="s">
        <v>39</v>
      </c>
      <c r="S1" s="4" t="s">
        <v>59</v>
      </c>
      <c r="T1" s="4" t="s">
        <v>60</v>
      </c>
    </row>
    <row r="2" spans="3:20" x14ac:dyDescent="0.25">
      <c r="C2" s="4">
        <v>0.26110800000000001</v>
      </c>
      <c r="D2">
        <v>481.41398059989848</v>
      </c>
      <c r="E2" s="4">
        <v>1250</v>
      </c>
      <c r="F2" s="4">
        <v>3400</v>
      </c>
      <c r="G2" s="4">
        <v>0</v>
      </c>
      <c r="H2" s="4">
        <v>0</v>
      </c>
      <c r="I2" s="5"/>
      <c r="J2" s="4">
        <v>0.63</v>
      </c>
      <c r="K2" s="4">
        <v>32.004820936639099</v>
      </c>
      <c r="L2" s="4">
        <v>32.04</v>
      </c>
      <c r="M2" s="4">
        <v>0</v>
      </c>
      <c r="N2" s="4">
        <v>32.04</v>
      </c>
      <c r="Q2">
        <f>H2*1000</f>
        <v>0</v>
      </c>
      <c r="R2">
        <f>L2*1000</f>
        <v>32040</v>
      </c>
    </row>
    <row r="3" spans="3:20" x14ac:dyDescent="0.25">
      <c r="C3" s="4">
        <v>0.26038899999999998</v>
      </c>
      <c r="D3">
        <v>340.34353780890757</v>
      </c>
      <c r="E3" s="4">
        <v>1250</v>
      </c>
      <c r="F3" s="4">
        <v>3400</v>
      </c>
      <c r="G3" s="4">
        <v>0</v>
      </c>
      <c r="H3" s="4">
        <v>340.34353780890757</v>
      </c>
      <c r="I3" s="5">
        <v>0</v>
      </c>
      <c r="J3" s="4">
        <v>0.63</v>
      </c>
      <c r="K3" s="4">
        <v>62.750000000000007</v>
      </c>
      <c r="L3" s="4">
        <v>62.75</v>
      </c>
      <c r="M3" s="4">
        <v>0</v>
      </c>
      <c r="N3" s="4">
        <v>62.750000000000007</v>
      </c>
      <c r="O3">
        <f>(E3-E2)*1000</f>
        <v>0</v>
      </c>
      <c r="P3">
        <f>(F3-F2)*1000</f>
        <v>0</v>
      </c>
      <c r="Q3">
        <f>H3*1000</f>
        <v>340343.53780890757</v>
      </c>
      <c r="R3">
        <f t="shared" ref="R3:R25" si="0">L3*1000</f>
        <v>62750</v>
      </c>
      <c r="S3">
        <f>R3-K3*1000+M3*1000</f>
        <v>-7.2759576141834259E-12</v>
      </c>
      <c r="T3">
        <f>Q3-D3*1000+P3+O3+G3</f>
        <v>0</v>
      </c>
    </row>
    <row r="4" spans="3:20" x14ac:dyDescent="0.25">
      <c r="C4" s="4">
        <v>0.25714300000000001</v>
      </c>
      <c r="D4">
        <v>329.78510079926815</v>
      </c>
      <c r="E4" s="4">
        <v>1250</v>
      </c>
      <c r="F4" s="4">
        <v>3400</v>
      </c>
      <c r="G4" s="4">
        <v>0</v>
      </c>
      <c r="H4" s="4">
        <v>329.78510079926815</v>
      </c>
      <c r="I4" s="5">
        <v>0</v>
      </c>
      <c r="J4" s="4">
        <v>0.63</v>
      </c>
      <c r="K4" s="4">
        <v>62.750000000000007</v>
      </c>
      <c r="L4" s="4">
        <v>62.75</v>
      </c>
      <c r="M4" s="4">
        <v>0</v>
      </c>
      <c r="N4" s="4">
        <v>62.750000000000007</v>
      </c>
      <c r="O4">
        <f t="shared" ref="O4:P25" si="1">(E4-E3)*1000</f>
        <v>0</v>
      </c>
      <c r="P4">
        <f t="shared" si="1"/>
        <v>0</v>
      </c>
      <c r="Q4">
        <f t="shared" ref="Q4:Q25" si="2">H4*1000</f>
        <v>329785.10079926817</v>
      </c>
      <c r="R4">
        <f t="shared" si="0"/>
        <v>62750</v>
      </c>
      <c r="S4">
        <f t="shared" ref="S4:S25" si="3">R4-K4*1000+M4*1000</f>
        <v>-7.2759576141834259E-12</v>
      </c>
      <c r="T4">
        <f t="shared" ref="T4:T26" si="4">Q4-D4*1000+P4+O4+G4</f>
        <v>0</v>
      </c>
    </row>
    <row r="5" spans="3:20" x14ac:dyDescent="0.25">
      <c r="C5" s="4">
        <v>0.25442999999999999</v>
      </c>
      <c r="D5">
        <v>327.04814682354333</v>
      </c>
      <c r="E5" s="4">
        <v>1623.5</v>
      </c>
      <c r="F5" s="4">
        <v>3400</v>
      </c>
      <c r="G5" s="4">
        <v>0</v>
      </c>
      <c r="H5" s="4">
        <v>700.54814682354333</v>
      </c>
      <c r="I5" s="5">
        <v>0</v>
      </c>
      <c r="J5" s="4">
        <v>0.63</v>
      </c>
      <c r="K5" s="4">
        <v>62.750000000000007</v>
      </c>
      <c r="L5" s="4">
        <v>62.75</v>
      </c>
      <c r="M5" s="4">
        <v>0</v>
      </c>
      <c r="N5" s="4">
        <v>62.750000000000007</v>
      </c>
      <c r="O5">
        <f t="shared" si="1"/>
        <v>373500</v>
      </c>
      <c r="P5">
        <f t="shared" si="1"/>
        <v>0</v>
      </c>
      <c r="Q5">
        <f t="shared" si="2"/>
        <v>700548.14682354336</v>
      </c>
      <c r="R5">
        <f t="shared" si="0"/>
        <v>62750</v>
      </c>
      <c r="S5">
        <f t="shared" si="3"/>
        <v>-7.2759576141834259E-12</v>
      </c>
      <c r="T5">
        <f>Q5-D5*1000+P5+O5+G5*1000</f>
        <v>747000</v>
      </c>
    </row>
    <row r="6" spans="3:20" x14ac:dyDescent="0.25">
      <c r="C6" s="4">
        <v>0.25297999999999998</v>
      </c>
      <c r="D6">
        <v>275.62291329926813</v>
      </c>
      <c r="E6" s="4">
        <v>1997</v>
      </c>
      <c r="F6" s="4">
        <v>3400</v>
      </c>
      <c r="G6" s="4">
        <v>0</v>
      </c>
      <c r="H6" s="4">
        <v>649.12291329926813</v>
      </c>
      <c r="I6" s="5">
        <v>0</v>
      </c>
      <c r="J6" s="4">
        <v>0.63</v>
      </c>
      <c r="K6" s="4">
        <v>62.750000000000007</v>
      </c>
      <c r="L6" s="4">
        <v>62.75</v>
      </c>
      <c r="M6" s="4">
        <v>0</v>
      </c>
      <c r="N6" s="4">
        <v>62.750000000000007</v>
      </c>
      <c r="O6">
        <f t="shared" si="1"/>
        <v>373500</v>
      </c>
      <c r="P6">
        <f t="shared" si="1"/>
        <v>0</v>
      </c>
      <c r="Q6">
        <f t="shared" si="2"/>
        <v>649122.91329926811</v>
      </c>
      <c r="R6">
        <f t="shared" si="0"/>
        <v>62750</v>
      </c>
      <c r="S6">
        <f t="shared" si="3"/>
        <v>-7.2759576141834259E-12</v>
      </c>
      <c r="T6">
        <f t="shared" si="4"/>
        <v>747000</v>
      </c>
    </row>
    <row r="7" spans="3:20" x14ac:dyDescent="0.25">
      <c r="C7" s="4">
        <v>0.25274999999999997</v>
      </c>
      <c r="D7">
        <v>332.51877182354337</v>
      </c>
      <c r="E7" s="4">
        <v>2447</v>
      </c>
      <c r="F7" s="4">
        <v>3440</v>
      </c>
      <c r="G7" s="4">
        <v>0</v>
      </c>
      <c r="H7" s="4">
        <v>822.5</v>
      </c>
      <c r="I7" s="5">
        <v>1.8771823543374921E-2</v>
      </c>
      <c r="J7" s="4">
        <v>0.63</v>
      </c>
      <c r="K7" s="4">
        <v>62.750000000000007</v>
      </c>
      <c r="L7" s="4">
        <v>62.75</v>
      </c>
      <c r="M7" s="4">
        <v>0</v>
      </c>
      <c r="N7" s="4">
        <v>62.750000000000007</v>
      </c>
      <c r="O7">
        <f t="shared" si="1"/>
        <v>450000</v>
      </c>
      <c r="P7">
        <f t="shared" si="1"/>
        <v>40000</v>
      </c>
      <c r="Q7">
        <f t="shared" si="2"/>
        <v>822500</v>
      </c>
      <c r="R7">
        <f t="shared" si="0"/>
        <v>62750</v>
      </c>
      <c r="S7">
        <f t="shared" si="3"/>
        <v>-7.2759576141834259E-12</v>
      </c>
      <c r="T7">
        <f t="shared" si="4"/>
        <v>979981.22817645664</v>
      </c>
    </row>
    <row r="8" spans="3:20" x14ac:dyDescent="0.25">
      <c r="C8" s="4">
        <v>0.25497999999999998</v>
      </c>
      <c r="D8">
        <v>410.94772419024514</v>
      </c>
      <c r="E8" s="4">
        <v>2575</v>
      </c>
      <c r="F8" s="4">
        <v>3440</v>
      </c>
      <c r="G8" s="4">
        <v>0</v>
      </c>
      <c r="H8" s="4">
        <v>-538.94000000000005</v>
      </c>
      <c r="I8" s="5">
        <v>0</v>
      </c>
      <c r="J8" s="4">
        <v>0.63</v>
      </c>
      <c r="K8" s="4">
        <v>89.092975206611584</v>
      </c>
      <c r="L8" s="4">
        <v>89.092975206611598</v>
      </c>
      <c r="M8" s="4">
        <v>0</v>
      </c>
      <c r="N8" s="4">
        <v>89.092975206611584</v>
      </c>
      <c r="O8">
        <f t="shared" si="1"/>
        <v>128000</v>
      </c>
      <c r="P8">
        <f t="shared" si="1"/>
        <v>0</v>
      </c>
      <c r="Q8">
        <f t="shared" si="2"/>
        <v>-538940</v>
      </c>
      <c r="R8">
        <f t="shared" si="0"/>
        <v>89092.975206611605</v>
      </c>
      <c r="S8">
        <f t="shared" si="3"/>
        <v>1.4551915228366852E-11</v>
      </c>
      <c r="T8">
        <f t="shared" si="4"/>
        <v>-821887.72419024515</v>
      </c>
    </row>
    <row r="9" spans="3:20" x14ac:dyDescent="0.25">
      <c r="C9" s="4">
        <v>0.26271</v>
      </c>
      <c r="D9">
        <v>406.37725667347411</v>
      </c>
      <c r="E9" s="4">
        <v>2575</v>
      </c>
      <c r="F9" s="4">
        <v>3440</v>
      </c>
      <c r="G9" s="4">
        <v>0</v>
      </c>
      <c r="H9" s="4">
        <v>406.37700000000001</v>
      </c>
      <c r="I9" s="5">
        <v>2.5667347409807917E-4</v>
      </c>
      <c r="J9" s="4">
        <v>0.63</v>
      </c>
      <c r="K9" s="4">
        <v>608.33334516176456</v>
      </c>
      <c r="L9" s="4">
        <v>608.33334516176501</v>
      </c>
      <c r="M9" s="4">
        <v>0</v>
      </c>
      <c r="N9" s="4">
        <v>608.33334516176456</v>
      </c>
      <c r="O9">
        <f t="shared" si="1"/>
        <v>0</v>
      </c>
      <c r="P9">
        <f t="shared" si="1"/>
        <v>0</v>
      </c>
      <c r="Q9">
        <f t="shared" si="2"/>
        <v>406377</v>
      </c>
      <c r="R9">
        <f t="shared" si="0"/>
        <v>608333.345161765</v>
      </c>
      <c r="S9">
        <f t="shared" si="3"/>
        <v>4.6566128730773926E-10</v>
      </c>
      <c r="T9">
        <f t="shared" si="4"/>
        <v>-0.25667347409762442</v>
      </c>
    </row>
    <row r="10" spans="3:20" x14ac:dyDescent="0.25">
      <c r="C10" s="4">
        <v>0.269783</v>
      </c>
      <c r="D10">
        <v>367.02822010860859</v>
      </c>
      <c r="E10" s="4">
        <v>2575</v>
      </c>
      <c r="F10" s="4">
        <v>3440</v>
      </c>
      <c r="G10" s="4">
        <v>0</v>
      </c>
      <c r="H10" s="4">
        <v>367.02</v>
      </c>
      <c r="I10" s="5">
        <v>8.2201086086115538E-3</v>
      </c>
      <c r="J10" s="4">
        <v>0.63</v>
      </c>
      <c r="K10" s="4">
        <v>1032.7789374482654</v>
      </c>
      <c r="L10" s="4">
        <v>1032.7789374482654</v>
      </c>
      <c r="M10" s="4">
        <v>0</v>
      </c>
      <c r="N10" s="4">
        <v>1032.7789374482654</v>
      </c>
      <c r="O10">
        <f t="shared" si="1"/>
        <v>0</v>
      </c>
      <c r="P10">
        <f t="shared" si="1"/>
        <v>0</v>
      </c>
      <c r="Q10">
        <f t="shared" si="2"/>
        <v>367020</v>
      </c>
      <c r="R10">
        <f t="shared" si="0"/>
        <v>1032778.9374482654</v>
      </c>
      <c r="S10">
        <f t="shared" si="3"/>
        <v>0</v>
      </c>
      <c r="T10">
        <f t="shared" si="4"/>
        <v>-8.2201086085988209</v>
      </c>
    </row>
    <row r="11" spans="3:20" x14ac:dyDescent="0.25">
      <c r="C11" s="4">
        <v>0.27707500000000002</v>
      </c>
      <c r="D11">
        <v>166.1443534903687</v>
      </c>
      <c r="E11" s="4">
        <v>2575</v>
      </c>
      <c r="F11" s="4">
        <v>3440</v>
      </c>
      <c r="G11" s="4">
        <v>0</v>
      </c>
      <c r="H11" s="4">
        <v>166.14435</v>
      </c>
      <c r="I11" s="5">
        <v>0</v>
      </c>
      <c r="J11" s="4">
        <v>0.63</v>
      </c>
      <c r="K11" s="4">
        <v>1047.9166784950978</v>
      </c>
      <c r="L11" s="4">
        <v>1047.9166784950978</v>
      </c>
      <c r="M11" s="4">
        <v>0</v>
      </c>
      <c r="N11" s="4">
        <v>1047.9166784950978</v>
      </c>
      <c r="O11">
        <f t="shared" si="1"/>
        <v>0</v>
      </c>
      <c r="P11">
        <f t="shared" si="1"/>
        <v>0</v>
      </c>
      <c r="Q11">
        <f t="shared" si="2"/>
        <v>166144.35</v>
      </c>
      <c r="R11">
        <f t="shared" si="0"/>
        <v>1047916.6784950978</v>
      </c>
      <c r="S11">
        <f t="shared" si="3"/>
        <v>0</v>
      </c>
      <c r="T11">
        <f t="shared" si="4"/>
        <v>-3.4903686901088804E-3</v>
      </c>
    </row>
    <row r="12" spans="3:20" x14ac:dyDescent="0.25">
      <c r="C12" s="4">
        <v>0.27672799999999997</v>
      </c>
      <c r="D12">
        <v>-432.54438611273298</v>
      </c>
      <c r="E12" s="4">
        <v>2575</v>
      </c>
      <c r="F12" s="4">
        <v>3872.5443861127328</v>
      </c>
      <c r="G12" s="4">
        <v>0</v>
      </c>
      <c r="H12" s="4">
        <v>0</v>
      </c>
      <c r="I12" s="5">
        <v>0</v>
      </c>
      <c r="J12" s="4">
        <v>0.63</v>
      </c>
      <c r="K12" s="4">
        <v>857.7355490185148</v>
      </c>
      <c r="L12" s="4">
        <v>857.7355490185148</v>
      </c>
      <c r="M12" s="4">
        <v>0</v>
      </c>
      <c r="N12" s="4">
        <v>857.7355490185148</v>
      </c>
      <c r="O12">
        <f t="shared" si="1"/>
        <v>0</v>
      </c>
      <c r="P12">
        <f t="shared" si="1"/>
        <v>432544.38611273281</v>
      </c>
      <c r="Q12">
        <f t="shared" si="2"/>
        <v>0</v>
      </c>
      <c r="R12">
        <f t="shared" si="0"/>
        <v>857735.54901851481</v>
      </c>
      <c r="S12">
        <f t="shared" si="3"/>
        <v>0</v>
      </c>
      <c r="T12">
        <f t="shared" si="4"/>
        <v>865088.77222546586</v>
      </c>
    </row>
    <row r="13" spans="3:20" x14ac:dyDescent="0.25">
      <c r="C13" s="4">
        <v>0.27678199999999997</v>
      </c>
      <c r="D13">
        <v>-1271.6384273150152</v>
      </c>
      <c r="E13" s="4">
        <v>2575</v>
      </c>
      <c r="F13" s="4">
        <v>5116.8</v>
      </c>
      <c r="G13" s="4">
        <v>27.38</v>
      </c>
      <c r="H13" s="4">
        <v>0</v>
      </c>
      <c r="I13" s="5">
        <v>-2.8134277476965508E-3</v>
      </c>
      <c r="J13" s="4">
        <v>0.63</v>
      </c>
      <c r="K13" s="4">
        <v>744.06406141520824</v>
      </c>
      <c r="L13" s="4">
        <v>744.06406141520824</v>
      </c>
      <c r="M13" s="4">
        <v>0</v>
      </c>
      <c r="N13" s="4">
        <v>744.06406141520824</v>
      </c>
      <c r="O13">
        <f t="shared" si="1"/>
        <v>0</v>
      </c>
      <c r="P13">
        <f t="shared" si="1"/>
        <v>1244255.6138872674</v>
      </c>
      <c r="Q13">
        <f t="shared" si="2"/>
        <v>0</v>
      </c>
      <c r="R13">
        <f t="shared" si="0"/>
        <v>744064.06141520827</v>
      </c>
      <c r="S13">
        <f t="shared" si="3"/>
        <v>0</v>
      </c>
      <c r="T13">
        <f t="shared" si="4"/>
        <v>2515921.4212022824</v>
      </c>
    </row>
    <row r="14" spans="3:20" x14ac:dyDescent="0.25">
      <c r="C14" s="4">
        <v>0.270368</v>
      </c>
      <c r="D14">
        <v>-1380.5060251514055</v>
      </c>
      <c r="E14" s="4">
        <v>2575</v>
      </c>
      <c r="F14" s="4">
        <v>5116.8</v>
      </c>
      <c r="G14" s="4">
        <v>1380.5060251514055</v>
      </c>
      <c r="H14" s="4">
        <v>0</v>
      </c>
      <c r="I14" s="5">
        <v>0</v>
      </c>
      <c r="J14" s="4">
        <v>0.63</v>
      </c>
      <c r="K14" s="4">
        <v>763.97576980125007</v>
      </c>
      <c r="L14" s="4">
        <v>763.97500000000002</v>
      </c>
      <c r="M14" s="4">
        <v>0</v>
      </c>
      <c r="N14" s="4">
        <v>763.97576980125007</v>
      </c>
      <c r="O14">
        <f t="shared" si="1"/>
        <v>0</v>
      </c>
      <c r="P14">
        <f t="shared" si="1"/>
        <v>0</v>
      </c>
      <c r="Q14">
        <f t="shared" si="2"/>
        <v>0</v>
      </c>
      <c r="R14">
        <f t="shared" si="0"/>
        <v>763975</v>
      </c>
      <c r="S14">
        <f t="shared" si="3"/>
        <v>-0.76980125007685274</v>
      </c>
      <c r="T14">
        <f t="shared" si="4"/>
        <v>1381886.5311765568</v>
      </c>
    </row>
    <row r="15" spans="3:20" x14ac:dyDescent="0.25">
      <c r="C15" s="4">
        <v>0.266897</v>
      </c>
      <c r="D15">
        <v>-1664.3465259454931</v>
      </c>
      <c r="E15" s="4">
        <v>2575</v>
      </c>
      <c r="F15" s="4">
        <v>5116.8</v>
      </c>
      <c r="G15" s="4">
        <v>1664.3465259454931</v>
      </c>
      <c r="H15" s="4">
        <v>0</v>
      </c>
      <c r="I15" s="5">
        <v>0</v>
      </c>
      <c r="J15" s="4">
        <v>0.63</v>
      </c>
      <c r="K15" s="4">
        <v>718.98072808187499</v>
      </c>
      <c r="L15" s="4">
        <v>0</v>
      </c>
      <c r="M15" s="4">
        <v>718.98072808187499</v>
      </c>
      <c r="N15" s="4">
        <v>718.98072808187499</v>
      </c>
      <c r="O15">
        <f t="shared" si="1"/>
        <v>0</v>
      </c>
      <c r="P15">
        <f t="shared" si="1"/>
        <v>0</v>
      </c>
      <c r="Q15">
        <f t="shared" si="2"/>
        <v>0</v>
      </c>
      <c r="R15">
        <f t="shared" si="0"/>
        <v>0</v>
      </c>
      <c r="S15">
        <f t="shared" si="3"/>
        <v>0</v>
      </c>
      <c r="T15">
        <f t="shared" si="4"/>
        <v>1666010.8724714385</v>
      </c>
    </row>
    <row r="16" spans="3:20" x14ac:dyDescent="0.25">
      <c r="C16" s="4">
        <v>0.26474700000000001</v>
      </c>
      <c r="D16">
        <v>-1590.9120193208291</v>
      </c>
      <c r="E16" s="4">
        <v>2575</v>
      </c>
      <c r="F16" s="4">
        <v>5116.8</v>
      </c>
      <c r="G16" s="4">
        <v>1590.9120193208291</v>
      </c>
      <c r="H16" s="4">
        <v>0</v>
      </c>
      <c r="I16" s="5">
        <v>0</v>
      </c>
      <c r="J16" s="4">
        <v>0.63</v>
      </c>
      <c r="K16" s="4">
        <v>719.56888235184806</v>
      </c>
      <c r="L16" s="4">
        <v>0</v>
      </c>
      <c r="M16" s="4">
        <v>719.56888235184806</v>
      </c>
      <c r="N16" s="4">
        <v>719.56888235184806</v>
      </c>
      <c r="O16">
        <f t="shared" si="1"/>
        <v>0</v>
      </c>
      <c r="P16">
        <f t="shared" si="1"/>
        <v>0</v>
      </c>
      <c r="Q16">
        <f t="shared" si="2"/>
        <v>0</v>
      </c>
      <c r="R16">
        <f t="shared" si="0"/>
        <v>0</v>
      </c>
      <c r="S16">
        <f t="shared" si="3"/>
        <v>0</v>
      </c>
      <c r="T16">
        <f t="shared" si="4"/>
        <v>1592502.9313401498</v>
      </c>
    </row>
    <row r="17" spans="3:20" x14ac:dyDescent="0.25">
      <c r="C17" s="4">
        <v>0.26649400000000001</v>
      </c>
      <c r="D17">
        <v>-1514.8100071326783</v>
      </c>
      <c r="E17" s="4">
        <v>2575</v>
      </c>
      <c r="F17" s="4">
        <v>5116.8</v>
      </c>
      <c r="G17" s="4">
        <v>1514.8100071326783</v>
      </c>
      <c r="H17" s="4">
        <v>0</v>
      </c>
      <c r="I17" s="5">
        <v>0</v>
      </c>
      <c r="J17" s="4">
        <v>0.63</v>
      </c>
      <c r="K17" s="4">
        <v>694.40221568518132</v>
      </c>
      <c r="L17" s="4">
        <v>0</v>
      </c>
      <c r="M17" s="4">
        <v>694.40221568518132</v>
      </c>
      <c r="N17" s="4">
        <v>694.40221568518132</v>
      </c>
      <c r="O17">
        <f t="shared" si="1"/>
        <v>0</v>
      </c>
      <c r="P17">
        <f t="shared" si="1"/>
        <v>0</v>
      </c>
      <c r="Q17">
        <f t="shared" si="2"/>
        <v>0</v>
      </c>
      <c r="R17">
        <f t="shared" si="0"/>
        <v>0</v>
      </c>
      <c r="S17">
        <f t="shared" si="3"/>
        <v>0</v>
      </c>
      <c r="T17">
        <f t="shared" si="4"/>
        <v>1516324.8171398109</v>
      </c>
    </row>
    <row r="18" spans="3:20" x14ac:dyDescent="0.25">
      <c r="C18" s="4">
        <v>0.270067</v>
      </c>
      <c r="D18">
        <v>-1344.1506271208004</v>
      </c>
      <c r="E18" s="4">
        <v>2575</v>
      </c>
      <c r="F18" s="4">
        <v>5116.8</v>
      </c>
      <c r="G18" s="4">
        <v>1344.1506271208004</v>
      </c>
      <c r="H18" s="4">
        <v>0</v>
      </c>
      <c r="I18" s="5">
        <v>0</v>
      </c>
      <c r="J18" s="4">
        <v>0.63</v>
      </c>
      <c r="K18" s="4">
        <v>720.15703662181977</v>
      </c>
      <c r="L18" s="4">
        <v>0</v>
      </c>
      <c r="M18" s="4">
        <v>720.15703662181977</v>
      </c>
      <c r="N18" s="4">
        <v>720.15703662181977</v>
      </c>
      <c r="O18">
        <f t="shared" si="1"/>
        <v>0</v>
      </c>
      <c r="P18">
        <f t="shared" si="1"/>
        <v>0</v>
      </c>
      <c r="Q18">
        <f t="shared" si="2"/>
        <v>0</v>
      </c>
      <c r="R18">
        <f t="shared" si="0"/>
        <v>0</v>
      </c>
      <c r="S18">
        <f t="shared" si="3"/>
        <v>0</v>
      </c>
      <c r="T18">
        <f t="shared" si="4"/>
        <v>1345494.7777479214</v>
      </c>
    </row>
    <row r="19" spans="3:20" x14ac:dyDescent="0.25">
      <c r="C19" s="4">
        <v>0.27431899999999998</v>
      </c>
      <c r="D19">
        <v>-1550.3656783269912</v>
      </c>
      <c r="E19" s="4">
        <v>2575</v>
      </c>
      <c r="F19" s="4">
        <v>5116.8</v>
      </c>
      <c r="G19" s="4">
        <v>1550.3656783269912</v>
      </c>
      <c r="H19" s="4">
        <v>0</v>
      </c>
      <c r="I19" s="5">
        <v>0</v>
      </c>
      <c r="J19" s="4">
        <v>0.63</v>
      </c>
      <c r="K19" s="4">
        <v>765.23541167452811</v>
      </c>
      <c r="L19" s="4">
        <v>0</v>
      </c>
      <c r="M19" s="4">
        <v>765.23</v>
      </c>
      <c r="N19" s="4">
        <v>765.23541167452811</v>
      </c>
      <c r="O19">
        <f t="shared" si="1"/>
        <v>0</v>
      </c>
      <c r="P19">
        <f t="shared" si="1"/>
        <v>0</v>
      </c>
      <c r="Q19">
        <f t="shared" si="2"/>
        <v>0</v>
      </c>
      <c r="R19">
        <f t="shared" si="0"/>
        <v>0</v>
      </c>
      <c r="S19">
        <f>R19-K19*1000+M19*1000</f>
        <v>-5.4116745281498879</v>
      </c>
      <c r="T19">
        <f t="shared" si="4"/>
        <v>1551916.0440053181</v>
      </c>
    </row>
    <row r="20" spans="3:20" x14ac:dyDescent="0.25">
      <c r="C20" s="4">
        <v>0.27111299999999999</v>
      </c>
      <c r="D20">
        <v>-1434.4750241553511</v>
      </c>
      <c r="E20" s="4">
        <v>2575</v>
      </c>
      <c r="F20" s="4">
        <v>5116.8</v>
      </c>
      <c r="G20" s="4">
        <v>1434.47502415535</v>
      </c>
      <c r="H20" s="4">
        <v>0</v>
      </c>
      <c r="I20" s="5">
        <v>0</v>
      </c>
      <c r="J20" s="4">
        <v>0.63</v>
      </c>
      <c r="K20" s="4">
        <v>745.32370328848651</v>
      </c>
      <c r="L20" s="4">
        <v>745.32370328848651</v>
      </c>
      <c r="M20" s="4">
        <v>0</v>
      </c>
      <c r="N20" s="4">
        <v>745.32370328848651</v>
      </c>
      <c r="O20">
        <f t="shared" si="1"/>
        <v>0</v>
      </c>
      <c r="P20">
        <f t="shared" si="1"/>
        <v>0</v>
      </c>
      <c r="Q20">
        <f t="shared" si="2"/>
        <v>0</v>
      </c>
      <c r="R20">
        <f t="shared" si="0"/>
        <v>745323.70328848646</v>
      </c>
      <c r="S20">
        <f t="shared" si="3"/>
        <v>0</v>
      </c>
      <c r="T20">
        <f t="shared" si="4"/>
        <v>1435909.4991795064</v>
      </c>
    </row>
    <row r="21" spans="3:20" x14ac:dyDescent="0.25">
      <c r="C21" s="4">
        <v>0.28212799999999999</v>
      </c>
      <c r="D21">
        <v>-1152.5957437552938</v>
      </c>
      <c r="E21" s="4">
        <v>2575</v>
      </c>
      <c r="F21" s="4">
        <v>3881.58</v>
      </c>
      <c r="G21" s="4">
        <v>2387.8157437552941</v>
      </c>
      <c r="H21" s="4">
        <v>0</v>
      </c>
      <c r="I21" s="5">
        <v>0</v>
      </c>
      <c r="J21" s="4">
        <v>0.63</v>
      </c>
      <c r="K21" s="4">
        <v>475.87190082644696</v>
      </c>
      <c r="L21" s="4">
        <v>475.87190082644696</v>
      </c>
      <c r="M21" s="4">
        <v>0</v>
      </c>
      <c r="N21" s="4">
        <v>475.87190082644696</v>
      </c>
      <c r="O21">
        <f t="shared" si="1"/>
        <v>0</v>
      </c>
      <c r="P21">
        <f t="shared" si="1"/>
        <v>-1235220.0000000002</v>
      </c>
      <c r="Q21">
        <f t="shared" si="2"/>
        <v>0</v>
      </c>
      <c r="R21">
        <f t="shared" si="0"/>
        <v>475871.90082644694</v>
      </c>
      <c r="S21">
        <f t="shared" si="3"/>
        <v>0</v>
      </c>
      <c r="T21">
        <f t="shared" si="4"/>
        <v>-80236.440500951168</v>
      </c>
    </row>
    <row r="22" spans="3:20" x14ac:dyDescent="0.25">
      <c r="C22" s="4">
        <v>0.28089700000000001</v>
      </c>
      <c r="D22">
        <v>-123.95934640792223</v>
      </c>
      <c r="E22" s="4">
        <v>2575</v>
      </c>
      <c r="F22" s="4">
        <v>3881.58</v>
      </c>
      <c r="G22" s="4">
        <v>123.95934640792223</v>
      </c>
      <c r="H22" s="4">
        <v>0</v>
      </c>
      <c r="I22" s="5">
        <v>0</v>
      </c>
      <c r="J22" s="4">
        <v>0.63</v>
      </c>
      <c r="K22" s="4">
        <v>601.45523415978028</v>
      </c>
      <c r="L22" s="4">
        <v>601.45523415978028</v>
      </c>
      <c r="M22" s="4">
        <v>0</v>
      </c>
      <c r="N22" s="4">
        <v>601.45523415978028</v>
      </c>
      <c r="O22">
        <f t="shared" si="1"/>
        <v>0</v>
      </c>
      <c r="P22">
        <f t="shared" si="1"/>
        <v>0</v>
      </c>
      <c r="Q22">
        <f t="shared" si="2"/>
        <v>0</v>
      </c>
      <c r="R22">
        <f t="shared" si="0"/>
        <v>601455.23415978032</v>
      </c>
      <c r="S22">
        <f t="shared" si="3"/>
        <v>0</v>
      </c>
      <c r="T22">
        <f t="shared" si="4"/>
        <v>124083.30575433015</v>
      </c>
    </row>
    <row r="23" spans="3:20" x14ac:dyDescent="0.25">
      <c r="C23" s="4">
        <v>0.27615600000000001</v>
      </c>
      <c r="D23">
        <v>367.56390474724941</v>
      </c>
      <c r="E23" s="4">
        <v>2207.4360952527504</v>
      </c>
      <c r="F23" s="4">
        <v>3881.58</v>
      </c>
      <c r="G23" s="4">
        <v>0</v>
      </c>
      <c r="H23" s="4">
        <v>0</v>
      </c>
      <c r="I23" s="5">
        <v>0</v>
      </c>
      <c r="J23" s="4">
        <v>0.63</v>
      </c>
      <c r="K23" s="4">
        <v>491.00964187327816</v>
      </c>
      <c r="L23" s="4">
        <v>491.00964187327816</v>
      </c>
      <c r="M23" s="4">
        <v>0</v>
      </c>
      <c r="N23" s="4">
        <v>491.00964187327816</v>
      </c>
      <c r="O23">
        <f t="shared" si="1"/>
        <v>-367563.90474724956</v>
      </c>
      <c r="P23">
        <f t="shared" si="1"/>
        <v>0</v>
      </c>
      <c r="Q23">
        <f t="shared" si="2"/>
        <v>0</v>
      </c>
      <c r="R23">
        <f t="shared" si="0"/>
        <v>491009.64187327813</v>
      </c>
      <c r="S23">
        <f t="shared" si="3"/>
        <v>0</v>
      </c>
      <c r="T23">
        <f t="shared" si="4"/>
        <v>-735127.80949449888</v>
      </c>
    </row>
    <row r="24" spans="3:20" x14ac:dyDescent="0.25">
      <c r="C24" s="4">
        <v>0.27117200000000002</v>
      </c>
      <c r="D24">
        <v>489.11479423543904</v>
      </c>
      <c r="E24" s="4">
        <v>1718.3213010173113</v>
      </c>
      <c r="F24" s="4">
        <v>3881.58</v>
      </c>
      <c r="G24" s="4">
        <v>0</v>
      </c>
      <c r="H24" s="4">
        <v>0</v>
      </c>
      <c r="I24" s="5">
        <v>0</v>
      </c>
      <c r="J24" s="4">
        <v>0.63</v>
      </c>
      <c r="K24" s="4">
        <v>296.34297520661147</v>
      </c>
      <c r="L24" s="4">
        <v>296.34297520661147</v>
      </c>
      <c r="M24" s="4">
        <v>0</v>
      </c>
      <c r="N24" s="4">
        <v>296.34297520661147</v>
      </c>
      <c r="O24">
        <f t="shared" si="1"/>
        <v>-489114.79423543916</v>
      </c>
      <c r="P24">
        <f t="shared" si="1"/>
        <v>0</v>
      </c>
      <c r="Q24">
        <f t="shared" si="2"/>
        <v>0</v>
      </c>
      <c r="R24">
        <f t="shared" si="0"/>
        <v>296342.97520661145</v>
      </c>
      <c r="S24">
        <f t="shared" si="3"/>
        <v>0</v>
      </c>
      <c r="T24">
        <f t="shared" si="4"/>
        <v>-978229.5884708782</v>
      </c>
    </row>
    <row r="25" spans="3:20" x14ac:dyDescent="0.25">
      <c r="C25" s="4">
        <v>0.26649</v>
      </c>
      <c r="D25">
        <v>498.86169361575929</v>
      </c>
      <c r="E25" s="4">
        <v>1250</v>
      </c>
      <c r="F25" s="4">
        <v>3851</v>
      </c>
      <c r="G25" s="4">
        <v>0</v>
      </c>
      <c r="H25" s="4">
        <v>0</v>
      </c>
      <c r="I25" s="5">
        <v>-3.9607401551904786E-2</v>
      </c>
      <c r="J25" s="4">
        <v>0.63</v>
      </c>
      <c r="K25" s="4">
        <v>151.92630853994481</v>
      </c>
      <c r="L25" s="4">
        <v>151.92630853994501</v>
      </c>
      <c r="M25" s="4">
        <v>0</v>
      </c>
      <c r="N25" s="4">
        <v>151.92630853994481</v>
      </c>
      <c r="O25">
        <f t="shared" si="1"/>
        <v>-468321.30101731129</v>
      </c>
      <c r="P25">
        <f t="shared" si="1"/>
        <v>-30579.999999999927</v>
      </c>
      <c r="Q25">
        <f t="shared" si="2"/>
        <v>0</v>
      </c>
      <c r="R25">
        <f t="shared" si="0"/>
        <v>151926.30853994502</v>
      </c>
      <c r="S25">
        <f t="shared" si="3"/>
        <v>2.0372681319713593E-10</v>
      </c>
      <c r="T25">
        <f t="shared" si="4"/>
        <v>-997762.99463307054</v>
      </c>
    </row>
    <row r="26" spans="3:20" x14ac:dyDescent="0.25">
      <c r="C26" s="4">
        <v>0.26110800000000001</v>
      </c>
      <c r="D26">
        <v>481.41398059989848</v>
      </c>
      <c r="E26" s="4">
        <v>1250</v>
      </c>
      <c r="F26" s="4">
        <v>3400</v>
      </c>
      <c r="G26" s="4">
        <v>-30.41</v>
      </c>
      <c r="H26" s="4">
        <v>0</v>
      </c>
      <c r="I26" s="5">
        <v>3.9805998984547841E-3</v>
      </c>
      <c r="J26" s="4">
        <v>0.63</v>
      </c>
      <c r="K26" s="4">
        <v>32.004820936639099</v>
      </c>
      <c r="L26" s="4">
        <v>32.04</v>
      </c>
      <c r="M26" s="4">
        <v>0</v>
      </c>
      <c r="N26" s="4">
        <v>32.004820936639099</v>
      </c>
      <c r="O26">
        <f>(E26-E25)*1000</f>
        <v>0</v>
      </c>
      <c r="P26">
        <f>(F26-F25)*1000</f>
        <v>-451000</v>
      </c>
      <c r="Q26">
        <f t="shared" ref="Q26" si="5">H26*1000</f>
        <v>0</v>
      </c>
      <c r="R26">
        <f t="shared" ref="R26" si="6">L26*1000</f>
        <v>32040</v>
      </c>
      <c r="S26">
        <f>R26-K26*1000+M26*1000</f>
        <v>35.179063360901637</v>
      </c>
      <c r="T26">
        <f t="shared" si="4"/>
        <v>-932444.39059989853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FCA7-60E2-489F-800F-4ED13BA234D4}">
  <dimension ref="C1:T26"/>
  <sheetViews>
    <sheetView topLeftCell="H1" workbookViewId="0">
      <selection activeCell="Q3" sqref="Q3:Q26"/>
    </sheetView>
  </sheetViews>
  <sheetFormatPr defaultRowHeight="15" x14ac:dyDescent="0.25"/>
  <cols>
    <col min="3" max="3" width="11.5703125" customWidth="1"/>
    <col min="4" max="4" width="25.85546875" customWidth="1"/>
    <col min="7" max="7" width="14.7109375" customWidth="1"/>
    <col min="9" max="9" width="12" bestFit="1" customWidth="1"/>
    <col min="11" max="11" width="17.28515625" customWidth="1"/>
    <col min="12" max="12" width="19.5703125" customWidth="1"/>
    <col min="14" max="14" width="20.85546875" customWidth="1"/>
    <col min="19" max="19" width="14.5703125" bestFit="1" customWidth="1"/>
    <col min="20" max="20" width="11.140625" bestFit="1" customWidth="1"/>
  </cols>
  <sheetData>
    <row r="1" spans="3:20" x14ac:dyDescent="0.25">
      <c r="C1" s="4" t="s">
        <v>31</v>
      </c>
      <c r="D1" t="s">
        <v>30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56</v>
      </c>
      <c r="P1" s="4" t="s">
        <v>57</v>
      </c>
      <c r="Q1" s="4" t="s">
        <v>58</v>
      </c>
      <c r="R1" s="4" t="s">
        <v>39</v>
      </c>
      <c r="S1" s="4" t="s">
        <v>59</v>
      </c>
      <c r="T1" s="4" t="s">
        <v>60</v>
      </c>
    </row>
    <row r="2" spans="3:20" x14ac:dyDescent="0.25">
      <c r="C2" s="4">
        <v>0.26110800000000001</v>
      </c>
      <c r="D2">
        <v>481.41398059989848</v>
      </c>
      <c r="E2" s="4">
        <v>1250</v>
      </c>
      <c r="F2" s="4">
        <v>3400</v>
      </c>
      <c r="G2" s="4">
        <v>0</v>
      </c>
      <c r="H2" s="4">
        <v>0</v>
      </c>
      <c r="I2" s="5"/>
      <c r="J2" s="4">
        <v>0.63</v>
      </c>
      <c r="K2" s="4">
        <v>32.004820936639099</v>
      </c>
      <c r="L2" s="4">
        <v>32.04</v>
      </c>
      <c r="M2" s="4">
        <v>0</v>
      </c>
      <c r="N2" s="4">
        <f>+L2</f>
        <v>32.04</v>
      </c>
      <c r="Q2">
        <f>H2*1000</f>
        <v>0</v>
      </c>
      <c r="R2">
        <f>L2*1000</f>
        <v>32040</v>
      </c>
    </row>
    <row r="3" spans="3:20" x14ac:dyDescent="0.25">
      <c r="C3" s="4">
        <v>0.26038899999999998</v>
      </c>
      <c r="D3">
        <v>340.34353780890757</v>
      </c>
      <c r="E3" s="4">
        <v>1250</v>
      </c>
      <c r="F3" s="4">
        <v>3400</v>
      </c>
      <c r="G3" s="4">
        <v>340.34353780890757</v>
      </c>
      <c r="H3" s="4">
        <v>0</v>
      </c>
      <c r="I3" s="5">
        <f>-D3+((E3-E2)+(F3-F2)+(H3-H2)+G3)</f>
        <v>0</v>
      </c>
      <c r="J3" s="4">
        <v>0.63</v>
      </c>
      <c r="K3" s="4">
        <v>62.750000000000007</v>
      </c>
      <c r="L3" s="4">
        <v>62.75</v>
      </c>
      <c r="M3" s="4">
        <v>0</v>
      </c>
      <c r="N3" s="4">
        <v>62.750000000000007</v>
      </c>
      <c r="O3">
        <f>(E3-E2)*1000</f>
        <v>0</v>
      </c>
      <c r="P3">
        <f>(F3-F2)*1000</f>
        <v>0</v>
      </c>
      <c r="Q3">
        <f>H3*1000</f>
        <v>0</v>
      </c>
      <c r="R3">
        <f t="shared" ref="R3:R26" si="0">L3*1000</f>
        <v>62750</v>
      </c>
      <c r="S3">
        <f>R3-K3*1000+M3*1000</f>
        <v>-7.2759576141834259E-12</v>
      </c>
      <c r="T3">
        <f>Q3-D3*1000+P3+O3+G3</f>
        <v>-340003.19427109865</v>
      </c>
    </row>
    <row r="4" spans="3:20" x14ac:dyDescent="0.25">
      <c r="C4" s="4">
        <v>0.25714300000000001</v>
      </c>
      <c r="D4">
        <v>329.78510079926815</v>
      </c>
      <c r="E4" s="4">
        <v>1250</v>
      </c>
      <c r="F4" s="4">
        <v>3400</v>
      </c>
      <c r="G4" s="4">
        <v>329.78510079926815</v>
      </c>
      <c r="H4" s="4">
        <v>0</v>
      </c>
      <c r="I4" s="5">
        <f t="shared" ref="I4" si="1">-D4+((E4-E3)+(F4-F3)+(H4-H3)+G4)</f>
        <v>0</v>
      </c>
      <c r="J4" s="4">
        <v>0.63</v>
      </c>
      <c r="K4" s="4">
        <v>62.750000000000007</v>
      </c>
      <c r="L4" s="4">
        <v>62.75</v>
      </c>
      <c r="M4" s="4">
        <v>0</v>
      </c>
      <c r="N4" s="4">
        <v>62.750000000000007</v>
      </c>
      <c r="O4">
        <f t="shared" ref="O4:P25" si="2">(E4-E3)*1000</f>
        <v>0</v>
      </c>
      <c r="P4">
        <f t="shared" si="2"/>
        <v>0</v>
      </c>
      <c r="Q4">
        <f t="shared" ref="Q4:Q26" si="3">H4*1000</f>
        <v>0</v>
      </c>
      <c r="R4">
        <f t="shared" si="0"/>
        <v>62750</v>
      </c>
      <c r="S4">
        <f t="shared" ref="S4:S25" si="4">R4-K4*1000+M4*1000</f>
        <v>-7.2759576141834259E-12</v>
      </c>
      <c r="T4">
        <f t="shared" ref="T4:T26" si="5">Q4-D4*1000+P4+O4+G4</f>
        <v>-329455.31569846888</v>
      </c>
    </row>
    <row r="5" spans="3:20" x14ac:dyDescent="0.25">
      <c r="C5" s="4">
        <v>0.25442999999999999</v>
      </c>
      <c r="D5">
        <v>327.04814682354333</v>
      </c>
      <c r="E5" s="4">
        <v>1623.5</v>
      </c>
      <c r="F5" s="4">
        <v>3400</v>
      </c>
      <c r="G5" s="4">
        <v>700.54814682354333</v>
      </c>
      <c r="H5" s="4">
        <v>0</v>
      </c>
      <c r="I5" s="5">
        <f>D5+((E5-E4)+(F5-F4)+(H5-H4)-G5)</f>
        <v>0</v>
      </c>
      <c r="J5" s="4">
        <v>0.63</v>
      </c>
      <c r="K5" s="4">
        <v>62.750000000000007</v>
      </c>
      <c r="L5" s="4">
        <v>62.75</v>
      </c>
      <c r="M5" s="4">
        <v>0</v>
      </c>
      <c r="N5" s="4">
        <v>62.750000000000007</v>
      </c>
      <c r="O5">
        <f t="shared" si="2"/>
        <v>373500</v>
      </c>
      <c r="P5">
        <f t="shared" si="2"/>
        <v>0</v>
      </c>
      <c r="Q5">
        <f t="shared" si="3"/>
        <v>0</v>
      </c>
      <c r="R5">
        <f t="shared" si="0"/>
        <v>62750</v>
      </c>
      <c r="S5">
        <f t="shared" si="4"/>
        <v>-7.2759576141834259E-12</v>
      </c>
      <c r="T5">
        <f>Q5-D5*1000+P5+O5+G5*1000</f>
        <v>747000</v>
      </c>
    </row>
    <row r="6" spans="3:20" x14ac:dyDescent="0.25">
      <c r="C6" s="4">
        <v>0.25297999999999998</v>
      </c>
      <c r="D6">
        <v>275.62291329926813</v>
      </c>
      <c r="E6" s="4">
        <v>1997</v>
      </c>
      <c r="F6" s="4">
        <v>3400</v>
      </c>
      <c r="G6" s="4">
        <v>649.12291329926813</v>
      </c>
      <c r="H6" s="4">
        <v>0</v>
      </c>
      <c r="I6" s="5">
        <f t="shared" ref="I6:I11" si="6">D6+((E6-E5)+(F6-F5)+(H6-H5)-G6)</f>
        <v>0</v>
      </c>
      <c r="J6" s="4">
        <v>0.63</v>
      </c>
      <c r="K6" s="4">
        <v>62.750000000000007</v>
      </c>
      <c r="L6" s="4">
        <v>62.75</v>
      </c>
      <c r="M6" s="4">
        <v>0</v>
      </c>
      <c r="N6" s="4">
        <v>62.750000000000007</v>
      </c>
      <c r="O6">
        <f t="shared" si="2"/>
        <v>373500</v>
      </c>
      <c r="P6">
        <f t="shared" si="2"/>
        <v>0</v>
      </c>
      <c r="Q6">
        <f t="shared" si="3"/>
        <v>0</v>
      </c>
      <c r="R6">
        <f t="shared" si="0"/>
        <v>62750</v>
      </c>
      <c r="S6">
        <f t="shared" si="4"/>
        <v>-7.2759576141834259E-12</v>
      </c>
      <c r="T6">
        <f t="shared" si="5"/>
        <v>98526.209614031162</v>
      </c>
    </row>
    <row r="7" spans="3:20" x14ac:dyDescent="0.25">
      <c r="C7" s="4">
        <v>0.25274999999999997</v>
      </c>
      <c r="D7">
        <v>332.51877182354337</v>
      </c>
      <c r="E7" s="4">
        <v>1664.4812281764566</v>
      </c>
      <c r="F7" s="4">
        <v>3440</v>
      </c>
      <c r="G7" s="4">
        <v>40</v>
      </c>
      <c r="H7" s="4">
        <v>0</v>
      </c>
      <c r="I7" s="5">
        <f t="shared" si="6"/>
        <v>0</v>
      </c>
      <c r="J7" s="4">
        <v>0.63</v>
      </c>
      <c r="K7" s="4">
        <v>62.750000000000007</v>
      </c>
      <c r="L7" s="4">
        <v>62.75</v>
      </c>
      <c r="M7" s="4">
        <v>0</v>
      </c>
      <c r="N7" s="4">
        <v>62.750000000000007</v>
      </c>
      <c r="O7">
        <f t="shared" si="2"/>
        <v>-332518.77182354336</v>
      </c>
      <c r="P7">
        <f t="shared" si="2"/>
        <v>40000</v>
      </c>
      <c r="Q7">
        <f t="shared" si="3"/>
        <v>0</v>
      </c>
      <c r="R7">
        <f t="shared" si="0"/>
        <v>62750</v>
      </c>
      <c r="S7">
        <f t="shared" si="4"/>
        <v>-7.2759576141834259E-12</v>
      </c>
      <c r="T7">
        <f t="shared" si="5"/>
        <v>-624997.54364708671</v>
      </c>
    </row>
    <row r="8" spans="3:20" x14ac:dyDescent="0.25">
      <c r="C8" s="4">
        <v>0.25497999999999998</v>
      </c>
      <c r="D8">
        <v>410.94772419024514</v>
      </c>
      <c r="E8" s="4">
        <v>1258.1039715029824</v>
      </c>
      <c r="F8" s="4">
        <v>3440</v>
      </c>
      <c r="G8" s="4">
        <v>4.5704675167709183</v>
      </c>
      <c r="H8" s="4">
        <v>0</v>
      </c>
      <c r="I8" s="5">
        <f t="shared" si="6"/>
        <v>0</v>
      </c>
      <c r="J8" s="4">
        <v>0.63</v>
      </c>
      <c r="K8" s="4">
        <v>89.092975206611584</v>
      </c>
      <c r="L8" s="4">
        <v>89.092975206611598</v>
      </c>
      <c r="M8" s="4">
        <v>0</v>
      </c>
      <c r="N8" s="4">
        <v>89.092975206611584</v>
      </c>
      <c r="O8">
        <f t="shared" si="2"/>
        <v>-406377.25667347421</v>
      </c>
      <c r="P8">
        <f t="shared" si="2"/>
        <v>0</v>
      </c>
      <c r="Q8">
        <f t="shared" si="3"/>
        <v>0</v>
      </c>
      <c r="R8">
        <f t="shared" si="0"/>
        <v>89092.975206611605</v>
      </c>
      <c r="S8">
        <f t="shared" si="4"/>
        <v>1.4551915228366852E-11</v>
      </c>
      <c r="T8">
        <f t="shared" si="5"/>
        <v>-817320.41039620258</v>
      </c>
    </row>
    <row r="9" spans="3:20" x14ac:dyDescent="0.25">
      <c r="C9" s="4">
        <v>0.26271</v>
      </c>
      <c r="D9">
        <v>406.37725667347411</v>
      </c>
      <c r="E9" s="4">
        <v>1708.1039715029824</v>
      </c>
      <c r="F9" s="4">
        <v>3440</v>
      </c>
      <c r="G9" s="4">
        <v>856.37725667347411</v>
      </c>
      <c r="H9" s="4">
        <v>0</v>
      </c>
      <c r="I9" s="5">
        <f t="shared" si="6"/>
        <v>0</v>
      </c>
      <c r="J9" s="4">
        <v>0.63</v>
      </c>
      <c r="K9" s="4">
        <v>608.33334516176456</v>
      </c>
      <c r="L9" s="4">
        <v>608.33334516176501</v>
      </c>
      <c r="M9" s="4">
        <v>0</v>
      </c>
      <c r="N9" s="4">
        <v>608.33334516176456</v>
      </c>
      <c r="O9">
        <f t="shared" si="2"/>
        <v>450000</v>
      </c>
      <c r="P9">
        <f t="shared" si="2"/>
        <v>0</v>
      </c>
      <c r="Q9">
        <f t="shared" si="3"/>
        <v>0</v>
      </c>
      <c r="R9">
        <f t="shared" si="0"/>
        <v>608333.345161765</v>
      </c>
      <c r="S9">
        <f t="shared" si="4"/>
        <v>4.6566128730773926E-10</v>
      </c>
      <c r="T9">
        <f t="shared" si="5"/>
        <v>44479.120583199379</v>
      </c>
    </row>
    <row r="10" spans="3:20" x14ac:dyDescent="0.25">
      <c r="C10" s="4">
        <v>0.269783</v>
      </c>
      <c r="D10">
        <v>367.02822010860859</v>
      </c>
      <c r="E10" s="4">
        <v>2158.1039715029824</v>
      </c>
      <c r="F10" s="4">
        <v>3440</v>
      </c>
      <c r="G10" s="4">
        <v>817.02822010860859</v>
      </c>
      <c r="H10" s="4">
        <v>0</v>
      </c>
      <c r="I10" s="5">
        <f t="shared" si="6"/>
        <v>0</v>
      </c>
      <c r="J10" s="4">
        <v>0.63</v>
      </c>
      <c r="K10" s="4">
        <v>1032.7789374482654</v>
      </c>
      <c r="L10" s="4">
        <v>1032.7789374482654</v>
      </c>
      <c r="M10" s="4">
        <v>0</v>
      </c>
      <c r="N10" s="4">
        <v>1032.7789374482654</v>
      </c>
      <c r="O10">
        <f t="shared" si="2"/>
        <v>450000</v>
      </c>
      <c r="P10">
        <f t="shared" si="2"/>
        <v>0</v>
      </c>
      <c r="Q10">
        <f t="shared" si="3"/>
        <v>0</v>
      </c>
      <c r="R10">
        <f t="shared" si="0"/>
        <v>1032778.9374482654</v>
      </c>
      <c r="S10">
        <f t="shared" si="4"/>
        <v>0</v>
      </c>
      <c r="T10">
        <f t="shared" si="5"/>
        <v>83788.80811150001</v>
      </c>
    </row>
    <row r="11" spans="3:20" x14ac:dyDescent="0.25">
      <c r="C11" s="4">
        <v>0.27707500000000002</v>
      </c>
      <c r="D11">
        <v>166.1443534903687</v>
      </c>
      <c r="E11" s="4">
        <v>2575.1039715029824</v>
      </c>
      <c r="F11" s="4">
        <v>3440</v>
      </c>
      <c r="G11" s="4">
        <v>583.14435349036876</v>
      </c>
      <c r="H11" s="4">
        <v>0</v>
      </c>
      <c r="I11" s="5">
        <f t="shared" si="6"/>
        <v>0</v>
      </c>
      <c r="J11" s="4">
        <v>0.63</v>
      </c>
      <c r="K11" s="4">
        <v>1047.9166784950978</v>
      </c>
      <c r="L11" s="4">
        <v>1047.9166784950978</v>
      </c>
      <c r="M11" s="4">
        <v>0</v>
      </c>
      <c r="N11" s="4">
        <v>1047.9166784950978</v>
      </c>
      <c r="O11">
        <f t="shared" si="2"/>
        <v>417000</v>
      </c>
      <c r="P11">
        <f t="shared" si="2"/>
        <v>0</v>
      </c>
      <c r="Q11">
        <f t="shared" si="3"/>
        <v>0</v>
      </c>
      <c r="R11">
        <f t="shared" si="0"/>
        <v>1047916.6784950978</v>
      </c>
      <c r="S11">
        <f t="shared" si="4"/>
        <v>0</v>
      </c>
      <c r="T11">
        <f t="shared" si="5"/>
        <v>251438.79086312169</v>
      </c>
    </row>
    <row r="12" spans="3:20" x14ac:dyDescent="0.25">
      <c r="C12" s="4">
        <v>0.27672799999999997</v>
      </c>
      <c r="D12">
        <v>-432.54438611273298</v>
      </c>
      <c r="E12" s="4">
        <v>2575</v>
      </c>
      <c r="F12" s="4">
        <v>3872.5443861127328</v>
      </c>
      <c r="G12" s="4">
        <v>-0.10397150298257429</v>
      </c>
      <c r="H12" s="4">
        <v>0</v>
      </c>
      <c r="I12" s="5">
        <f>D12+((E12-E11)+(F12-F11)+(H12-H11)-G12)</f>
        <v>0</v>
      </c>
      <c r="J12" s="4">
        <v>0.63</v>
      </c>
      <c r="K12" s="4">
        <v>857.7355490185148</v>
      </c>
      <c r="L12" s="4">
        <v>857.7355490185148</v>
      </c>
      <c r="M12" s="4">
        <v>0</v>
      </c>
      <c r="N12" s="4">
        <v>857.7355490185148</v>
      </c>
      <c r="O12">
        <f t="shared" si="2"/>
        <v>-103.97150298240376</v>
      </c>
      <c r="P12">
        <f t="shared" si="2"/>
        <v>432544.38611273281</v>
      </c>
      <c r="Q12">
        <f t="shared" si="3"/>
        <v>0</v>
      </c>
      <c r="R12">
        <f t="shared" si="0"/>
        <v>857735.54901851481</v>
      </c>
      <c r="S12">
        <f t="shared" si="4"/>
        <v>0</v>
      </c>
      <c r="T12">
        <f t="shared" si="5"/>
        <v>864984.69675098045</v>
      </c>
    </row>
    <row r="13" spans="3:20" x14ac:dyDescent="0.25">
      <c r="C13" s="4">
        <v>0.27678199999999997</v>
      </c>
      <c r="D13">
        <v>-1271.6384273150152</v>
      </c>
      <c r="E13" s="4">
        <v>2575</v>
      </c>
      <c r="F13" s="4">
        <v>5116.8</v>
      </c>
      <c r="G13" s="4">
        <v>-27.382813427747806</v>
      </c>
      <c r="H13" s="4">
        <v>0</v>
      </c>
      <c r="I13" s="5">
        <f t="shared" ref="I13:I22" si="7">D13+((E13-E12)+(F13-F12)+(H13-H12)-G13)</f>
        <v>0</v>
      </c>
      <c r="J13" s="4">
        <v>0.63</v>
      </c>
      <c r="K13" s="4">
        <v>744.06406141520824</v>
      </c>
      <c r="L13" s="4">
        <v>744.06406141520824</v>
      </c>
      <c r="M13" s="4">
        <v>0</v>
      </c>
      <c r="N13" s="4">
        <v>744.06406141520824</v>
      </c>
      <c r="O13">
        <f t="shared" si="2"/>
        <v>0</v>
      </c>
      <c r="P13">
        <f t="shared" si="2"/>
        <v>1244255.6138872674</v>
      </c>
      <c r="Q13">
        <f t="shared" si="3"/>
        <v>0</v>
      </c>
      <c r="R13">
        <f t="shared" si="0"/>
        <v>744064.06141520827</v>
      </c>
      <c r="S13">
        <f t="shared" si="4"/>
        <v>0</v>
      </c>
      <c r="T13">
        <f t="shared" si="5"/>
        <v>2515866.6583888549</v>
      </c>
    </row>
    <row r="14" spans="3:20" x14ac:dyDescent="0.25">
      <c r="C14" s="4">
        <v>0.270368</v>
      </c>
      <c r="D14">
        <v>-1380.5060251514055</v>
      </c>
      <c r="E14" s="4">
        <v>2575</v>
      </c>
      <c r="F14" s="4">
        <v>5116.8</v>
      </c>
      <c r="G14" s="4">
        <v>-1380.5060251514055</v>
      </c>
      <c r="H14" s="4">
        <v>0</v>
      </c>
      <c r="I14" s="5">
        <f t="shared" si="7"/>
        <v>0</v>
      </c>
      <c r="J14" s="4">
        <v>0.63</v>
      </c>
      <c r="K14" s="4">
        <v>763.97576980125007</v>
      </c>
      <c r="L14" s="4">
        <v>763.97500000000002</v>
      </c>
      <c r="M14" s="4">
        <v>0</v>
      </c>
      <c r="N14" s="4">
        <v>763.97576980125007</v>
      </c>
      <c r="O14">
        <f t="shared" si="2"/>
        <v>0</v>
      </c>
      <c r="P14">
        <f t="shared" si="2"/>
        <v>0</v>
      </c>
      <c r="Q14">
        <f t="shared" si="3"/>
        <v>0</v>
      </c>
      <c r="R14">
        <f t="shared" si="0"/>
        <v>763975</v>
      </c>
      <c r="S14">
        <f t="shared" si="4"/>
        <v>-0.76980125007685274</v>
      </c>
      <c r="T14">
        <f t="shared" si="5"/>
        <v>1379125.5191262541</v>
      </c>
    </row>
    <row r="15" spans="3:20" x14ac:dyDescent="0.25">
      <c r="C15" s="4">
        <v>0.266897</v>
      </c>
      <c r="D15">
        <v>-1664.3465259454931</v>
      </c>
      <c r="E15" s="4">
        <v>2575</v>
      </c>
      <c r="F15" s="4">
        <v>5116.8</v>
      </c>
      <c r="G15" s="4">
        <v>-1664.3465259454931</v>
      </c>
      <c r="H15" s="4">
        <v>0</v>
      </c>
      <c r="I15" s="5">
        <f t="shared" si="7"/>
        <v>0</v>
      </c>
      <c r="J15" s="4">
        <v>0.63</v>
      </c>
      <c r="K15" s="4">
        <v>718.98072808187499</v>
      </c>
      <c r="L15" s="4">
        <v>0</v>
      </c>
      <c r="M15" s="4">
        <v>718.98072808187499</v>
      </c>
      <c r="N15" s="4">
        <v>718.98072808187499</v>
      </c>
      <c r="O15">
        <f t="shared" si="2"/>
        <v>0</v>
      </c>
      <c r="P15">
        <f t="shared" si="2"/>
        <v>0</v>
      </c>
      <c r="Q15">
        <f t="shared" si="3"/>
        <v>0</v>
      </c>
      <c r="R15">
        <f t="shared" si="0"/>
        <v>0</v>
      </c>
      <c r="S15">
        <f t="shared" si="4"/>
        <v>0</v>
      </c>
      <c r="T15">
        <f t="shared" si="5"/>
        <v>1662682.1794195476</v>
      </c>
    </row>
    <row r="16" spans="3:20" x14ac:dyDescent="0.25">
      <c r="C16" s="4">
        <v>0.26474700000000001</v>
      </c>
      <c r="D16">
        <v>-1590.9120193208291</v>
      </c>
      <c r="E16" s="4">
        <v>2575</v>
      </c>
      <c r="F16" s="4">
        <v>5116.8</v>
      </c>
      <c r="G16" s="4">
        <v>-1590.9120193208291</v>
      </c>
      <c r="H16" s="4">
        <v>0</v>
      </c>
      <c r="I16" s="5">
        <f t="shared" si="7"/>
        <v>0</v>
      </c>
      <c r="J16" s="4">
        <v>0.63</v>
      </c>
      <c r="K16" s="4">
        <v>719.56888235184806</v>
      </c>
      <c r="L16" s="4">
        <v>0</v>
      </c>
      <c r="M16" s="4">
        <v>719.56888235184806</v>
      </c>
      <c r="N16" s="4">
        <v>719.56888235184806</v>
      </c>
      <c r="O16">
        <f t="shared" si="2"/>
        <v>0</v>
      </c>
      <c r="P16">
        <f t="shared" si="2"/>
        <v>0</v>
      </c>
      <c r="Q16">
        <f t="shared" si="3"/>
        <v>0</v>
      </c>
      <c r="R16">
        <f t="shared" si="0"/>
        <v>0</v>
      </c>
      <c r="S16">
        <f t="shared" si="4"/>
        <v>0</v>
      </c>
      <c r="T16">
        <f t="shared" si="5"/>
        <v>1589321.1073015083</v>
      </c>
    </row>
    <row r="17" spans="3:20" x14ac:dyDescent="0.25">
      <c r="C17" s="4">
        <v>0.26649400000000001</v>
      </c>
      <c r="D17">
        <v>-1514.8100071326783</v>
      </c>
      <c r="E17" s="4">
        <v>2575</v>
      </c>
      <c r="F17" s="4">
        <v>5116.8</v>
      </c>
      <c r="G17" s="4">
        <v>-1514.8100071326783</v>
      </c>
      <c r="H17" s="4">
        <v>0</v>
      </c>
      <c r="I17" s="5">
        <f t="shared" si="7"/>
        <v>0</v>
      </c>
      <c r="J17" s="4">
        <v>0.63</v>
      </c>
      <c r="K17" s="4">
        <v>694.40221568518132</v>
      </c>
      <c r="L17" s="4">
        <v>0</v>
      </c>
      <c r="M17" s="4">
        <v>694.40221568518132</v>
      </c>
      <c r="N17" s="4">
        <v>694.40221568518132</v>
      </c>
      <c r="O17">
        <f t="shared" si="2"/>
        <v>0</v>
      </c>
      <c r="P17">
        <f t="shared" si="2"/>
        <v>0</v>
      </c>
      <c r="Q17">
        <f t="shared" si="3"/>
        <v>0</v>
      </c>
      <c r="R17">
        <f t="shared" si="0"/>
        <v>0</v>
      </c>
      <c r="S17">
        <f t="shared" si="4"/>
        <v>0</v>
      </c>
      <c r="T17">
        <f t="shared" si="5"/>
        <v>1513295.1971255457</v>
      </c>
    </row>
    <row r="18" spans="3:20" x14ac:dyDescent="0.25">
      <c r="C18" s="4">
        <v>0.270067</v>
      </c>
      <c r="D18">
        <v>-1344.1506271208004</v>
      </c>
      <c r="E18" s="4">
        <v>2575</v>
      </c>
      <c r="F18" s="4">
        <v>5116.8</v>
      </c>
      <c r="G18" s="4">
        <v>-1344.1506271208004</v>
      </c>
      <c r="H18" s="4">
        <v>0</v>
      </c>
      <c r="I18" s="5">
        <f t="shared" si="7"/>
        <v>0</v>
      </c>
      <c r="J18" s="4">
        <v>0.63</v>
      </c>
      <c r="K18" s="4">
        <v>720.15703662181977</v>
      </c>
      <c r="L18" s="4">
        <v>0</v>
      </c>
      <c r="M18" s="4">
        <v>720.15703662181977</v>
      </c>
      <c r="N18" s="4">
        <v>720.15703662181977</v>
      </c>
      <c r="O18">
        <f t="shared" si="2"/>
        <v>0</v>
      </c>
      <c r="P18">
        <f t="shared" si="2"/>
        <v>0</v>
      </c>
      <c r="Q18">
        <f t="shared" si="3"/>
        <v>0</v>
      </c>
      <c r="R18">
        <f t="shared" si="0"/>
        <v>0</v>
      </c>
      <c r="S18">
        <f t="shared" si="4"/>
        <v>0</v>
      </c>
      <c r="T18">
        <f t="shared" si="5"/>
        <v>1342806.4764936797</v>
      </c>
    </row>
    <row r="19" spans="3:20" x14ac:dyDescent="0.25">
      <c r="C19" s="4">
        <v>0.27431899999999998</v>
      </c>
      <c r="D19">
        <v>-1550.3656783269912</v>
      </c>
      <c r="E19" s="4">
        <v>2575</v>
      </c>
      <c r="F19" s="4">
        <v>5116.8</v>
      </c>
      <c r="G19" s="4">
        <v>-1550.3656783269912</v>
      </c>
      <c r="H19" s="4">
        <v>0</v>
      </c>
      <c r="I19" s="5">
        <f t="shared" si="7"/>
        <v>0</v>
      </c>
      <c r="J19" s="4">
        <v>0.63</v>
      </c>
      <c r="K19" s="4">
        <v>765.23541167452811</v>
      </c>
      <c r="L19" s="4">
        <v>0</v>
      </c>
      <c r="M19" s="4">
        <v>765.23</v>
      </c>
      <c r="N19" s="4">
        <v>765.23541167452811</v>
      </c>
      <c r="O19">
        <f t="shared" si="2"/>
        <v>0</v>
      </c>
      <c r="P19">
        <f t="shared" si="2"/>
        <v>0</v>
      </c>
      <c r="Q19">
        <f t="shared" si="3"/>
        <v>0</v>
      </c>
      <c r="R19">
        <f t="shared" si="0"/>
        <v>0</v>
      </c>
      <c r="S19">
        <f>R19-K19*1000+M19*1000</f>
        <v>-5.4116745281498879</v>
      </c>
      <c r="T19">
        <f t="shared" si="5"/>
        <v>1548815.3126486642</v>
      </c>
    </row>
    <row r="20" spans="3:20" x14ac:dyDescent="0.25">
      <c r="C20" s="4">
        <v>0.27111299999999999</v>
      </c>
      <c r="D20">
        <v>-1434.4750241553511</v>
      </c>
      <c r="E20" s="4">
        <v>2575</v>
      </c>
      <c r="F20" s="4">
        <v>5116.8</v>
      </c>
      <c r="G20" s="4">
        <v>-1434.4750241553511</v>
      </c>
      <c r="H20" s="4">
        <v>0</v>
      </c>
      <c r="I20" s="5">
        <f t="shared" si="7"/>
        <v>0</v>
      </c>
      <c r="J20" s="4">
        <v>0.63</v>
      </c>
      <c r="K20" s="4">
        <v>745.32370328848651</v>
      </c>
      <c r="L20" s="4">
        <v>745.32370328848651</v>
      </c>
      <c r="M20" s="4">
        <v>0</v>
      </c>
      <c r="N20" s="4">
        <v>745.32370328848651</v>
      </c>
      <c r="O20">
        <f t="shared" si="2"/>
        <v>0</v>
      </c>
      <c r="P20">
        <f t="shared" si="2"/>
        <v>0</v>
      </c>
      <c r="Q20">
        <f t="shared" si="3"/>
        <v>0</v>
      </c>
      <c r="R20">
        <f t="shared" si="0"/>
        <v>745323.70328848646</v>
      </c>
      <c r="S20">
        <f t="shared" si="4"/>
        <v>0</v>
      </c>
      <c r="T20">
        <f t="shared" si="5"/>
        <v>1433040.5491311958</v>
      </c>
    </row>
    <row r="21" spans="3:20" x14ac:dyDescent="0.25">
      <c r="C21" s="4">
        <v>0.28212799999999999</v>
      </c>
      <c r="D21">
        <v>-1152.5957437552938</v>
      </c>
      <c r="E21" s="4">
        <v>2575</v>
      </c>
      <c r="F21" s="4">
        <v>3881.58</v>
      </c>
      <c r="G21" s="4">
        <v>-2387.8157437552941</v>
      </c>
      <c r="H21" s="4">
        <v>0</v>
      </c>
      <c r="I21" s="5">
        <f t="shared" si="7"/>
        <v>0</v>
      </c>
      <c r="J21" s="4">
        <v>0.63</v>
      </c>
      <c r="K21" s="4">
        <v>475.87190082644696</v>
      </c>
      <c r="L21" s="4">
        <v>475.87190082644696</v>
      </c>
      <c r="M21" s="4">
        <v>0</v>
      </c>
      <c r="N21" s="4">
        <v>475.87190082644696</v>
      </c>
      <c r="O21">
        <f t="shared" si="2"/>
        <v>0</v>
      </c>
      <c r="P21">
        <f t="shared" si="2"/>
        <v>-1235220.0000000002</v>
      </c>
      <c r="Q21">
        <f t="shared" si="3"/>
        <v>0</v>
      </c>
      <c r="R21">
        <f t="shared" si="0"/>
        <v>475871.90082644694</v>
      </c>
      <c r="S21">
        <f t="shared" si="4"/>
        <v>0</v>
      </c>
      <c r="T21">
        <f t="shared" si="5"/>
        <v>-85012.071988461743</v>
      </c>
    </row>
    <row r="22" spans="3:20" x14ac:dyDescent="0.25">
      <c r="C22" s="4">
        <v>0.28089700000000001</v>
      </c>
      <c r="D22">
        <v>-123.95934640792223</v>
      </c>
      <c r="E22" s="4">
        <v>2575</v>
      </c>
      <c r="F22" s="4">
        <v>3881.58</v>
      </c>
      <c r="G22" s="4">
        <v>-123.95934640792223</v>
      </c>
      <c r="H22" s="4">
        <v>0</v>
      </c>
      <c r="I22" s="5">
        <f t="shared" si="7"/>
        <v>0</v>
      </c>
      <c r="J22" s="4">
        <v>0.63</v>
      </c>
      <c r="K22" s="4">
        <v>601.45523415978028</v>
      </c>
      <c r="L22" s="4">
        <v>601.45523415978028</v>
      </c>
      <c r="M22" s="4">
        <v>0</v>
      </c>
      <c r="N22" s="4">
        <v>601.45523415978028</v>
      </c>
      <c r="O22">
        <f t="shared" si="2"/>
        <v>0</v>
      </c>
      <c r="P22">
        <f t="shared" si="2"/>
        <v>0</v>
      </c>
      <c r="Q22">
        <f t="shared" si="3"/>
        <v>0</v>
      </c>
      <c r="R22">
        <f t="shared" si="0"/>
        <v>601455.23415978032</v>
      </c>
      <c r="S22">
        <f t="shared" si="4"/>
        <v>0</v>
      </c>
      <c r="T22">
        <f t="shared" si="5"/>
        <v>123835.38706151431</v>
      </c>
    </row>
    <row r="23" spans="3:20" x14ac:dyDescent="0.25">
      <c r="C23" s="4">
        <v>0.27615600000000001</v>
      </c>
      <c r="D23">
        <v>367.56390474724941</v>
      </c>
      <c r="E23" s="4">
        <v>2207.4360952527504</v>
      </c>
      <c r="F23" s="4">
        <v>3881.58</v>
      </c>
      <c r="G23" s="4">
        <v>0</v>
      </c>
      <c r="H23" s="4">
        <v>0</v>
      </c>
      <c r="I23" s="5">
        <f>+D23+((E23-E22)+(F23-F22)+(H23-H22)+G23)</f>
        <v>0</v>
      </c>
      <c r="J23" s="4">
        <v>0.63</v>
      </c>
      <c r="K23" s="4">
        <v>491.00964187327816</v>
      </c>
      <c r="L23" s="4">
        <v>491.00964187327816</v>
      </c>
      <c r="M23" s="4">
        <v>0</v>
      </c>
      <c r="N23" s="4">
        <v>491.00964187327816</v>
      </c>
      <c r="O23">
        <f t="shared" si="2"/>
        <v>-367563.90474724956</v>
      </c>
      <c r="P23">
        <f t="shared" si="2"/>
        <v>0</v>
      </c>
      <c r="Q23">
        <f t="shared" si="3"/>
        <v>0</v>
      </c>
      <c r="R23">
        <f t="shared" si="0"/>
        <v>491009.64187327813</v>
      </c>
      <c r="S23">
        <f t="shared" si="4"/>
        <v>0</v>
      </c>
      <c r="T23">
        <f t="shared" si="5"/>
        <v>-735127.80949449888</v>
      </c>
    </row>
    <row r="24" spans="3:20" x14ac:dyDescent="0.25">
      <c r="C24" s="4">
        <v>0.27117200000000002</v>
      </c>
      <c r="D24">
        <v>489.11479423543904</v>
      </c>
      <c r="E24" s="4">
        <v>1718.3213010173113</v>
      </c>
      <c r="F24" s="4">
        <v>3881.58</v>
      </c>
      <c r="G24" s="4">
        <v>0</v>
      </c>
      <c r="H24" s="4">
        <v>0</v>
      </c>
      <c r="I24" s="5">
        <f t="shared" ref="I24:I25" si="8">+D24+((E24-E23)+(F24-F23)+(H24-H23)+G24)</f>
        <v>0</v>
      </c>
      <c r="J24" s="4">
        <v>0.63</v>
      </c>
      <c r="K24" s="4">
        <v>296.34297520661147</v>
      </c>
      <c r="L24" s="4">
        <v>296.34297520661147</v>
      </c>
      <c r="M24" s="4">
        <v>0</v>
      </c>
      <c r="N24" s="4">
        <v>296.34297520661147</v>
      </c>
      <c r="O24">
        <f t="shared" si="2"/>
        <v>-489114.79423543916</v>
      </c>
      <c r="P24">
        <f t="shared" si="2"/>
        <v>0</v>
      </c>
      <c r="Q24">
        <f t="shared" si="3"/>
        <v>0</v>
      </c>
      <c r="R24">
        <f t="shared" si="0"/>
        <v>296342.97520661145</v>
      </c>
      <c r="S24">
        <f t="shared" si="4"/>
        <v>0</v>
      </c>
      <c r="T24">
        <f t="shared" si="5"/>
        <v>-978229.5884708782</v>
      </c>
    </row>
    <row r="25" spans="3:20" x14ac:dyDescent="0.25">
      <c r="C25" s="4">
        <v>0.26649</v>
      </c>
      <c r="D25">
        <v>498.86169361575929</v>
      </c>
      <c r="E25" s="4">
        <v>1250</v>
      </c>
      <c r="F25" s="4">
        <v>3881.58</v>
      </c>
      <c r="G25" s="4">
        <v>0</v>
      </c>
      <c r="H25" s="4">
        <v>0</v>
      </c>
      <c r="I25" s="5">
        <f t="shared" si="8"/>
        <v>30.540392598448022</v>
      </c>
      <c r="J25" s="4">
        <v>0.63</v>
      </c>
      <c r="K25" s="4">
        <v>151.92630853994481</v>
      </c>
      <c r="L25" s="4">
        <v>151.92630853994501</v>
      </c>
      <c r="M25" s="4">
        <v>0</v>
      </c>
      <c r="N25" s="4">
        <v>151.92630853994481</v>
      </c>
      <c r="O25">
        <f t="shared" si="2"/>
        <v>-468321.30101731129</v>
      </c>
      <c r="P25">
        <f t="shared" si="2"/>
        <v>0</v>
      </c>
      <c r="Q25">
        <f t="shared" si="3"/>
        <v>0</v>
      </c>
      <c r="R25">
        <f t="shared" si="0"/>
        <v>151926.30853994502</v>
      </c>
      <c r="S25">
        <f t="shared" si="4"/>
        <v>2.0372681319713593E-10</v>
      </c>
      <c r="T25">
        <f t="shared" si="5"/>
        <v>-967182.99463307066</v>
      </c>
    </row>
    <row r="26" spans="3:20" x14ac:dyDescent="0.25">
      <c r="C26" s="4">
        <v>0.26110800000000001</v>
      </c>
      <c r="D26">
        <v>481.41398059989848</v>
      </c>
      <c r="E26" s="4">
        <v>1250</v>
      </c>
      <c r="F26" s="4">
        <v>3400.1660194001015</v>
      </c>
      <c r="G26" s="4">
        <v>0</v>
      </c>
      <c r="H26" s="4">
        <v>0</v>
      </c>
      <c r="I26" s="5">
        <f>+D26+((E26-E25)+(F26-F25)+(H26-H25)+G26)</f>
        <v>0</v>
      </c>
      <c r="J26" s="4">
        <v>0.63</v>
      </c>
      <c r="K26" s="4">
        <v>32.004820936639099</v>
      </c>
      <c r="L26" s="4">
        <v>32.04</v>
      </c>
      <c r="M26" s="4">
        <v>0</v>
      </c>
      <c r="N26" s="4">
        <v>32.004820936639099</v>
      </c>
      <c r="O26">
        <f>(E26-E25)*1000</f>
        <v>0</v>
      </c>
      <c r="P26">
        <f>(F26-F25)*1000</f>
        <v>-481413.98059989844</v>
      </c>
      <c r="Q26">
        <f t="shared" si="3"/>
        <v>0</v>
      </c>
      <c r="R26">
        <f t="shared" si="0"/>
        <v>32040</v>
      </c>
      <c r="S26">
        <f>R26-K26*1000+M26*1000</f>
        <v>35.179063360901637</v>
      </c>
      <c r="T26">
        <f t="shared" si="5"/>
        <v>-962827.96119979699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DEA9-B178-4D65-9951-A8B971D23206}">
  <dimension ref="C1:T26"/>
  <sheetViews>
    <sheetView workbookViewId="0">
      <selection activeCell="R3" sqref="R3:R26"/>
    </sheetView>
  </sheetViews>
  <sheetFormatPr defaultRowHeight="15" x14ac:dyDescent="0.25"/>
  <cols>
    <col min="3" max="3" width="11.5703125" customWidth="1"/>
    <col min="4" max="4" width="25.85546875" customWidth="1"/>
    <col min="9" max="9" width="12" bestFit="1" customWidth="1"/>
    <col min="12" max="12" width="19.5703125" customWidth="1"/>
    <col min="14" max="14" width="20.85546875" customWidth="1"/>
    <col min="19" max="19" width="14.5703125" bestFit="1" customWidth="1"/>
    <col min="20" max="20" width="11.140625" bestFit="1" customWidth="1"/>
  </cols>
  <sheetData>
    <row r="1" spans="3:20" x14ac:dyDescent="0.25">
      <c r="C1" s="4" t="s">
        <v>31</v>
      </c>
      <c r="D1" t="s">
        <v>30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56</v>
      </c>
      <c r="P1" s="4" t="s">
        <v>57</v>
      </c>
      <c r="Q1" s="4" t="s">
        <v>58</v>
      </c>
      <c r="R1" s="4" t="s">
        <v>39</v>
      </c>
      <c r="S1" s="4" t="s">
        <v>59</v>
      </c>
      <c r="T1" s="4" t="s">
        <v>60</v>
      </c>
    </row>
    <row r="2" spans="3:20" x14ac:dyDescent="0.25">
      <c r="C2" s="4">
        <v>0.26110800000000001</v>
      </c>
      <c r="D2">
        <v>481.41398059989848</v>
      </c>
      <c r="E2" s="4">
        <v>1250</v>
      </c>
      <c r="F2" s="4">
        <v>3400</v>
      </c>
      <c r="G2" s="4">
        <v>0</v>
      </c>
      <c r="H2" s="4">
        <v>0</v>
      </c>
      <c r="I2" s="5"/>
      <c r="J2" s="4">
        <v>0.63</v>
      </c>
      <c r="K2" s="4">
        <v>32.004820936639099</v>
      </c>
      <c r="L2" s="4">
        <v>32.04</v>
      </c>
      <c r="M2" s="4">
        <v>0</v>
      </c>
      <c r="N2" s="4">
        <v>32.04</v>
      </c>
      <c r="Q2">
        <f>H2*1000</f>
        <v>0</v>
      </c>
      <c r="R2">
        <f>L2*1000</f>
        <v>32040</v>
      </c>
    </row>
    <row r="3" spans="3:20" x14ac:dyDescent="0.25">
      <c r="C3" s="4">
        <v>0.26038899999999998</v>
      </c>
      <c r="D3">
        <v>340.34353780890757</v>
      </c>
      <c r="E3" s="4">
        <v>1250</v>
      </c>
      <c r="F3" s="4">
        <v>3400</v>
      </c>
      <c r="G3" s="4">
        <v>340.34353780890757</v>
      </c>
      <c r="H3" s="4">
        <v>0</v>
      </c>
      <c r="I3" s="5">
        <v>0</v>
      </c>
      <c r="J3" s="4">
        <v>0.63</v>
      </c>
      <c r="K3" s="4">
        <v>62.750000000000007</v>
      </c>
      <c r="L3" s="4">
        <v>62.75</v>
      </c>
      <c r="M3" s="4">
        <v>0</v>
      </c>
      <c r="N3" s="4">
        <v>62.750000000000007</v>
      </c>
      <c r="O3">
        <f>(E3-E2)*1000</f>
        <v>0</v>
      </c>
      <c r="P3">
        <f>(F3-F2)*1000</f>
        <v>0</v>
      </c>
      <c r="Q3">
        <f>H3*1000</f>
        <v>0</v>
      </c>
      <c r="R3">
        <f t="shared" ref="R3:R26" si="0">L3*1000</f>
        <v>62750</v>
      </c>
      <c r="S3">
        <f>R3-K3*1000+M3*1000</f>
        <v>-7.2759576141834259E-12</v>
      </c>
      <c r="T3">
        <f>Q3-D3*1000+P3+O3+G3</f>
        <v>-340003.19427109865</v>
      </c>
    </row>
    <row r="4" spans="3:20" x14ac:dyDescent="0.25">
      <c r="C4" s="4">
        <v>0.25714300000000001</v>
      </c>
      <c r="D4">
        <v>329.78510079926815</v>
      </c>
      <c r="E4" s="4">
        <v>1250</v>
      </c>
      <c r="F4" s="4">
        <v>3400</v>
      </c>
      <c r="G4" s="4">
        <v>329.78510079926815</v>
      </c>
      <c r="H4" s="4">
        <v>0</v>
      </c>
      <c r="I4" s="5">
        <v>0</v>
      </c>
      <c r="J4" s="4">
        <v>0.63</v>
      </c>
      <c r="K4" s="4">
        <v>62.750000000000007</v>
      </c>
      <c r="L4" s="4">
        <v>62.75</v>
      </c>
      <c r="M4" s="4">
        <v>0</v>
      </c>
      <c r="N4" s="4">
        <v>62.750000000000007</v>
      </c>
      <c r="O4">
        <f t="shared" ref="O4:P25" si="1">(E4-E3)*1000</f>
        <v>0</v>
      </c>
      <c r="P4">
        <f t="shared" si="1"/>
        <v>0</v>
      </c>
      <c r="Q4">
        <f t="shared" ref="Q4:Q26" si="2">H4*1000</f>
        <v>0</v>
      </c>
      <c r="R4">
        <f t="shared" si="0"/>
        <v>62750</v>
      </c>
      <c r="S4">
        <f t="shared" ref="S4:S25" si="3">R4-K4*1000+M4*1000</f>
        <v>-7.2759576141834259E-12</v>
      </c>
      <c r="T4">
        <f t="shared" ref="T4:T26" si="4">Q4-D4*1000+P4+O4+G4</f>
        <v>-329455.31569846888</v>
      </c>
    </row>
    <row r="5" spans="3:20" x14ac:dyDescent="0.25">
      <c r="C5" s="4">
        <v>0.25442999999999999</v>
      </c>
      <c r="D5">
        <v>327.04814682354333</v>
      </c>
      <c r="E5" s="4">
        <v>1623.5</v>
      </c>
      <c r="F5" s="4">
        <v>3400</v>
      </c>
      <c r="G5" s="4">
        <v>700.54814682354333</v>
      </c>
      <c r="H5" s="4">
        <v>0</v>
      </c>
      <c r="I5" s="5">
        <v>0</v>
      </c>
      <c r="J5" s="4">
        <v>0.63</v>
      </c>
      <c r="K5" s="4">
        <v>62.750000000000007</v>
      </c>
      <c r="L5" s="4">
        <v>62.75</v>
      </c>
      <c r="M5" s="4">
        <v>0</v>
      </c>
      <c r="N5" s="4">
        <v>62.750000000000007</v>
      </c>
      <c r="O5">
        <f t="shared" si="1"/>
        <v>373500</v>
      </c>
      <c r="P5">
        <f t="shared" si="1"/>
        <v>0</v>
      </c>
      <c r="Q5">
        <f t="shared" si="2"/>
        <v>0</v>
      </c>
      <c r="R5">
        <f t="shared" si="0"/>
        <v>62750</v>
      </c>
      <c r="S5">
        <f t="shared" si="3"/>
        <v>-7.2759576141834259E-12</v>
      </c>
      <c r="T5">
        <f>Q5-D5*1000+P5+O5+G5*1000</f>
        <v>747000</v>
      </c>
    </row>
    <row r="6" spans="3:20" x14ac:dyDescent="0.25">
      <c r="C6" s="4">
        <v>0.25297999999999998</v>
      </c>
      <c r="D6">
        <v>275.62291329926813</v>
      </c>
      <c r="E6" s="4">
        <v>1997</v>
      </c>
      <c r="F6" s="4">
        <v>3400</v>
      </c>
      <c r="G6" s="4">
        <v>649.12291329926813</v>
      </c>
      <c r="H6" s="4">
        <v>0</v>
      </c>
      <c r="I6" s="5">
        <v>0</v>
      </c>
      <c r="J6" s="4">
        <v>0.63</v>
      </c>
      <c r="K6" s="4">
        <v>62.750000000000007</v>
      </c>
      <c r="L6" s="4">
        <v>62.75</v>
      </c>
      <c r="M6" s="4">
        <v>0</v>
      </c>
      <c r="N6" s="4">
        <v>62.750000000000007</v>
      </c>
      <c r="O6">
        <f t="shared" si="1"/>
        <v>373500</v>
      </c>
      <c r="P6">
        <f t="shared" si="1"/>
        <v>0</v>
      </c>
      <c r="Q6">
        <f t="shared" si="2"/>
        <v>0</v>
      </c>
      <c r="R6">
        <f t="shared" si="0"/>
        <v>62750</v>
      </c>
      <c r="S6">
        <f t="shared" si="3"/>
        <v>-7.2759576141834259E-12</v>
      </c>
      <c r="T6">
        <f t="shared" si="4"/>
        <v>98526.209614031162</v>
      </c>
    </row>
    <row r="7" spans="3:20" x14ac:dyDescent="0.25">
      <c r="C7" s="4">
        <v>0.25274999999999997</v>
      </c>
      <c r="D7">
        <v>332.51877182354337</v>
      </c>
      <c r="E7" s="4">
        <v>1664.4812281764566</v>
      </c>
      <c r="F7" s="4">
        <v>3440</v>
      </c>
      <c r="G7" s="4">
        <v>40</v>
      </c>
      <c r="H7" s="4">
        <v>0</v>
      </c>
      <c r="I7" s="5">
        <v>0</v>
      </c>
      <c r="J7" s="4">
        <v>0.63</v>
      </c>
      <c r="K7" s="4">
        <v>62.750000000000007</v>
      </c>
      <c r="L7" s="4">
        <v>62.75</v>
      </c>
      <c r="M7" s="4">
        <v>0</v>
      </c>
      <c r="N7" s="4">
        <v>62.750000000000007</v>
      </c>
      <c r="O7">
        <f t="shared" si="1"/>
        <v>-332518.77182354336</v>
      </c>
      <c r="P7">
        <f t="shared" si="1"/>
        <v>40000</v>
      </c>
      <c r="Q7">
        <f t="shared" si="2"/>
        <v>0</v>
      </c>
      <c r="R7">
        <f t="shared" si="0"/>
        <v>62750</v>
      </c>
      <c r="S7">
        <f t="shared" si="3"/>
        <v>-7.2759576141834259E-12</v>
      </c>
      <c r="T7">
        <f t="shared" si="4"/>
        <v>-624997.54364708671</v>
      </c>
    </row>
    <row r="8" spans="3:20" x14ac:dyDescent="0.25">
      <c r="C8" s="4">
        <v>0.25497999999999998</v>
      </c>
      <c r="D8">
        <v>410.94772419024514</v>
      </c>
      <c r="E8" s="4">
        <v>1258.1039715029824</v>
      </c>
      <c r="F8" s="4">
        <v>3440</v>
      </c>
      <c r="G8" s="4">
        <v>4.5704675167709183</v>
      </c>
      <c r="H8" s="4">
        <v>0</v>
      </c>
      <c r="I8" s="5">
        <v>0</v>
      </c>
      <c r="J8" s="4">
        <v>0.63</v>
      </c>
      <c r="K8" s="4">
        <v>89.092975206611584</v>
      </c>
      <c r="L8" s="4">
        <v>89.092975206611598</v>
      </c>
      <c r="M8" s="4">
        <v>0</v>
      </c>
      <c r="N8" s="4">
        <v>89.092975206611584</v>
      </c>
      <c r="O8">
        <f t="shared" si="1"/>
        <v>-406377.25667347421</v>
      </c>
      <c r="P8">
        <f t="shared" si="1"/>
        <v>0</v>
      </c>
      <c r="Q8">
        <f t="shared" si="2"/>
        <v>0</v>
      </c>
      <c r="R8">
        <f t="shared" si="0"/>
        <v>89092.975206611605</v>
      </c>
      <c r="S8">
        <f t="shared" si="3"/>
        <v>1.4551915228366852E-11</v>
      </c>
      <c r="T8">
        <f t="shared" si="4"/>
        <v>-817320.41039620258</v>
      </c>
    </row>
    <row r="9" spans="3:20" x14ac:dyDescent="0.25">
      <c r="C9" s="4">
        <v>0.26271</v>
      </c>
      <c r="D9">
        <v>406.37725667347411</v>
      </c>
      <c r="E9" s="4">
        <v>1708.1039715029824</v>
      </c>
      <c r="F9" s="4">
        <v>3440</v>
      </c>
      <c r="G9" s="4">
        <v>856.37725667347411</v>
      </c>
      <c r="H9" s="4">
        <v>0</v>
      </c>
      <c r="I9" s="5">
        <v>0</v>
      </c>
      <c r="J9" s="4">
        <v>0.63</v>
      </c>
      <c r="K9" s="4">
        <v>608.33334516176456</v>
      </c>
      <c r="L9" s="4">
        <v>608.33334516176501</v>
      </c>
      <c r="M9" s="4">
        <v>0</v>
      </c>
      <c r="N9" s="4">
        <v>608.33334516176456</v>
      </c>
      <c r="O9">
        <f t="shared" si="1"/>
        <v>450000</v>
      </c>
      <c r="P9">
        <f t="shared" si="1"/>
        <v>0</v>
      </c>
      <c r="Q9">
        <f t="shared" si="2"/>
        <v>0</v>
      </c>
      <c r="R9">
        <f t="shared" si="0"/>
        <v>608333.345161765</v>
      </c>
      <c r="S9">
        <f t="shared" si="3"/>
        <v>4.6566128730773926E-10</v>
      </c>
      <c r="T9">
        <f t="shared" si="4"/>
        <v>44479.120583199379</v>
      </c>
    </row>
    <row r="10" spans="3:20" x14ac:dyDescent="0.25">
      <c r="C10" s="4">
        <v>0.269783</v>
      </c>
      <c r="D10">
        <v>367.02822010860859</v>
      </c>
      <c r="E10" s="4">
        <v>2158.1039715029824</v>
      </c>
      <c r="F10" s="4">
        <v>3440</v>
      </c>
      <c r="G10" s="4">
        <v>817.02822010860859</v>
      </c>
      <c r="H10" s="4">
        <v>0</v>
      </c>
      <c r="I10" s="5">
        <v>0</v>
      </c>
      <c r="J10" s="4">
        <v>0.63</v>
      </c>
      <c r="K10" s="4">
        <v>1032.7789374482654</v>
      </c>
      <c r="L10" s="4">
        <v>1032.7789374482654</v>
      </c>
      <c r="M10" s="4">
        <v>0</v>
      </c>
      <c r="N10" s="4">
        <v>1032.7789374482654</v>
      </c>
      <c r="O10">
        <f t="shared" si="1"/>
        <v>450000</v>
      </c>
      <c r="P10">
        <f t="shared" si="1"/>
        <v>0</v>
      </c>
      <c r="Q10">
        <f t="shared" si="2"/>
        <v>0</v>
      </c>
      <c r="R10">
        <f t="shared" si="0"/>
        <v>1032778.9374482654</v>
      </c>
      <c r="S10">
        <f t="shared" si="3"/>
        <v>0</v>
      </c>
      <c r="T10">
        <f t="shared" si="4"/>
        <v>83788.80811150001</v>
      </c>
    </row>
    <row r="11" spans="3:20" x14ac:dyDescent="0.25">
      <c r="C11" s="4">
        <v>0.27707500000000002</v>
      </c>
      <c r="D11">
        <v>166.1443534903687</v>
      </c>
      <c r="E11" s="4">
        <v>2575.1039715029824</v>
      </c>
      <c r="F11" s="4">
        <v>3440</v>
      </c>
      <c r="G11" s="4">
        <v>583.14435349036876</v>
      </c>
      <c r="H11" s="4">
        <v>0</v>
      </c>
      <c r="I11" s="5">
        <v>0</v>
      </c>
      <c r="J11" s="4">
        <v>0.63</v>
      </c>
      <c r="K11" s="4">
        <v>1047.9166784950978</v>
      </c>
      <c r="L11" s="4">
        <v>1047.9166784950978</v>
      </c>
      <c r="M11" s="4">
        <v>0</v>
      </c>
      <c r="N11" s="4">
        <v>1047.9166784950978</v>
      </c>
      <c r="O11">
        <f t="shared" si="1"/>
        <v>417000</v>
      </c>
      <c r="P11">
        <f t="shared" si="1"/>
        <v>0</v>
      </c>
      <c r="Q11">
        <f t="shared" si="2"/>
        <v>0</v>
      </c>
      <c r="R11">
        <f t="shared" si="0"/>
        <v>1047916.6784950978</v>
      </c>
      <c r="S11">
        <f t="shared" si="3"/>
        <v>0</v>
      </c>
      <c r="T11">
        <f t="shared" si="4"/>
        <v>251438.79086312169</v>
      </c>
    </row>
    <row r="12" spans="3:20" x14ac:dyDescent="0.25">
      <c r="C12" s="4">
        <v>0.27672799999999997</v>
      </c>
      <c r="D12">
        <v>-432.54438611273298</v>
      </c>
      <c r="E12" s="4">
        <v>2575</v>
      </c>
      <c r="F12" s="4">
        <v>3872.5443861127328</v>
      </c>
      <c r="G12" s="4">
        <v>-0.10397150298257429</v>
      </c>
      <c r="H12" s="4">
        <v>0</v>
      </c>
      <c r="I12" s="5">
        <v>0</v>
      </c>
      <c r="J12" s="4">
        <v>0.63</v>
      </c>
      <c r="K12" s="4">
        <v>857.7355490185148</v>
      </c>
      <c r="L12" s="4">
        <v>857.7355490185148</v>
      </c>
      <c r="M12" s="4">
        <v>0</v>
      </c>
      <c r="N12" s="4">
        <v>857.7355490185148</v>
      </c>
      <c r="O12">
        <f t="shared" si="1"/>
        <v>-103.97150298240376</v>
      </c>
      <c r="P12">
        <f t="shared" si="1"/>
        <v>432544.38611273281</v>
      </c>
      <c r="Q12">
        <f t="shared" si="2"/>
        <v>0</v>
      </c>
      <c r="R12">
        <f t="shared" si="0"/>
        <v>857735.54901851481</v>
      </c>
      <c r="S12">
        <f t="shared" si="3"/>
        <v>0</v>
      </c>
      <c r="T12">
        <f t="shared" si="4"/>
        <v>864984.69675098045</v>
      </c>
    </row>
    <row r="13" spans="3:20" x14ac:dyDescent="0.25">
      <c r="C13" s="4">
        <v>0.27678199999999997</v>
      </c>
      <c r="D13">
        <v>-1271.6384273150152</v>
      </c>
      <c r="E13" s="4">
        <v>2575</v>
      </c>
      <c r="F13" s="4">
        <v>5144.1828134277475</v>
      </c>
      <c r="G13" s="4">
        <v>0</v>
      </c>
      <c r="H13" s="4">
        <v>0</v>
      </c>
      <c r="I13" s="5">
        <v>0</v>
      </c>
      <c r="J13" s="4">
        <v>0.63</v>
      </c>
      <c r="K13" s="4">
        <v>744.06406141520824</v>
      </c>
      <c r="L13" s="4">
        <v>744.06406141520824</v>
      </c>
      <c r="M13" s="4">
        <v>0</v>
      </c>
      <c r="N13" s="4">
        <v>744.06406141520824</v>
      </c>
      <c r="O13">
        <f t="shared" si="1"/>
        <v>0</v>
      </c>
      <c r="P13">
        <f t="shared" si="1"/>
        <v>1271638.4273150146</v>
      </c>
      <c r="Q13">
        <f t="shared" si="2"/>
        <v>0</v>
      </c>
      <c r="R13">
        <f t="shared" si="0"/>
        <v>744064.06141520827</v>
      </c>
      <c r="S13">
        <f t="shared" si="3"/>
        <v>0</v>
      </c>
      <c r="T13">
        <f t="shared" si="4"/>
        <v>2543276.8546300298</v>
      </c>
    </row>
    <row r="14" spans="3:20" x14ac:dyDescent="0.25">
      <c r="C14" s="4">
        <v>0.270368</v>
      </c>
      <c r="D14">
        <v>-1380.5060251514055</v>
      </c>
      <c r="E14" s="4">
        <v>2575</v>
      </c>
      <c r="F14" s="4">
        <v>5772</v>
      </c>
      <c r="G14" s="4">
        <v>-752.68883857915307</v>
      </c>
      <c r="H14" s="4">
        <v>0</v>
      </c>
      <c r="I14" s="5">
        <v>0</v>
      </c>
      <c r="J14" s="4">
        <v>0.63</v>
      </c>
      <c r="K14" s="4">
        <v>763.97576980125007</v>
      </c>
      <c r="L14" s="4">
        <v>763.97500000000002</v>
      </c>
      <c r="M14" s="4">
        <v>0</v>
      </c>
      <c r="N14" s="4">
        <v>763.97576980125007</v>
      </c>
      <c r="O14">
        <f t="shared" si="1"/>
        <v>0</v>
      </c>
      <c r="P14">
        <f t="shared" si="1"/>
        <v>627817.18657225242</v>
      </c>
      <c r="Q14">
        <f t="shared" si="2"/>
        <v>0</v>
      </c>
      <c r="R14">
        <f t="shared" si="0"/>
        <v>763975</v>
      </c>
      <c r="S14">
        <f t="shared" si="3"/>
        <v>-0.76980125007685274</v>
      </c>
      <c r="T14">
        <f t="shared" si="4"/>
        <v>2007570.5228850786</v>
      </c>
    </row>
    <row r="15" spans="3:20" x14ac:dyDescent="0.25">
      <c r="C15" s="4">
        <v>0.266897</v>
      </c>
      <c r="D15">
        <v>-1664.3465259454931</v>
      </c>
      <c r="E15" s="4">
        <v>2575</v>
      </c>
      <c r="F15" s="4">
        <v>5772</v>
      </c>
      <c r="G15" s="4">
        <v>-1664.3465259454931</v>
      </c>
      <c r="H15" s="4">
        <v>0</v>
      </c>
      <c r="I15" s="5">
        <v>0</v>
      </c>
      <c r="J15" s="4">
        <v>0.63</v>
      </c>
      <c r="K15" s="4">
        <v>718.98072808187499</v>
      </c>
      <c r="L15" s="4">
        <v>0</v>
      </c>
      <c r="M15" s="4">
        <v>718.98072808187499</v>
      </c>
      <c r="N15" s="4">
        <v>718.98072808187499</v>
      </c>
      <c r="O15">
        <f t="shared" si="1"/>
        <v>0</v>
      </c>
      <c r="P15">
        <f t="shared" si="1"/>
        <v>0</v>
      </c>
      <c r="Q15">
        <f t="shared" si="2"/>
        <v>0</v>
      </c>
      <c r="R15">
        <f t="shared" si="0"/>
        <v>0</v>
      </c>
      <c r="S15">
        <f t="shared" si="3"/>
        <v>0</v>
      </c>
      <c r="T15">
        <f t="shared" si="4"/>
        <v>1662682.1794195476</v>
      </c>
    </row>
    <row r="16" spans="3:20" x14ac:dyDescent="0.25">
      <c r="C16" s="4">
        <v>0.26474700000000001</v>
      </c>
      <c r="D16">
        <v>-1590.9120193208291</v>
      </c>
      <c r="E16" s="4">
        <v>2575</v>
      </c>
      <c r="F16" s="4">
        <v>5772</v>
      </c>
      <c r="G16" s="4">
        <v>-1590.9120193208291</v>
      </c>
      <c r="H16" s="4">
        <v>0</v>
      </c>
      <c r="I16" s="5">
        <v>0</v>
      </c>
      <c r="J16" s="4">
        <v>0.63</v>
      </c>
      <c r="K16" s="4">
        <v>719.56888235184806</v>
      </c>
      <c r="L16" s="4">
        <v>0</v>
      </c>
      <c r="M16" s="4">
        <v>719.56888235184806</v>
      </c>
      <c r="N16" s="4">
        <v>719.56888235184806</v>
      </c>
      <c r="O16">
        <f t="shared" si="1"/>
        <v>0</v>
      </c>
      <c r="P16">
        <f t="shared" si="1"/>
        <v>0</v>
      </c>
      <c r="Q16">
        <f t="shared" si="2"/>
        <v>0</v>
      </c>
      <c r="R16">
        <f t="shared" si="0"/>
        <v>0</v>
      </c>
      <c r="S16">
        <f t="shared" si="3"/>
        <v>0</v>
      </c>
      <c r="T16">
        <f t="shared" si="4"/>
        <v>1589321.1073015083</v>
      </c>
    </row>
    <row r="17" spans="3:20" x14ac:dyDescent="0.25">
      <c r="C17" s="4">
        <v>0.26649400000000001</v>
      </c>
      <c r="D17">
        <v>-1514.8100071326783</v>
      </c>
      <c r="E17" s="4">
        <v>2575</v>
      </c>
      <c r="F17" s="4">
        <v>5772</v>
      </c>
      <c r="G17" s="4">
        <v>-1514.8100071326783</v>
      </c>
      <c r="H17" s="4">
        <v>0</v>
      </c>
      <c r="I17" s="5">
        <v>0</v>
      </c>
      <c r="J17" s="4">
        <v>0.63</v>
      </c>
      <c r="K17" s="4">
        <v>694.40221568518132</v>
      </c>
      <c r="L17" s="4">
        <v>0</v>
      </c>
      <c r="M17" s="4">
        <v>694.40221568518132</v>
      </c>
      <c r="N17" s="4">
        <v>694.40221568518132</v>
      </c>
      <c r="O17">
        <f t="shared" si="1"/>
        <v>0</v>
      </c>
      <c r="P17">
        <f t="shared" si="1"/>
        <v>0</v>
      </c>
      <c r="Q17">
        <f t="shared" si="2"/>
        <v>0</v>
      </c>
      <c r="R17">
        <f t="shared" si="0"/>
        <v>0</v>
      </c>
      <c r="S17">
        <f t="shared" si="3"/>
        <v>0</v>
      </c>
      <c r="T17">
        <f t="shared" si="4"/>
        <v>1513295.1971255457</v>
      </c>
    </row>
    <row r="18" spans="3:20" x14ac:dyDescent="0.25">
      <c r="C18" s="4">
        <v>0.270067</v>
      </c>
      <c r="D18">
        <v>-1344.1506271208004</v>
      </c>
      <c r="E18" s="4">
        <v>2575</v>
      </c>
      <c r="F18" s="4">
        <v>5772</v>
      </c>
      <c r="G18" s="4">
        <v>-1344.1506271208004</v>
      </c>
      <c r="H18" s="4">
        <v>0</v>
      </c>
      <c r="I18" s="5">
        <v>0</v>
      </c>
      <c r="J18" s="4">
        <v>0.63</v>
      </c>
      <c r="K18" s="4">
        <v>720.15703662181977</v>
      </c>
      <c r="L18" s="4">
        <v>0</v>
      </c>
      <c r="M18" s="4">
        <v>720.15703662181977</v>
      </c>
      <c r="N18" s="4">
        <v>720.15703662181977</v>
      </c>
      <c r="O18">
        <f t="shared" si="1"/>
        <v>0</v>
      </c>
      <c r="P18">
        <f t="shared" si="1"/>
        <v>0</v>
      </c>
      <c r="Q18">
        <f t="shared" si="2"/>
        <v>0</v>
      </c>
      <c r="R18">
        <f t="shared" si="0"/>
        <v>0</v>
      </c>
      <c r="S18">
        <f t="shared" si="3"/>
        <v>0</v>
      </c>
      <c r="T18">
        <f t="shared" si="4"/>
        <v>1342806.4764936797</v>
      </c>
    </row>
    <row r="19" spans="3:20" x14ac:dyDescent="0.25">
      <c r="C19" s="4">
        <v>0.27431899999999998</v>
      </c>
      <c r="D19">
        <v>-1550.3656783269912</v>
      </c>
      <c r="E19" s="4">
        <v>2575</v>
      </c>
      <c r="F19" s="4">
        <v>5772</v>
      </c>
      <c r="G19" s="4">
        <v>-1550.3656783269912</v>
      </c>
      <c r="H19" s="4">
        <v>0</v>
      </c>
      <c r="I19" s="5">
        <v>0</v>
      </c>
      <c r="J19" s="4">
        <v>0.63</v>
      </c>
      <c r="K19" s="4">
        <v>765.23541167452811</v>
      </c>
      <c r="L19" s="4">
        <v>0</v>
      </c>
      <c r="M19" s="4">
        <v>765.23</v>
      </c>
      <c r="N19" s="4">
        <v>765.23541167452811</v>
      </c>
      <c r="O19">
        <f t="shared" si="1"/>
        <v>0</v>
      </c>
      <c r="P19">
        <f t="shared" si="1"/>
        <v>0</v>
      </c>
      <c r="Q19">
        <f t="shared" si="2"/>
        <v>0</v>
      </c>
      <c r="R19">
        <f t="shared" si="0"/>
        <v>0</v>
      </c>
      <c r="S19">
        <f>R19-K19*1000+M19*1000</f>
        <v>-5.4116745281498879</v>
      </c>
      <c r="T19">
        <f t="shared" si="4"/>
        <v>1548815.3126486642</v>
      </c>
    </row>
    <row r="20" spans="3:20" x14ac:dyDescent="0.25">
      <c r="C20" s="4">
        <v>0.27111299999999999</v>
      </c>
      <c r="D20">
        <v>-1434.4750241553511</v>
      </c>
      <c r="E20" s="4">
        <v>2575</v>
      </c>
      <c r="F20" s="4">
        <v>5772</v>
      </c>
      <c r="G20" s="4">
        <v>-1434.4750241553511</v>
      </c>
      <c r="H20" s="4">
        <v>0</v>
      </c>
      <c r="I20" s="5">
        <v>0</v>
      </c>
      <c r="J20" s="4">
        <v>0.63</v>
      </c>
      <c r="K20" s="4">
        <v>745.32370328848651</v>
      </c>
      <c r="L20" s="4">
        <v>745.32370328848651</v>
      </c>
      <c r="M20" s="4">
        <v>0</v>
      </c>
      <c r="N20" s="4">
        <v>745.32370328848651</v>
      </c>
      <c r="O20">
        <f t="shared" si="1"/>
        <v>0</v>
      </c>
      <c r="P20">
        <f t="shared" si="1"/>
        <v>0</v>
      </c>
      <c r="Q20">
        <f t="shared" si="2"/>
        <v>0</v>
      </c>
      <c r="R20">
        <f t="shared" si="0"/>
        <v>745323.70328848646</v>
      </c>
      <c r="S20">
        <f t="shared" si="3"/>
        <v>0</v>
      </c>
      <c r="T20">
        <f t="shared" si="4"/>
        <v>1433040.5491311958</v>
      </c>
    </row>
    <row r="21" spans="3:20" x14ac:dyDescent="0.25">
      <c r="C21" s="4">
        <v>0.28212799999999999</v>
      </c>
      <c r="D21">
        <v>-1152.5957437552938</v>
      </c>
      <c r="E21" s="4">
        <v>2575</v>
      </c>
      <c r="F21" s="4">
        <v>3881.58</v>
      </c>
      <c r="G21" s="4">
        <v>-3043.0157437552939</v>
      </c>
      <c r="H21" s="4">
        <v>0</v>
      </c>
      <c r="I21" s="5">
        <v>0</v>
      </c>
      <c r="J21" s="4">
        <v>0.63</v>
      </c>
      <c r="K21" s="4">
        <v>475.87190082644696</v>
      </c>
      <c r="L21" s="4">
        <v>475.87190082644696</v>
      </c>
      <c r="M21" s="4">
        <v>0</v>
      </c>
      <c r="N21" s="4">
        <v>475.87190082644696</v>
      </c>
      <c r="O21">
        <f t="shared" si="1"/>
        <v>0</v>
      </c>
      <c r="P21">
        <f t="shared" si="1"/>
        <v>-1890420</v>
      </c>
      <c r="Q21">
        <f t="shared" si="2"/>
        <v>0</v>
      </c>
      <c r="R21">
        <f t="shared" si="0"/>
        <v>475871.90082644694</v>
      </c>
      <c r="S21">
        <f t="shared" si="3"/>
        <v>0</v>
      </c>
      <c r="T21">
        <f t="shared" si="4"/>
        <v>-740867.27198846149</v>
      </c>
    </row>
    <row r="22" spans="3:20" x14ac:dyDescent="0.25">
      <c r="C22" s="4">
        <v>0.28089700000000001</v>
      </c>
      <c r="D22">
        <v>-123.95934640792223</v>
      </c>
      <c r="E22" s="4">
        <v>2575</v>
      </c>
      <c r="F22" s="4">
        <v>3881.58</v>
      </c>
      <c r="G22" s="4">
        <v>-123.95934640792223</v>
      </c>
      <c r="H22" s="4">
        <v>0</v>
      </c>
      <c r="I22" s="5">
        <v>0</v>
      </c>
      <c r="J22" s="4">
        <v>0.63</v>
      </c>
      <c r="K22" s="4">
        <v>601.45523415978028</v>
      </c>
      <c r="L22" s="4">
        <v>601.45523415978028</v>
      </c>
      <c r="M22" s="4">
        <v>0</v>
      </c>
      <c r="N22" s="4">
        <v>601.45523415978028</v>
      </c>
      <c r="O22">
        <f t="shared" si="1"/>
        <v>0</v>
      </c>
      <c r="P22">
        <f t="shared" si="1"/>
        <v>0</v>
      </c>
      <c r="Q22">
        <f t="shared" si="2"/>
        <v>0</v>
      </c>
      <c r="R22">
        <f t="shared" si="0"/>
        <v>601455.23415978032</v>
      </c>
      <c r="S22">
        <f t="shared" si="3"/>
        <v>0</v>
      </c>
      <c r="T22">
        <f t="shared" si="4"/>
        <v>123835.38706151431</v>
      </c>
    </row>
    <row r="23" spans="3:20" x14ac:dyDescent="0.25">
      <c r="C23" s="4">
        <v>0.27615600000000001</v>
      </c>
      <c r="D23">
        <v>367.56390474724941</v>
      </c>
      <c r="E23" s="4">
        <v>2207.4360952527504</v>
      </c>
      <c r="F23" s="4">
        <v>3881.58</v>
      </c>
      <c r="G23" s="4">
        <v>0</v>
      </c>
      <c r="H23" s="4">
        <v>0</v>
      </c>
      <c r="I23" s="5">
        <v>0</v>
      </c>
      <c r="J23" s="4">
        <v>0.63</v>
      </c>
      <c r="K23" s="4">
        <v>491.00964187327816</v>
      </c>
      <c r="L23" s="4">
        <v>491.00964187327816</v>
      </c>
      <c r="M23" s="4">
        <v>0</v>
      </c>
      <c r="N23" s="4">
        <v>491.00964187327816</v>
      </c>
      <c r="O23">
        <f t="shared" si="1"/>
        <v>-367563.90474724956</v>
      </c>
      <c r="P23">
        <f t="shared" si="1"/>
        <v>0</v>
      </c>
      <c r="Q23">
        <f t="shared" si="2"/>
        <v>0</v>
      </c>
      <c r="R23">
        <f t="shared" si="0"/>
        <v>491009.64187327813</v>
      </c>
      <c r="S23">
        <f t="shared" si="3"/>
        <v>0</v>
      </c>
      <c r="T23">
        <f t="shared" si="4"/>
        <v>-735127.80949449888</v>
      </c>
    </row>
    <row r="24" spans="3:20" x14ac:dyDescent="0.25">
      <c r="C24" s="4">
        <v>0.27117200000000002</v>
      </c>
      <c r="D24">
        <v>489.11479423543904</v>
      </c>
      <c r="E24" s="4">
        <v>1718.3213010173113</v>
      </c>
      <c r="F24" s="4">
        <v>3881.58</v>
      </c>
      <c r="G24" s="4">
        <v>0</v>
      </c>
      <c r="H24" s="4">
        <v>0</v>
      </c>
      <c r="I24" s="5">
        <v>0</v>
      </c>
      <c r="J24" s="4">
        <v>0.63</v>
      </c>
      <c r="K24" s="4">
        <v>296.34297520661147</v>
      </c>
      <c r="L24" s="4">
        <v>296.34297520661147</v>
      </c>
      <c r="M24" s="4">
        <v>0</v>
      </c>
      <c r="N24" s="4">
        <v>296.34297520661147</v>
      </c>
      <c r="O24">
        <f t="shared" si="1"/>
        <v>-489114.79423543916</v>
      </c>
      <c r="P24">
        <f t="shared" si="1"/>
        <v>0</v>
      </c>
      <c r="Q24">
        <f t="shared" si="2"/>
        <v>0</v>
      </c>
      <c r="R24">
        <f t="shared" si="0"/>
        <v>296342.97520661145</v>
      </c>
      <c r="S24">
        <f t="shared" si="3"/>
        <v>0</v>
      </c>
      <c r="T24">
        <f t="shared" si="4"/>
        <v>-978229.5884708782</v>
      </c>
    </row>
    <row r="25" spans="3:20" x14ac:dyDescent="0.25">
      <c r="C25" s="4">
        <v>0.26649</v>
      </c>
      <c r="D25">
        <v>498.86169361575929</v>
      </c>
      <c r="E25" s="4">
        <v>1250</v>
      </c>
      <c r="F25" s="4">
        <v>3881.58</v>
      </c>
      <c r="G25" s="4">
        <v>0</v>
      </c>
      <c r="H25" s="4">
        <v>0</v>
      </c>
      <c r="I25" s="5">
        <v>30.540392598448022</v>
      </c>
      <c r="J25" s="4">
        <v>0.63</v>
      </c>
      <c r="K25" s="4">
        <v>151.92630853994481</v>
      </c>
      <c r="L25" s="4">
        <v>151.92630853994501</v>
      </c>
      <c r="M25" s="4">
        <v>0</v>
      </c>
      <c r="N25" s="4">
        <v>151.92630853994481</v>
      </c>
      <c r="O25">
        <f t="shared" si="1"/>
        <v>-468321.30101731129</v>
      </c>
      <c r="P25">
        <f t="shared" si="1"/>
        <v>0</v>
      </c>
      <c r="Q25">
        <f t="shared" si="2"/>
        <v>0</v>
      </c>
      <c r="R25">
        <f t="shared" si="0"/>
        <v>151926.30853994502</v>
      </c>
      <c r="S25">
        <f t="shared" si="3"/>
        <v>2.0372681319713593E-10</v>
      </c>
      <c r="T25">
        <f t="shared" si="4"/>
        <v>-967182.99463307066</v>
      </c>
    </row>
    <row r="26" spans="3:20" x14ac:dyDescent="0.25">
      <c r="C26" s="4">
        <v>0.26110800000000001</v>
      </c>
      <c r="D26">
        <v>481.41398059989848</v>
      </c>
      <c r="E26" s="4">
        <v>1250</v>
      </c>
      <c r="F26" s="4">
        <v>3400.1660194001015</v>
      </c>
      <c r="G26" s="4">
        <v>0</v>
      </c>
      <c r="H26" s="4">
        <v>0</v>
      </c>
      <c r="I26" s="5">
        <v>0</v>
      </c>
      <c r="J26" s="4">
        <v>0.63</v>
      </c>
      <c r="K26" s="4">
        <v>32.004820936639099</v>
      </c>
      <c r="L26" s="4">
        <v>32.04</v>
      </c>
      <c r="M26" s="4">
        <v>0</v>
      </c>
      <c r="N26" s="4">
        <v>32.004820936639099</v>
      </c>
      <c r="O26">
        <f>(E26-E25)*1000</f>
        <v>0</v>
      </c>
      <c r="P26">
        <f>(F26-F25)*1000</f>
        <v>-481413.98059989844</v>
      </c>
      <c r="Q26">
        <f t="shared" si="2"/>
        <v>0</v>
      </c>
      <c r="R26">
        <f t="shared" si="0"/>
        <v>32040</v>
      </c>
      <c r="S26">
        <f>R26-K26*1000+M26*1000</f>
        <v>35.179063360901637</v>
      </c>
      <c r="T26">
        <f t="shared" si="4"/>
        <v>-962827.96119979699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B415-B654-47E6-888E-FE302C2857BF}">
  <dimension ref="C1:Y26"/>
  <sheetViews>
    <sheetView workbookViewId="0">
      <selection activeCell="P3" sqref="P3:P26"/>
    </sheetView>
  </sheetViews>
  <sheetFormatPr defaultRowHeight="15" x14ac:dyDescent="0.25"/>
  <cols>
    <col min="3" max="3" width="11.5703125" customWidth="1"/>
    <col min="4" max="4" width="25.85546875" customWidth="1"/>
    <col min="7" max="7" width="14" customWidth="1"/>
    <col min="9" max="9" width="13.7109375" customWidth="1"/>
    <col min="10" max="10" width="18.140625" customWidth="1"/>
    <col min="11" max="11" width="22.7109375" customWidth="1"/>
    <col min="12" max="12" width="19.5703125" customWidth="1"/>
    <col min="14" max="14" width="20.85546875" customWidth="1"/>
    <col min="19" max="19" width="14.5703125" bestFit="1" customWidth="1"/>
    <col min="20" max="20" width="11.140625" bestFit="1" customWidth="1"/>
  </cols>
  <sheetData>
    <row r="1" spans="3:25" x14ac:dyDescent="0.25">
      <c r="C1" s="4" t="s">
        <v>31</v>
      </c>
      <c r="D1" t="s">
        <v>30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56</v>
      </c>
      <c r="P1" s="4" t="s">
        <v>57</v>
      </c>
      <c r="Q1" s="4" t="s">
        <v>58</v>
      </c>
      <c r="R1" s="4" t="s">
        <v>39</v>
      </c>
      <c r="S1" s="4" t="s">
        <v>59</v>
      </c>
      <c r="T1" s="4" t="s">
        <v>60</v>
      </c>
      <c r="V1" t="s">
        <v>61</v>
      </c>
      <c r="W1" t="s">
        <v>62</v>
      </c>
      <c r="X1" t="s">
        <v>63</v>
      </c>
      <c r="Y1" t="s">
        <v>64</v>
      </c>
    </row>
    <row r="2" spans="3:25" x14ac:dyDescent="0.25">
      <c r="C2" s="4">
        <v>0.26110800000000001</v>
      </c>
      <c r="D2">
        <v>481.41398059989848</v>
      </c>
      <c r="E2" s="4">
        <v>1250</v>
      </c>
      <c r="F2" s="4">
        <v>3400</v>
      </c>
      <c r="G2" s="4">
        <v>0</v>
      </c>
      <c r="H2" s="4">
        <v>0</v>
      </c>
      <c r="I2" s="5"/>
      <c r="J2" s="4">
        <v>0.63</v>
      </c>
      <c r="K2" s="4">
        <v>32.004820936639099</v>
      </c>
      <c r="L2" s="4">
        <v>32.04</v>
      </c>
      <c r="M2" s="4">
        <v>0</v>
      </c>
      <c r="N2" s="4">
        <v>32.04</v>
      </c>
      <c r="Q2">
        <f>H2*1000</f>
        <v>0</v>
      </c>
      <c r="R2">
        <f>L2*1000</f>
        <v>32040</v>
      </c>
    </row>
    <row r="3" spans="3:25" x14ac:dyDescent="0.25">
      <c r="C3" s="4">
        <v>0.26038899999999998</v>
      </c>
      <c r="D3">
        <v>340.34353780890757</v>
      </c>
      <c r="E3" s="4">
        <v>1250</v>
      </c>
      <c r="F3" s="4">
        <v>3400</v>
      </c>
      <c r="G3" s="4">
        <v>0</v>
      </c>
      <c r="H3" s="4">
        <v>-340.34353780890802</v>
      </c>
      <c r="I3" s="5">
        <v>0</v>
      </c>
      <c r="J3" s="4">
        <v>0.63</v>
      </c>
      <c r="K3" s="4">
        <v>62.750000000000007</v>
      </c>
      <c r="L3" s="4">
        <v>62.75</v>
      </c>
      <c r="M3" s="4">
        <v>0</v>
      </c>
      <c r="N3" s="4">
        <v>62.750000000000007</v>
      </c>
      <c r="O3">
        <f>(E3-E2)*1000</f>
        <v>0</v>
      </c>
      <c r="P3">
        <f>(F3-F2)*1000</f>
        <v>0</v>
      </c>
      <c r="Q3">
        <f>H3*1000</f>
        <v>-340343.53780890803</v>
      </c>
      <c r="R3">
        <f t="shared" ref="R3:R26" si="0">L3*1000</f>
        <v>62750</v>
      </c>
      <c r="S3">
        <f>R3-K3*1000+M3*1000</f>
        <v>-7.2759576141834259E-12</v>
      </c>
      <c r="T3">
        <f>Q3-D3*1000+P3+O3+G3</f>
        <v>-680687.0756178156</v>
      </c>
      <c r="V3">
        <v>0</v>
      </c>
      <c r="W3">
        <v>-514.37249999999995</v>
      </c>
      <c r="X3">
        <v>25000</v>
      </c>
      <c r="Y3">
        <f>K2*1000-X3-W3</f>
        <v>7519.1934366390979</v>
      </c>
    </row>
    <row r="4" spans="3:25" x14ac:dyDescent="0.25">
      <c r="C4" s="4">
        <v>0.25714300000000001</v>
      </c>
      <c r="D4">
        <v>329.78510079926815</v>
      </c>
      <c r="E4" s="4">
        <v>1250</v>
      </c>
      <c r="F4" s="4">
        <v>3400</v>
      </c>
      <c r="G4" s="4">
        <v>0</v>
      </c>
      <c r="H4" s="4">
        <v>-329.78510079926815</v>
      </c>
      <c r="I4" s="5">
        <v>0</v>
      </c>
      <c r="J4" s="4">
        <v>0.63</v>
      </c>
      <c r="K4" s="4">
        <v>62.750000000000007</v>
      </c>
      <c r="L4" s="4">
        <v>62.75</v>
      </c>
      <c r="M4" s="4">
        <v>0</v>
      </c>
      <c r="N4" s="4">
        <v>62.750000000000007</v>
      </c>
      <c r="O4">
        <f t="shared" ref="O4:P25" si="1">(E4-E3)*1000</f>
        <v>0</v>
      </c>
      <c r="P4">
        <f t="shared" si="1"/>
        <v>0</v>
      </c>
      <c r="Q4">
        <f t="shared" ref="Q4:Q26" si="2">H4*1000</f>
        <v>-329785.10079926817</v>
      </c>
      <c r="R4">
        <f t="shared" si="0"/>
        <v>62750</v>
      </c>
      <c r="S4">
        <f t="shared" ref="S4:S25" si="3">R4-K4*1000+M4*1000</f>
        <v>-7.2759576141834259E-12</v>
      </c>
      <c r="T4">
        <f t="shared" ref="T4:T26" si="4">Q4-D4*1000+P4+O4+G4</f>
        <v>-659570.20159853634</v>
      </c>
      <c r="V4">
        <v>0</v>
      </c>
      <c r="W4">
        <v>-459.84249999999997</v>
      </c>
      <c r="X4">
        <v>25000</v>
      </c>
      <c r="Y4">
        <f>K3*1000-X4-W4</f>
        <v>38209.842500000006</v>
      </c>
    </row>
    <row r="5" spans="3:25" x14ac:dyDescent="0.25">
      <c r="C5" s="4">
        <v>0.25442999999999999</v>
      </c>
      <c r="D5">
        <v>327.04814682354333</v>
      </c>
      <c r="E5" s="4">
        <v>1623.5</v>
      </c>
      <c r="F5" s="4">
        <v>3400</v>
      </c>
      <c r="G5" s="4">
        <v>0</v>
      </c>
      <c r="H5" s="4">
        <v>-700.54814682354333</v>
      </c>
      <c r="I5" s="5">
        <v>0</v>
      </c>
      <c r="J5" s="4">
        <v>0.63</v>
      </c>
      <c r="K5" s="4">
        <v>62.750000000000007</v>
      </c>
      <c r="L5" s="4">
        <v>62.75</v>
      </c>
      <c r="M5" s="4">
        <v>0</v>
      </c>
      <c r="N5" s="4">
        <v>62.750000000000007</v>
      </c>
      <c r="O5">
        <f t="shared" si="1"/>
        <v>373500</v>
      </c>
      <c r="P5">
        <f t="shared" si="1"/>
        <v>0</v>
      </c>
      <c r="Q5">
        <f t="shared" si="2"/>
        <v>-700548.14682354336</v>
      </c>
      <c r="R5">
        <f t="shared" si="0"/>
        <v>62750</v>
      </c>
      <c r="S5">
        <f t="shared" si="3"/>
        <v>-7.2759576141834259E-12</v>
      </c>
      <c r="T5">
        <f>Q5-D5*1000+P5+O5+G5*1000</f>
        <v>-654096.29364708671</v>
      </c>
      <c r="V5">
        <v>0</v>
      </c>
      <c r="W5">
        <v>-412.32499999999999</v>
      </c>
      <c r="X5">
        <v>25000</v>
      </c>
      <c r="Y5">
        <f>K4*1000-X5-W5</f>
        <v>38162.325000000004</v>
      </c>
    </row>
    <row r="6" spans="3:25" x14ac:dyDescent="0.25">
      <c r="C6" s="4">
        <v>0.25297999999999998</v>
      </c>
      <c r="D6">
        <v>275.62291329926813</v>
      </c>
      <c r="E6" s="4">
        <v>1997</v>
      </c>
      <c r="F6" s="4">
        <v>3400</v>
      </c>
      <c r="G6" s="4">
        <v>0</v>
      </c>
      <c r="H6" s="4">
        <v>-649.12291329926813</v>
      </c>
      <c r="I6" s="5">
        <v>0</v>
      </c>
      <c r="J6" s="4">
        <v>0.63</v>
      </c>
      <c r="K6" s="4">
        <v>62.750000000000007</v>
      </c>
      <c r="L6" s="4">
        <v>62.75</v>
      </c>
      <c r="M6" s="4">
        <v>0</v>
      </c>
      <c r="N6" s="4">
        <v>62.750000000000007</v>
      </c>
      <c r="O6">
        <f t="shared" si="1"/>
        <v>373500</v>
      </c>
      <c r="P6">
        <f t="shared" si="1"/>
        <v>0</v>
      </c>
      <c r="Q6">
        <f t="shared" si="2"/>
        <v>-649122.91329926811</v>
      </c>
      <c r="R6">
        <f t="shared" si="0"/>
        <v>62750</v>
      </c>
      <c r="S6">
        <f t="shared" si="3"/>
        <v>-7.2759576141834259E-12</v>
      </c>
      <c r="T6">
        <f t="shared" si="4"/>
        <v>-551245.82659853622</v>
      </c>
      <c r="V6">
        <v>0</v>
      </c>
      <c r="W6">
        <v>-381.65499999999997</v>
      </c>
      <c r="X6">
        <v>25000</v>
      </c>
      <c r="Y6">
        <f>K5*1000-X6-W6</f>
        <v>38131.655000000006</v>
      </c>
    </row>
    <row r="7" spans="3:25" x14ac:dyDescent="0.25">
      <c r="C7" s="4">
        <v>0.25274999999999997</v>
      </c>
      <c r="D7">
        <v>332.51877182354337</v>
      </c>
      <c r="E7" s="4">
        <v>1664.4812281764566</v>
      </c>
      <c r="F7" s="4">
        <v>3440</v>
      </c>
      <c r="G7" s="4">
        <v>0</v>
      </c>
      <c r="H7" s="4">
        <v>-40</v>
      </c>
      <c r="I7" s="5">
        <v>0</v>
      </c>
      <c r="J7" s="4">
        <v>0.63</v>
      </c>
      <c r="K7" s="4">
        <v>62.750000000000007</v>
      </c>
      <c r="L7" s="4">
        <v>62.75</v>
      </c>
      <c r="M7" s="4">
        <v>0</v>
      </c>
      <c r="N7" s="4">
        <v>62.750000000000007</v>
      </c>
      <c r="O7">
        <f t="shared" si="1"/>
        <v>-332518.77182354336</v>
      </c>
      <c r="P7">
        <f t="shared" si="1"/>
        <v>40000</v>
      </c>
      <c r="Q7">
        <f t="shared" si="2"/>
        <v>-40000</v>
      </c>
      <c r="R7">
        <f t="shared" si="0"/>
        <v>62750</v>
      </c>
      <c r="S7">
        <f t="shared" si="3"/>
        <v>-7.2759576141834259E-12</v>
      </c>
      <c r="T7">
        <f t="shared" si="4"/>
        <v>-665037.54364708671</v>
      </c>
      <c r="V7">
        <v>0</v>
      </c>
      <c r="W7">
        <v>-357.66</v>
      </c>
      <c r="X7">
        <v>25000</v>
      </c>
      <c r="Y7">
        <f>K6*1000-X7-W7</f>
        <v>38107.660000000011</v>
      </c>
    </row>
    <row r="8" spans="3:25" x14ac:dyDescent="0.25">
      <c r="C8" s="4">
        <v>0.25497999999999998</v>
      </c>
      <c r="D8">
        <v>410.94772419024514</v>
      </c>
      <c r="E8" s="4">
        <v>1258.1039715029824</v>
      </c>
      <c r="F8" s="4">
        <v>3440</v>
      </c>
      <c r="G8" s="4">
        <v>0</v>
      </c>
      <c r="H8" s="4">
        <v>-4.5704675167709183</v>
      </c>
      <c r="I8" s="5">
        <v>0</v>
      </c>
      <c r="J8" s="4">
        <v>0.63</v>
      </c>
      <c r="K8" s="4">
        <v>89.092975206611584</v>
      </c>
      <c r="L8" s="4">
        <v>89.092975206611598</v>
      </c>
      <c r="M8" s="4">
        <v>0</v>
      </c>
      <c r="N8" s="4">
        <v>89.092975206611584</v>
      </c>
      <c r="O8">
        <f t="shared" si="1"/>
        <v>-406377.25667347421</v>
      </c>
      <c r="P8">
        <f t="shared" si="1"/>
        <v>0</v>
      </c>
      <c r="Q8">
        <f t="shared" si="2"/>
        <v>-4570.4675167709183</v>
      </c>
      <c r="R8">
        <f t="shared" si="0"/>
        <v>89092.975206611605</v>
      </c>
      <c r="S8">
        <f t="shared" si="3"/>
        <v>1.4551915228366852E-11</v>
      </c>
      <c r="T8">
        <f t="shared" si="4"/>
        <v>-821895.4483804903</v>
      </c>
      <c r="V8">
        <v>0</v>
      </c>
      <c r="W8">
        <v>-335.04750000000001</v>
      </c>
      <c r="X8">
        <v>26106.482130199001</v>
      </c>
      <c r="Y8">
        <f>K7*1000-X8-W8</f>
        <v>36978.565369801006</v>
      </c>
    </row>
    <row r="9" spans="3:25" x14ac:dyDescent="0.25">
      <c r="C9" s="4">
        <v>0.26271</v>
      </c>
      <c r="D9">
        <v>406.37725667347411</v>
      </c>
      <c r="E9" s="4">
        <v>1708.1039715029824</v>
      </c>
      <c r="F9" s="4">
        <v>3440</v>
      </c>
      <c r="G9" s="4">
        <v>0</v>
      </c>
      <c r="H9" s="4">
        <v>-856.37725667347411</v>
      </c>
      <c r="I9" s="5">
        <v>0</v>
      </c>
      <c r="J9" s="4">
        <v>0.63</v>
      </c>
      <c r="K9" s="4">
        <v>608.33334516176456</v>
      </c>
      <c r="L9" s="4">
        <v>608.33334516176501</v>
      </c>
      <c r="M9" s="4">
        <v>0</v>
      </c>
      <c r="N9" s="4">
        <v>608.33334516176456</v>
      </c>
      <c r="O9">
        <f t="shared" si="1"/>
        <v>450000</v>
      </c>
      <c r="P9">
        <f t="shared" si="1"/>
        <v>0</v>
      </c>
      <c r="Q9">
        <f t="shared" si="2"/>
        <v>-856377.2566734741</v>
      </c>
      <c r="R9">
        <f t="shared" si="0"/>
        <v>608333.345161765</v>
      </c>
      <c r="S9">
        <f t="shared" si="3"/>
        <v>4.6566128730773926E-10</v>
      </c>
      <c r="T9">
        <f t="shared" si="4"/>
        <v>-812754.5133469482</v>
      </c>
      <c r="V9">
        <v>0</v>
      </c>
      <c r="W9">
        <v>-259.77999999999997</v>
      </c>
      <c r="X9">
        <v>30122.0872966155</v>
      </c>
      <c r="Y9">
        <f>K8*1000-X9-W9</f>
        <v>59230.667909996089</v>
      </c>
    </row>
    <row r="10" spans="3:25" x14ac:dyDescent="0.25">
      <c r="C10" s="4">
        <v>0.269783</v>
      </c>
      <c r="D10">
        <v>367.02822010860859</v>
      </c>
      <c r="E10" s="4">
        <v>2158.1039715029824</v>
      </c>
      <c r="F10" s="4">
        <v>3440</v>
      </c>
      <c r="G10" s="4">
        <v>0</v>
      </c>
      <c r="H10" s="4">
        <v>-817.02822010860859</v>
      </c>
      <c r="I10" s="5">
        <v>0</v>
      </c>
      <c r="J10" s="4">
        <v>0.63</v>
      </c>
      <c r="K10" s="4">
        <v>1032.7789374482654</v>
      </c>
      <c r="L10" s="4">
        <v>1032.7789374482654</v>
      </c>
      <c r="M10" s="4">
        <v>0</v>
      </c>
      <c r="N10" s="4">
        <v>1032.7789374482654</v>
      </c>
      <c r="O10">
        <f t="shared" si="1"/>
        <v>450000</v>
      </c>
      <c r="P10">
        <f t="shared" si="1"/>
        <v>0</v>
      </c>
      <c r="Q10">
        <f t="shared" si="2"/>
        <v>-817028.2201086086</v>
      </c>
      <c r="R10">
        <f t="shared" si="0"/>
        <v>1032778.9374482654</v>
      </c>
      <c r="S10">
        <f t="shared" si="3"/>
        <v>0</v>
      </c>
      <c r="T10">
        <f t="shared" si="4"/>
        <v>-734056.4402172172</v>
      </c>
      <c r="V10">
        <v>0</v>
      </c>
      <c r="W10">
        <v>-212.81575000000001</v>
      </c>
      <c r="X10">
        <v>25490.99709863</v>
      </c>
      <c r="Y10">
        <f>K9*1000-X10-W10</f>
        <v>583055.16381313454</v>
      </c>
    </row>
    <row r="11" spans="3:25" x14ac:dyDescent="0.25">
      <c r="C11" s="4">
        <v>0.27707500000000002</v>
      </c>
      <c r="D11">
        <v>166.1443534903687</v>
      </c>
      <c r="E11" s="4">
        <v>2575.1039715029824</v>
      </c>
      <c r="F11" s="4">
        <v>3440</v>
      </c>
      <c r="G11" s="4">
        <v>0</v>
      </c>
      <c r="H11" s="4">
        <v>-583.14435349036876</v>
      </c>
      <c r="I11" s="5">
        <v>0</v>
      </c>
      <c r="J11" s="4">
        <v>0.63</v>
      </c>
      <c r="K11" s="4">
        <v>1047.9166784950978</v>
      </c>
      <c r="L11" s="4">
        <v>1047.9166784950978</v>
      </c>
      <c r="M11" s="4">
        <v>0</v>
      </c>
      <c r="N11" s="4">
        <v>1047.9166784950978</v>
      </c>
      <c r="O11">
        <f t="shared" si="1"/>
        <v>417000</v>
      </c>
      <c r="P11">
        <f t="shared" si="1"/>
        <v>0</v>
      </c>
      <c r="Q11">
        <f t="shared" si="2"/>
        <v>-583144.35349036881</v>
      </c>
      <c r="R11">
        <f t="shared" si="0"/>
        <v>1047916.6784950978</v>
      </c>
      <c r="S11">
        <f t="shared" si="3"/>
        <v>0</v>
      </c>
      <c r="T11">
        <f t="shared" si="4"/>
        <v>-332288.70698073751</v>
      </c>
      <c r="V11">
        <v>0</v>
      </c>
      <c r="W11">
        <v>-162.36875000000001</v>
      </c>
      <c r="X11">
        <v>26407.6177445145</v>
      </c>
      <c r="Y11">
        <f>K10*1000-X11-W11</f>
        <v>1006533.6884537509</v>
      </c>
    </row>
    <row r="12" spans="3:25" x14ac:dyDescent="0.25">
      <c r="C12" s="4">
        <v>0.27672799999999997</v>
      </c>
      <c r="D12">
        <v>-432.54438611273298</v>
      </c>
      <c r="E12" s="4">
        <v>2575</v>
      </c>
      <c r="F12" s="4">
        <v>3872.5443861127328</v>
      </c>
      <c r="G12" s="4">
        <v>0</v>
      </c>
      <c r="H12" s="4">
        <v>0</v>
      </c>
      <c r="I12" s="5">
        <v>0</v>
      </c>
      <c r="J12" s="4">
        <v>0.63</v>
      </c>
      <c r="K12" s="4">
        <v>857.7355490185148</v>
      </c>
      <c r="L12" s="4">
        <v>857.7355490185148</v>
      </c>
      <c r="M12" s="4">
        <v>0</v>
      </c>
      <c r="N12" s="4">
        <v>857.7355490185148</v>
      </c>
      <c r="O12">
        <f t="shared" si="1"/>
        <v>-103.97150298240376</v>
      </c>
      <c r="P12">
        <f t="shared" si="1"/>
        <v>432544.38611273281</v>
      </c>
      <c r="Q12">
        <f t="shared" si="2"/>
        <v>0</v>
      </c>
      <c r="R12">
        <f t="shared" si="0"/>
        <v>857735.54901851481</v>
      </c>
      <c r="S12">
        <f t="shared" si="3"/>
        <v>0</v>
      </c>
      <c r="T12">
        <f t="shared" si="4"/>
        <v>864984.80072248343</v>
      </c>
      <c r="V12">
        <v>0</v>
      </c>
      <c r="W12">
        <v>2724.125</v>
      </c>
      <c r="X12">
        <v>69215.471019271004</v>
      </c>
      <c r="Y12">
        <f>K11*1000-X12-W12</f>
        <v>975977.08247582684</v>
      </c>
    </row>
    <row r="13" spans="3:25" x14ac:dyDescent="0.25">
      <c r="C13" s="4">
        <v>0.27678199999999997</v>
      </c>
      <c r="D13">
        <v>-1271.6384273150152</v>
      </c>
      <c r="E13" s="4">
        <v>2575</v>
      </c>
      <c r="F13" s="4">
        <v>5144.1828134277475</v>
      </c>
      <c r="G13" s="4">
        <v>0</v>
      </c>
      <c r="H13" s="4">
        <v>0</v>
      </c>
      <c r="I13" s="5">
        <v>0</v>
      </c>
      <c r="J13" s="4">
        <v>0.63</v>
      </c>
      <c r="K13" s="4">
        <v>744.06406141520824</v>
      </c>
      <c r="L13" s="4">
        <v>744.06406141520824</v>
      </c>
      <c r="M13" s="4">
        <v>0</v>
      </c>
      <c r="N13" s="4">
        <v>744.06406141520824</v>
      </c>
      <c r="O13">
        <f t="shared" si="1"/>
        <v>0</v>
      </c>
      <c r="P13">
        <f t="shared" si="1"/>
        <v>1271638.4273150146</v>
      </c>
      <c r="Q13">
        <f t="shared" si="2"/>
        <v>0</v>
      </c>
      <c r="R13">
        <f t="shared" si="0"/>
        <v>744064.06141520827</v>
      </c>
      <c r="S13">
        <f t="shared" si="3"/>
        <v>0</v>
      </c>
      <c r="T13">
        <f t="shared" si="4"/>
        <v>2543276.8546300298</v>
      </c>
      <c r="V13">
        <v>0</v>
      </c>
      <c r="W13">
        <v>36137.75</v>
      </c>
      <c r="X13">
        <v>73307.577150063502</v>
      </c>
      <c r="Y13">
        <f>K12*1000-X13-W13</f>
        <v>748290.22186845134</v>
      </c>
    </row>
    <row r="14" spans="3:25" x14ac:dyDescent="0.25">
      <c r="C14" s="4">
        <v>0.270368</v>
      </c>
      <c r="D14">
        <v>-1380.5060251514055</v>
      </c>
      <c r="E14" s="4">
        <v>2575</v>
      </c>
      <c r="F14" s="4">
        <v>5440</v>
      </c>
      <c r="G14" s="4">
        <v>1084.6888385791531</v>
      </c>
      <c r="H14" s="4">
        <v>0</v>
      </c>
      <c r="I14" s="5">
        <v>0</v>
      </c>
      <c r="J14" s="4">
        <v>0.63</v>
      </c>
      <c r="K14" s="4">
        <v>763.97576980125007</v>
      </c>
      <c r="L14" s="4">
        <v>763.97500000000002</v>
      </c>
      <c r="M14" s="4">
        <v>0</v>
      </c>
      <c r="N14" s="4">
        <v>763.97576980125007</v>
      </c>
      <c r="O14">
        <f t="shared" si="1"/>
        <v>0</v>
      </c>
      <c r="P14">
        <f t="shared" si="1"/>
        <v>295817.18657225248</v>
      </c>
      <c r="Q14">
        <f t="shared" si="2"/>
        <v>0</v>
      </c>
      <c r="R14">
        <f t="shared" si="0"/>
        <v>763975</v>
      </c>
      <c r="S14">
        <f t="shared" si="3"/>
        <v>-0.76980125007685274</v>
      </c>
      <c r="T14">
        <f t="shared" si="4"/>
        <v>1677407.9005622372</v>
      </c>
      <c r="V14">
        <v>0</v>
      </c>
      <c r="W14">
        <v>28532</v>
      </c>
      <c r="X14">
        <v>38491.988262639999</v>
      </c>
      <c r="Y14">
        <f>K13*1000-X14-W14</f>
        <v>677040.07315256831</v>
      </c>
    </row>
    <row r="15" spans="3:25" x14ac:dyDescent="0.25">
      <c r="C15" s="4">
        <v>0.266897</v>
      </c>
      <c r="D15">
        <v>-1664.3465259454931</v>
      </c>
      <c r="E15" s="4">
        <v>2575</v>
      </c>
      <c r="F15" s="4">
        <v>5440</v>
      </c>
      <c r="G15" s="4">
        <v>1664.3465259454931</v>
      </c>
      <c r="H15" s="4">
        <v>0</v>
      </c>
      <c r="I15" s="5">
        <v>0</v>
      </c>
      <c r="J15" s="4">
        <v>0.63</v>
      </c>
      <c r="K15" s="4">
        <v>718.98072808187499</v>
      </c>
      <c r="L15" s="4">
        <v>0</v>
      </c>
      <c r="M15" s="4">
        <v>718.98072808187499</v>
      </c>
      <c r="N15" s="4">
        <v>718.98072808187499</v>
      </c>
      <c r="O15">
        <f t="shared" si="1"/>
        <v>0</v>
      </c>
      <c r="P15">
        <f t="shared" si="1"/>
        <v>0</v>
      </c>
      <c r="Q15">
        <f t="shared" si="2"/>
        <v>0</v>
      </c>
      <c r="R15">
        <f t="shared" si="0"/>
        <v>0</v>
      </c>
      <c r="S15">
        <f t="shared" si="3"/>
        <v>0</v>
      </c>
      <c r="T15">
        <f t="shared" si="4"/>
        <v>1666010.8724714385</v>
      </c>
      <c r="V15">
        <v>0</v>
      </c>
      <c r="W15">
        <v>44426.5</v>
      </c>
      <c r="X15">
        <v>25000</v>
      </c>
      <c r="Y15">
        <f>K14*1000-X15-W15</f>
        <v>694549.26980125008</v>
      </c>
    </row>
    <row r="16" spans="3:25" x14ac:dyDescent="0.25">
      <c r="C16" s="4">
        <v>0.26474700000000001</v>
      </c>
      <c r="D16">
        <v>-1590.9120193208291</v>
      </c>
      <c r="E16" s="4">
        <v>2575</v>
      </c>
      <c r="F16" s="4">
        <v>5440</v>
      </c>
      <c r="G16" s="4">
        <v>1590.9120193208291</v>
      </c>
      <c r="H16" s="4">
        <v>0</v>
      </c>
      <c r="I16" s="5">
        <v>0</v>
      </c>
      <c r="J16" s="4">
        <v>0.63</v>
      </c>
      <c r="K16" s="4">
        <v>719.56888235184806</v>
      </c>
      <c r="L16" s="4">
        <v>0</v>
      </c>
      <c r="M16" s="4">
        <v>719.56888235184806</v>
      </c>
      <c r="N16" s="4">
        <v>719.56888235184806</v>
      </c>
      <c r="O16">
        <f t="shared" si="1"/>
        <v>0</v>
      </c>
      <c r="P16">
        <f t="shared" si="1"/>
        <v>0</v>
      </c>
      <c r="Q16">
        <f t="shared" si="2"/>
        <v>0</v>
      </c>
      <c r="R16">
        <f t="shared" si="0"/>
        <v>0</v>
      </c>
      <c r="S16">
        <f t="shared" si="3"/>
        <v>0</v>
      </c>
      <c r="T16">
        <f t="shared" si="4"/>
        <v>1592502.9313401498</v>
      </c>
      <c r="V16">
        <v>8.5410954809063799</v>
      </c>
      <c r="W16">
        <v>-1386.9235954809101</v>
      </c>
      <c r="X16">
        <v>25000</v>
      </c>
      <c r="Y16">
        <f>K15*1000-X16-W16</f>
        <v>695367.65167735587</v>
      </c>
    </row>
    <row r="17" spans="3:25" x14ac:dyDescent="0.25">
      <c r="C17" s="4">
        <v>0.26649400000000001</v>
      </c>
      <c r="D17">
        <v>-1514.8100071326783</v>
      </c>
      <c r="E17" s="4">
        <v>2575</v>
      </c>
      <c r="F17" s="4">
        <v>5440</v>
      </c>
      <c r="G17" s="4">
        <v>1514.8100071326783</v>
      </c>
      <c r="H17" s="4">
        <v>0</v>
      </c>
      <c r="I17" s="5">
        <v>0</v>
      </c>
      <c r="J17" s="4">
        <v>0.63</v>
      </c>
      <c r="K17" s="4">
        <v>694.40221568518132</v>
      </c>
      <c r="L17" s="4">
        <v>0</v>
      </c>
      <c r="M17" s="4">
        <v>694.40221568518132</v>
      </c>
      <c r="N17" s="4">
        <v>694.40221568518132</v>
      </c>
      <c r="O17">
        <f t="shared" si="1"/>
        <v>0</v>
      </c>
      <c r="P17">
        <f t="shared" si="1"/>
        <v>0</v>
      </c>
      <c r="Q17">
        <f t="shared" si="2"/>
        <v>0</v>
      </c>
      <c r="R17">
        <f t="shared" si="0"/>
        <v>0</v>
      </c>
      <c r="S17">
        <f t="shared" si="3"/>
        <v>0</v>
      </c>
      <c r="T17">
        <f t="shared" si="4"/>
        <v>1516324.8171398109</v>
      </c>
      <c r="V17">
        <v>0</v>
      </c>
      <c r="W17">
        <v>-689.28</v>
      </c>
      <c r="X17">
        <v>38090.705931323297</v>
      </c>
      <c r="Y17">
        <f>K16*1000-X17-W17</f>
        <v>682167.45642052474</v>
      </c>
    </row>
    <row r="18" spans="3:25" x14ac:dyDescent="0.25">
      <c r="C18" s="4">
        <v>0.270067</v>
      </c>
      <c r="D18">
        <v>-1344.1506271208004</v>
      </c>
      <c r="E18" s="4">
        <v>2575</v>
      </c>
      <c r="F18" s="4">
        <v>5440</v>
      </c>
      <c r="G18" s="4">
        <v>1344.1506271208004</v>
      </c>
      <c r="H18" s="4">
        <v>0</v>
      </c>
      <c r="I18" s="5">
        <v>0</v>
      </c>
      <c r="J18" s="4">
        <v>0.63</v>
      </c>
      <c r="K18" s="4">
        <v>720.15703662181977</v>
      </c>
      <c r="L18" s="4">
        <v>0</v>
      </c>
      <c r="M18" s="4">
        <v>720.15703662181977</v>
      </c>
      <c r="N18" s="4">
        <v>720.15703662181977</v>
      </c>
      <c r="O18">
        <f t="shared" si="1"/>
        <v>0</v>
      </c>
      <c r="P18">
        <f t="shared" si="1"/>
        <v>0</v>
      </c>
      <c r="Q18">
        <f t="shared" si="2"/>
        <v>0</v>
      </c>
      <c r="R18">
        <f t="shared" si="0"/>
        <v>0</v>
      </c>
      <c r="S18">
        <f t="shared" si="3"/>
        <v>0</v>
      </c>
      <c r="T18">
        <f t="shared" si="4"/>
        <v>1345494.7777479214</v>
      </c>
      <c r="V18">
        <v>0</v>
      </c>
      <c r="W18">
        <v>-19.784199999999998</v>
      </c>
      <c r="X18">
        <v>26351.285216201501</v>
      </c>
      <c r="Y18">
        <f>K17*1000-X18-W18</f>
        <v>668070.71466897987</v>
      </c>
    </row>
    <row r="19" spans="3:25" x14ac:dyDescent="0.25">
      <c r="C19" s="4">
        <v>0.27431899999999998</v>
      </c>
      <c r="D19">
        <v>-1550.3656783269912</v>
      </c>
      <c r="E19" s="4">
        <v>2575</v>
      </c>
      <c r="F19" s="4">
        <v>5440</v>
      </c>
      <c r="G19" s="4">
        <v>1550.3656783269912</v>
      </c>
      <c r="H19" s="4">
        <v>0</v>
      </c>
      <c r="I19" s="5">
        <v>0</v>
      </c>
      <c r="J19" s="4">
        <v>0.63</v>
      </c>
      <c r="K19" s="4">
        <v>765.23541167452811</v>
      </c>
      <c r="L19" s="4">
        <v>0</v>
      </c>
      <c r="M19" s="4">
        <v>765.23</v>
      </c>
      <c r="N19" s="4">
        <v>765.23541167452811</v>
      </c>
      <c r="O19">
        <f t="shared" si="1"/>
        <v>0</v>
      </c>
      <c r="P19">
        <f t="shared" si="1"/>
        <v>0</v>
      </c>
      <c r="Q19">
        <f t="shared" si="2"/>
        <v>0</v>
      </c>
      <c r="R19">
        <f t="shared" si="0"/>
        <v>0</v>
      </c>
      <c r="S19">
        <f>R19-K19*1000+M19*1000</f>
        <v>-5.4116745281498879</v>
      </c>
      <c r="T19">
        <f t="shared" si="4"/>
        <v>1551916.0440053181</v>
      </c>
      <c r="V19">
        <v>0</v>
      </c>
      <c r="W19">
        <v>1249.8050000000001</v>
      </c>
      <c r="X19">
        <v>40149.277336344501</v>
      </c>
      <c r="Y19">
        <f>K18*1000-X19-W19</f>
        <v>678757.95428547519</v>
      </c>
    </row>
    <row r="20" spans="3:25" x14ac:dyDescent="0.25">
      <c r="C20" s="4">
        <v>0.27111299999999999</v>
      </c>
      <c r="D20">
        <v>-1434.4750241553511</v>
      </c>
      <c r="E20" s="4">
        <v>2575</v>
      </c>
      <c r="F20" s="4">
        <v>5440</v>
      </c>
      <c r="G20" s="4">
        <v>1434.4750241553511</v>
      </c>
      <c r="H20" s="4">
        <v>0</v>
      </c>
      <c r="I20" s="5">
        <v>0</v>
      </c>
      <c r="J20" s="4">
        <v>0.63</v>
      </c>
      <c r="K20" s="4">
        <v>745.32370328848651</v>
      </c>
      <c r="L20" s="4">
        <v>745.32370328848651</v>
      </c>
      <c r="M20" s="4">
        <v>0</v>
      </c>
      <c r="N20" s="4">
        <v>745.32370328848651</v>
      </c>
      <c r="O20">
        <f t="shared" si="1"/>
        <v>0</v>
      </c>
      <c r="P20">
        <f t="shared" si="1"/>
        <v>0</v>
      </c>
      <c r="Q20">
        <f t="shared" si="2"/>
        <v>0</v>
      </c>
      <c r="R20">
        <f t="shared" si="0"/>
        <v>745323.70328848646</v>
      </c>
      <c r="S20">
        <f t="shared" si="3"/>
        <v>0</v>
      </c>
      <c r="T20">
        <f t="shared" si="4"/>
        <v>1435909.4991795064</v>
      </c>
      <c r="V20">
        <v>0</v>
      </c>
      <c r="W20">
        <v>16127.35</v>
      </c>
      <c r="X20">
        <v>56163.015570135802</v>
      </c>
      <c r="Y20">
        <f>K19*1000-X20-W20</f>
        <v>692945.04610439239</v>
      </c>
    </row>
    <row r="21" spans="3:25" x14ac:dyDescent="0.25">
      <c r="C21" s="4">
        <v>0.28212799999999999</v>
      </c>
      <c r="D21">
        <v>-1152.5957437552938</v>
      </c>
      <c r="E21" s="4">
        <v>2575</v>
      </c>
      <c r="F21" s="4">
        <v>3881.58</v>
      </c>
      <c r="G21" s="4">
        <v>2711.0157437552939</v>
      </c>
      <c r="H21" s="4">
        <v>0</v>
      </c>
      <c r="I21" s="5">
        <v>0</v>
      </c>
      <c r="J21" s="4">
        <v>0.63</v>
      </c>
      <c r="K21" s="4">
        <v>475.87190082644696</v>
      </c>
      <c r="L21" s="4">
        <v>475.87190082644696</v>
      </c>
      <c r="M21" s="4">
        <v>0</v>
      </c>
      <c r="N21" s="4">
        <v>475.87190082644696</v>
      </c>
      <c r="O21">
        <f t="shared" si="1"/>
        <v>0</v>
      </c>
      <c r="P21">
        <f t="shared" si="1"/>
        <v>-1558420</v>
      </c>
      <c r="Q21">
        <f t="shared" si="2"/>
        <v>0</v>
      </c>
      <c r="R21">
        <f t="shared" si="0"/>
        <v>475871.90082644694</v>
      </c>
      <c r="S21">
        <f t="shared" si="3"/>
        <v>0</v>
      </c>
      <c r="T21">
        <f t="shared" si="4"/>
        <v>-403113.24050095095</v>
      </c>
      <c r="V21">
        <v>0</v>
      </c>
      <c r="W21">
        <v>29227.75</v>
      </c>
      <c r="X21">
        <v>32505.440068577798</v>
      </c>
      <c r="Y21">
        <f>K20*1000-X21-W21</f>
        <v>683590.51321990869</v>
      </c>
    </row>
    <row r="22" spans="3:25" x14ac:dyDescent="0.25">
      <c r="C22" s="4">
        <v>0.28089700000000001</v>
      </c>
      <c r="D22">
        <v>-123.95934640792223</v>
      </c>
      <c r="E22" s="4">
        <v>2575</v>
      </c>
      <c r="F22" s="4">
        <v>3881.58</v>
      </c>
      <c r="G22" s="4">
        <v>123.95</v>
      </c>
      <c r="H22" s="4">
        <v>0</v>
      </c>
      <c r="I22" s="5">
        <v>0</v>
      </c>
      <c r="J22" s="4">
        <v>0.63</v>
      </c>
      <c r="K22" s="4">
        <v>601.45523415978028</v>
      </c>
      <c r="L22" s="4">
        <v>601.45523415978028</v>
      </c>
      <c r="M22" s="4">
        <v>0</v>
      </c>
      <c r="N22" s="4">
        <v>601.45523415978028</v>
      </c>
      <c r="O22">
        <f t="shared" si="1"/>
        <v>0</v>
      </c>
      <c r="P22">
        <f t="shared" si="1"/>
        <v>0</v>
      </c>
      <c r="Q22">
        <f t="shared" si="2"/>
        <v>0</v>
      </c>
      <c r="R22">
        <f t="shared" si="0"/>
        <v>601455.23415978032</v>
      </c>
      <c r="S22">
        <f t="shared" si="3"/>
        <v>0</v>
      </c>
      <c r="T22">
        <f t="shared" si="4"/>
        <v>124083.29640792223</v>
      </c>
      <c r="V22">
        <v>0</v>
      </c>
      <c r="W22">
        <v>41683.25</v>
      </c>
      <c r="X22">
        <v>25000</v>
      </c>
      <c r="Y22">
        <f>K21*1000-X22-W22</f>
        <v>409188.65082644694</v>
      </c>
    </row>
    <row r="23" spans="3:25" x14ac:dyDescent="0.25">
      <c r="C23" s="4">
        <v>0.27615600000000001</v>
      </c>
      <c r="D23">
        <v>367.56390474724941</v>
      </c>
      <c r="E23" s="4">
        <v>2207.4360952527504</v>
      </c>
      <c r="F23" s="4">
        <v>3881.58</v>
      </c>
      <c r="G23" s="4">
        <v>0</v>
      </c>
      <c r="H23" s="4">
        <v>0</v>
      </c>
      <c r="I23" s="5">
        <v>0</v>
      </c>
      <c r="J23" s="4">
        <v>0.63</v>
      </c>
      <c r="K23" s="4">
        <v>491.00964187327816</v>
      </c>
      <c r="L23" s="4">
        <v>491.00964187327816</v>
      </c>
      <c r="M23" s="4">
        <v>0</v>
      </c>
      <c r="N23" s="4">
        <v>491.00964187327816</v>
      </c>
      <c r="O23">
        <f t="shared" si="1"/>
        <v>-367563.90474724956</v>
      </c>
      <c r="P23">
        <f t="shared" si="1"/>
        <v>0</v>
      </c>
      <c r="Q23">
        <f t="shared" si="2"/>
        <v>0</v>
      </c>
      <c r="R23">
        <f t="shared" si="0"/>
        <v>491009.64187327813</v>
      </c>
      <c r="S23">
        <f t="shared" si="3"/>
        <v>0</v>
      </c>
      <c r="T23">
        <f t="shared" si="4"/>
        <v>-735127.80949449888</v>
      </c>
      <c r="V23">
        <v>8.1734738081031804</v>
      </c>
      <c r="W23">
        <v>-1420.2684738081</v>
      </c>
      <c r="X23">
        <v>25000</v>
      </c>
      <c r="Y23">
        <f>K22*1000-X23-W23</f>
        <v>577875.50263358839</v>
      </c>
    </row>
    <row r="24" spans="3:25" x14ac:dyDescent="0.25">
      <c r="C24" s="4">
        <v>0.27117200000000002</v>
      </c>
      <c r="D24">
        <v>489.11479423543904</v>
      </c>
      <c r="E24" s="4">
        <v>1718.3213010173113</v>
      </c>
      <c r="F24" s="4">
        <v>3881.58</v>
      </c>
      <c r="G24" s="4">
        <v>0</v>
      </c>
      <c r="H24" s="4">
        <v>0</v>
      </c>
      <c r="I24" s="5">
        <v>0</v>
      </c>
      <c r="J24" s="4">
        <v>0.63</v>
      </c>
      <c r="K24" s="4">
        <v>296.34297520661147</v>
      </c>
      <c r="L24" s="4">
        <v>296.34297520661147</v>
      </c>
      <c r="M24" s="4">
        <v>0</v>
      </c>
      <c r="N24" s="4">
        <v>296.34297520661147</v>
      </c>
      <c r="O24">
        <f t="shared" si="1"/>
        <v>-489114.79423543916</v>
      </c>
      <c r="P24">
        <f t="shared" si="1"/>
        <v>0</v>
      </c>
      <c r="Q24">
        <f t="shared" si="2"/>
        <v>0</v>
      </c>
      <c r="R24">
        <f t="shared" si="0"/>
        <v>296342.97520661145</v>
      </c>
      <c r="S24">
        <f t="shared" si="3"/>
        <v>0</v>
      </c>
      <c r="T24">
        <f t="shared" si="4"/>
        <v>-978229.5884708782</v>
      </c>
      <c r="V24">
        <v>0</v>
      </c>
      <c r="W24">
        <v>-1362.5450000000001</v>
      </c>
      <c r="X24">
        <v>25000</v>
      </c>
      <c r="Y24">
        <f>K23*1000-X24-W24</f>
        <v>467372.18687327811</v>
      </c>
    </row>
    <row r="25" spans="3:25" x14ac:dyDescent="0.25">
      <c r="C25" s="4">
        <v>0.26649</v>
      </c>
      <c r="D25">
        <v>498.86169361575929</v>
      </c>
      <c r="E25" s="4">
        <v>1250</v>
      </c>
      <c r="F25" s="4">
        <v>3881.58</v>
      </c>
      <c r="G25" s="4">
        <v>-30.540392598448022</v>
      </c>
      <c r="H25" s="4">
        <v>0</v>
      </c>
      <c r="I25" s="5">
        <v>0</v>
      </c>
      <c r="J25" s="4">
        <v>0.63</v>
      </c>
      <c r="K25" s="4">
        <v>151.92630853994481</v>
      </c>
      <c r="L25" s="4">
        <v>151.92630853994501</v>
      </c>
      <c r="M25" s="4">
        <v>0</v>
      </c>
      <c r="N25" s="4">
        <v>151.92630853994481</v>
      </c>
      <c r="O25">
        <f t="shared" si="1"/>
        <v>-468321.30101731129</v>
      </c>
      <c r="P25">
        <f t="shared" si="1"/>
        <v>0</v>
      </c>
      <c r="Q25">
        <f t="shared" si="2"/>
        <v>0</v>
      </c>
      <c r="R25">
        <f t="shared" si="0"/>
        <v>151926.30853994502</v>
      </c>
      <c r="S25">
        <f t="shared" si="3"/>
        <v>2.0372681319713593E-10</v>
      </c>
      <c r="T25">
        <f t="shared" si="4"/>
        <v>-967213.53502566915</v>
      </c>
      <c r="V25">
        <v>0</v>
      </c>
      <c r="W25">
        <v>-653.01</v>
      </c>
      <c r="X25">
        <v>25000</v>
      </c>
      <c r="Y25">
        <f>K24*1000-X25-W25</f>
        <v>271995.98520661145</v>
      </c>
    </row>
    <row r="26" spans="3:25" x14ac:dyDescent="0.25">
      <c r="C26" s="4">
        <v>0.26110800000000001</v>
      </c>
      <c r="D26">
        <v>481.41398059989848</v>
      </c>
      <c r="E26" s="4">
        <v>1250</v>
      </c>
      <c r="F26" s="4">
        <v>3400.1660194001015</v>
      </c>
      <c r="G26" s="4">
        <v>0</v>
      </c>
      <c r="H26" s="4">
        <v>0</v>
      </c>
      <c r="I26" s="5">
        <v>0</v>
      </c>
      <c r="J26" s="4">
        <v>0.63</v>
      </c>
      <c r="K26" s="4">
        <v>32.004820936639099</v>
      </c>
      <c r="L26" s="4">
        <v>32.04</v>
      </c>
      <c r="M26" s="4">
        <v>0</v>
      </c>
      <c r="N26" s="4">
        <v>32.004820936639099</v>
      </c>
      <c r="O26">
        <f>(E26-E25)*1000</f>
        <v>0</v>
      </c>
      <c r="P26">
        <f>(F26-F25)*1000</f>
        <v>-481413.98059989844</v>
      </c>
      <c r="Q26">
        <f t="shared" si="2"/>
        <v>0</v>
      </c>
      <c r="R26">
        <f t="shared" si="0"/>
        <v>32040</v>
      </c>
      <c r="S26">
        <f>R26-K26*1000+M26*1000</f>
        <v>35.179063360901637</v>
      </c>
      <c r="T26">
        <f t="shared" si="4"/>
        <v>-962827.96119979699</v>
      </c>
      <c r="V26">
        <v>0</v>
      </c>
      <c r="W26">
        <v>-372.94749999999999</v>
      </c>
      <c r="X26">
        <v>25000</v>
      </c>
      <c r="Y26">
        <f>K25*1000-X26-W26</f>
        <v>127299.25603994481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R11" sqref="R11"/>
    </sheetView>
  </sheetViews>
  <sheetFormatPr defaultRowHeight="15" x14ac:dyDescent="0.25"/>
  <cols>
    <col min="14" max="14" width="18.7109375" bestFit="1" customWidth="1"/>
  </cols>
  <sheetData>
    <row r="1" spans="1:15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29</v>
      </c>
    </row>
    <row r="2" spans="1:15" x14ac:dyDescent="0.25">
      <c r="A2">
        <v>0</v>
      </c>
      <c r="B2">
        <v>62750.000000000007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3">
        <f t="shared" ref="N2:N25" si="0">SUM(B2:M2)</f>
        <v>62750.000000000007</v>
      </c>
      <c r="O2">
        <f>+N2/1000</f>
        <v>62.750000000000007</v>
      </c>
    </row>
    <row r="3" spans="1:15" x14ac:dyDescent="0.25">
      <c r="A3">
        <v>3600</v>
      </c>
      <c r="B3">
        <v>62750.000000000007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3">
        <f t="shared" si="0"/>
        <v>62750.000000000007</v>
      </c>
      <c r="O3">
        <f t="shared" ref="O3:O25" si="1">+N3/1000</f>
        <v>62.750000000000007</v>
      </c>
    </row>
    <row r="4" spans="1:15" x14ac:dyDescent="0.25">
      <c r="A4">
        <v>7200</v>
      </c>
      <c r="B4">
        <v>62750.000000000007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 t="shared" si="0"/>
        <v>62750.000000000007</v>
      </c>
      <c r="O4">
        <f t="shared" si="1"/>
        <v>62.750000000000007</v>
      </c>
    </row>
    <row r="5" spans="1:15" x14ac:dyDescent="0.25">
      <c r="A5">
        <v>10800</v>
      </c>
      <c r="B5">
        <v>62750.000000000007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3">
        <f t="shared" si="0"/>
        <v>62750.000000000007</v>
      </c>
      <c r="O5">
        <f t="shared" si="1"/>
        <v>62.750000000000007</v>
      </c>
    </row>
    <row r="6" spans="1:15" x14ac:dyDescent="0.25">
      <c r="A6">
        <v>14400</v>
      </c>
      <c r="B6">
        <v>62750.000000000007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3">
        <f t="shared" si="0"/>
        <v>62750.000000000007</v>
      </c>
      <c r="O6">
        <f t="shared" si="1"/>
        <v>62.750000000000007</v>
      </c>
    </row>
    <row r="7" spans="1:15" x14ac:dyDescent="0.25">
      <c r="A7">
        <v>18000</v>
      </c>
      <c r="B7">
        <v>62750.000000000007</v>
      </c>
      <c r="C7">
        <v>0</v>
      </c>
      <c r="D7">
        <v>2634.2975206611591</v>
      </c>
      <c r="E7">
        <v>2634.2975206611591</v>
      </c>
      <c r="F7">
        <v>2634.2975206611591</v>
      </c>
      <c r="G7">
        <v>2634.2975206611591</v>
      </c>
      <c r="H7">
        <v>2634.29752066116</v>
      </c>
      <c r="I7">
        <v>2634.2975206611591</v>
      </c>
      <c r="J7">
        <v>2634.2975206611591</v>
      </c>
      <c r="K7">
        <v>2634.2975206611591</v>
      </c>
      <c r="L7">
        <v>2634.2975206611591</v>
      </c>
      <c r="M7">
        <v>2634.2975206611591</v>
      </c>
      <c r="N7" s="3">
        <f t="shared" si="0"/>
        <v>89092.975206611591</v>
      </c>
      <c r="O7">
        <f t="shared" si="1"/>
        <v>89.092975206611584</v>
      </c>
    </row>
    <row r="8" spans="1:15" x14ac:dyDescent="0.25">
      <c r="A8">
        <v>21600</v>
      </c>
      <c r="B8">
        <v>188333.33333333331</v>
      </c>
      <c r="C8">
        <v>367314.06141520833</v>
      </c>
      <c r="D8">
        <v>5268.5950413223172</v>
      </c>
      <c r="E8">
        <v>5268.5950413223172</v>
      </c>
      <c r="F8">
        <v>5268.5950413223172</v>
      </c>
      <c r="G8">
        <v>5268.5950413223172</v>
      </c>
      <c r="H8">
        <v>5268.5950413223172</v>
      </c>
      <c r="I8">
        <v>5268.5950413223172</v>
      </c>
      <c r="J8">
        <v>5268.5950413223172</v>
      </c>
      <c r="K8">
        <v>5268.5950413223172</v>
      </c>
      <c r="L8">
        <v>5268.5950413223172</v>
      </c>
      <c r="M8">
        <v>5268.5950413223172</v>
      </c>
      <c r="N8" s="3">
        <f t="shared" si="0"/>
        <v>608333.34516176453</v>
      </c>
      <c r="O8">
        <f t="shared" si="1"/>
        <v>608.33334516176456</v>
      </c>
    </row>
    <row r="9" spans="1:15" x14ac:dyDescent="0.25">
      <c r="A9">
        <v>25200</v>
      </c>
      <c r="B9">
        <v>533750</v>
      </c>
      <c r="C9">
        <v>367314.06141520833</v>
      </c>
      <c r="D9">
        <v>13171.48760330575</v>
      </c>
      <c r="E9">
        <v>13171.48760330575</v>
      </c>
      <c r="F9">
        <v>13171.48760330575</v>
      </c>
      <c r="G9">
        <v>13171.48760330575</v>
      </c>
      <c r="H9">
        <v>13171.48760330575</v>
      </c>
      <c r="I9">
        <v>13171.48760330575</v>
      </c>
      <c r="J9">
        <v>13171.48760330575</v>
      </c>
      <c r="K9">
        <v>13171.48760330575</v>
      </c>
      <c r="L9">
        <v>13171.48760330575</v>
      </c>
      <c r="M9">
        <v>13171.48760330575</v>
      </c>
      <c r="N9" s="3">
        <f t="shared" si="0"/>
        <v>1032778.9374482655</v>
      </c>
      <c r="O9">
        <f t="shared" si="1"/>
        <v>1032.7789374482654</v>
      </c>
    </row>
    <row r="10" spans="1:15" x14ac:dyDescent="0.25">
      <c r="A10">
        <v>28800</v>
      </c>
      <c r="B10">
        <v>627916.66666666674</v>
      </c>
      <c r="C10">
        <v>367314.06141520833</v>
      </c>
      <c r="D10">
        <v>5268.5950413223172</v>
      </c>
      <c r="E10">
        <v>5268.5950413223172</v>
      </c>
      <c r="F10">
        <v>5268.5950413223172</v>
      </c>
      <c r="G10">
        <v>5268.5950413223172</v>
      </c>
      <c r="H10">
        <v>5268.5950413223172</v>
      </c>
      <c r="I10">
        <v>5268.5950413223172</v>
      </c>
      <c r="J10">
        <v>5268.5950413223172</v>
      </c>
      <c r="K10">
        <v>5268.5950413223172</v>
      </c>
      <c r="L10">
        <v>5268.5950413223172</v>
      </c>
      <c r="M10">
        <v>5268.5950413223172</v>
      </c>
      <c r="N10" s="3">
        <f t="shared" si="0"/>
        <v>1047916.6784950979</v>
      </c>
      <c r="O10">
        <f t="shared" si="1"/>
        <v>1047.9166784950978</v>
      </c>
    </row>
    <row r="11" spans="1:15" x14ac:dyDescent="0.25">
      <c r="A11">
        <v>32400</v>
      </c>
      <c r="B11">
        <v>477250.00000000012</v>
      </c>
      <c r="C11">
        <v>367314.06141520833</v>
      </c>
      <c r="D11">
        <v>1317.148760330575</v>
      </c>
      <c r="E11">
        <v>1317.148760330575</v>
      </c>
      <c r="F11">
        <v>1317.148760330575</v>
      </c>
      <c r="G11">
        <v>1317.148760330575</v>
      </c>
      <c r="H11">
        <v>1317.148760330575</v>
      </c>
      <c r="I11">
        <v>1317.148760330575</v>
      </c>
      <c r="J11">
        <v>1317.148760330575</v>
      </c>
      <c r="K11">
        <v>1317.148760330575</v>
      </c>
      <c r="L11">
        <v>1317.148760330575</v>
      </c>
      <c r="M11">
        <v>1317.148760330575</v>
      </c>
      <c r="N11" s="3">
        <f t="shared" si="0"/>
        <v>857735.54901851481</v>
      </c>
      <c r="O11">
        <f t="shared" si="1"/>
        <v>857.7355490185148</v>
      </c>
    </row>
    <row r="12" spans="1:15" x14ac:dyDescent="0.25">
      <c r="A12">
        <v>36000</v>
      </c>
      <c r="B12">
        <v>376750</v>
      </c>
      <c r="C12">
        <v>367314.06141520833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 t="shared" si="0"/>
        <v>744064.06141520827</v>
      </c>
      <c r="O12">
        <f t="shared" si="1"/>
        <v>744.06406141520824</v>
      </c>
    </row>
    <row r="13" spans="1:15" x14ac:dyDescent="0.25">
      <c r="A13">
        <v>39600</v>
      </c>
      <c r="B13">
        <v>364166.66666666669</v>
      </c>
      <c r="C13">
        <v>399809.10313458339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 t="shared" si="0"/>
        <v>763975.76980125008</v>
      </c>
      <c r="O13">
        <f t="shared" si="1"/>
        <v>763.97576980125007</v>
      </c>
    </row>
    <row r="14" spans="1:15" x14ac:dyDescent="0.25">
      <c r="A14">
        <v>43200</v>
      </c>
      <c r="B14">
        <v>351666.66666666669</v>
      </c>
      <c r="C14">
        <v>367314.06141520833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3">
        <f t="shared" si="0"/>
        <v>718980.72808187502</v>
      </c>
      <c r="O14">
        <f t="shared" si="1"/>
        <v>718.98072808187499</v>
      </c>
    </row>
    <row r="15" spans="1:15" x14ac:dyDescent="0.25">
      <c r="A15">
        <v>46800</v>
      </c>
      <c r="B15">
        <v>339083.33333333337</v>
      </c>
      <c r="C15">
        <v>367314.06141520833</v>
      </c>
      <c r="D15">
        <v>1317.148760330575</v>
      </c>
      <c r="E15">
        <v>1317.148760330575</v>
      </c>
      <c r="F15">
        <v>1317.148760330575</v>
      </c>
      <c r="G15">
        <v>1317.148760330575</v>
      </c>
      <c r="H15">
        <v>1317.148760330575</v>
      </c>
      <c r="I15">
        <v>1317.148760330575</v>
      </c>
      <c r="J15">
        <v>1317.148760330575</v>
      </c>
      <c r="K15">
        <v>1317.148760330575</v>
      </c>
      <c r="L15">
        <v>1317.148760330575</v>
      </c>
      <c r="M15">
        <v>1317.148760330575</v>
      </c>
      <c r="N15" s="3">
        <f t="shared" si="0"/>
        <v>719568.88235184806</v>
      </c>
      <c r="O15">
        <f t="shared" si="1"/>
        <v>719.56888235184806</v>
      </c>
    </row>
    <row r="16" spans="1:15" x14ac:dyDescent="0.25">
      <c r="A16">
        <v>50400</v>
      </c>
      <c r="B16">
        <v>313916.66666666669</v>
      </c>
      <c r="C16">
        <v>367314.06141520833</v>
      </c>
      <c r="D16">
        <v>1317.148760330575</v>
      </c>
      <c r="E16">
        <v>1317.148760330575</v>
      </c>
      <c r="F16">
        <v>1317.148760330575</v>
      </c>
      <c r="G16">
        <v>1317.148760330575</v>
      </c>
      <c r="H16">
        <v>1317.148760330575</v>
      </c>
      <c r="I16">
        <v>1317.148760330575</v>
      </c>
      <c r="J16">
        <v>1317.148760330575</v>
      </c>
      <c r="K16">
        <v>1317.148760330575</v>
      </c>
      <c r="L16">
        <v>1317.148760330575</v>
      </c>
      <c r="M16">
        <v>1317.148760330575</v>
      </c>
      <c r="N16" s="3">
        <f t="shared" si="0"/>
        <v>694402.21568518132</v>
      </c>
      <c r="O16">
        <f t="shared" si="1"/>
        <v>694.40221568518132</v>
      </c>
    </row>
    <row r="17" spans="1:15" x14ac:dyDescent="0.25">
      <c r="A17">
        <v>54000</v>
      </c>
      <c r="B17">
        <v>326500</v>
      </c>
      <c r="C17">
        <v>367314.06141520833</v>
      </c>
      <c r="D17">
        <v>2634.2975206611591</v>
      </c>
      <c r="E17">
        <v>2634.2975206611591</v>
      </c>
      <c r="F17">
        <v>2634.2975206611591</v>
      </c>
      <c r="G17">
        <v>2634.2975206611591</v>
      </c>
      <c r="H17">
        <v>2634.2975206611591</v>
      </c>
      <c r="I17">
        <v>2634.2975206611591</v>
      </c>
      <c r="J17">
        <v>2634.2975206611591</v>
      </c>
      <c r="K17">
        <v>2634.2975206611591</v>
      </c>
      <c r="L17">
        <v>2634.2975206611591</v>
      </c>
      <c r="M17">
        <v>2634.2975206611591</v>
      </c>
      <c r="N17" s="3">
        <f t="shared" si="0"/>
        <v>720157.03662181972</v>
      </c>
      <c r="O17">
        <f t="shared" si="1"/>
        <v>720.15703662181977</v>
      </c>
    </row>
    <row r="18" spans="1:15" x14ac:dyDescent="0.25">
      <c r="A18">
        <v>57600</v>
      </c>
      <c r="B18">
        <v>339083.33333333337</v>
      </c>
      <c r="C18">
        <v>399809.10313458339</v>
      </c>
      <c r="D18">
        <v>2634.2975206611591</v>
      </c>
      <c r="E18">
        <v>2634.2975206611591</v>
      </c>
      <c r="F18">
        <v>2634.2975206611591</v>
      </c>
      <c r="G18">
        <v>2634.2975206611591</v>
      </c>
      <c r="H18">
        <v>2634.2975206611591</v>
      </c>
      <c r="I18">
        <v>2634.2975206611591</v>
      </c>
      <c r="J18">
        <v>2634.2975206611591</v>
      </c>
      <c r="K18">
        <v>2634.2975206611591</v>
      </c>
      <c r="L18">
        <v>2634.2975206611591</v>
      </c>
      <c r="M18">
        <v>2634.2975206611591</v>
      </c>
      <c r="N18" s="3">
        <f t="shared" si="0"/>
        <v>765235.41167452815</v>
      </c>
      <c r="O18">
        <f t="shared" si="1"/>
        <v>765.23541167452811</v>
      </c>
    </row>
    <row r="19" spans="1:15" x14ac:dyDescent="0.25">
      <c r="A19">
        <v>61200</v>
      </c>
      <c r="B19">
        <v>351666.66666666669</v>
      </c>
      <c r="C19">
        <v>367314.06141520833</v>
      </c>
      <c r="D19">
        <v>2634.2975206611591</v>
      </c>
      <c r="E19">
        <v>2634.2975206611591</v>
      </c>
      <c r="F19">
        <v>2634.2975206611591</v>
      </c>
      <c r="G19">
        <v>2634.2975206611591</v>
      </c>
      <c r="H19">
        <v>2634.2975206611591</v>
      </c>
      <c r="I19">
        <v>2634.2975206611591</v>
      </c>
      <c r="J19">
        <v>2634.2975206611591</v>
      </c>
      <c r="K19">
        <v>2634.2975206611591</v>
      </c>
      <c r="L19">
        <v>2634.2975206611591</v>
      </c>
      <c r="M19">
        <v>2634.2975206611591</v>
      </c>
      <c r="N19" s="3">
        <f t="shared" si="0"/>
        <v>745323.70328848646</v>
      </c>
      <c r="O19">
        <f t="shared" si="1"/>
        <v>745.32370328848651</v>
      </c>
    </row>
    <row r="20" spans="1:15" x14ac:dyDescent="0.25">
      <c r="A20">
        <v>64800</v>
      </c>
      <c r="B20">
        <v>370500</v>
      </c>
      <c r="C20">
        <v>0</v>
      </c>
      <c r="D20">
        <v>10537.190082644671</v>
      </c>
      <c r="E20">
        <v>10537.190082644671</v>
      </c>
      <c r="F20">
        <v>10537.190082644671</v>
      </c>
      <c r="G20">
        <v>10537.190082644671</v>
      </c>
      <c r="H20">
        <v>10537.190082644671</v>
      </c>
      <c r="I20">
        <v>10537.190082644671</v>
      </c>
      <c r="J20">
        <v>10537.190082644671</v>
      </c>
      <c r="K20">
        <v>10537.190082644671</v>
      </c>
      <c r="L20">
        <v>10537.190082644671</v>
      </c>
      <c r="M20">
        <v>10537.190082644671</v>
      </c>
      <c r="N20" s="3">
        <f t="shared" si="0"/>
        <v>475871.90082644694</v>
      </c>
      <c r="O20">
        <f t="shared" si="1"/>
        <v>475.87190082644696</v>
      </c>
    </row>
    <row r="21" spans="1:15" x14ac:dyDescent="0.25">
      <c r="A21">
        <v>68400</v>
      </c>
      <c r="B21">
        <v>496083.33333333337</v>
      </c>
      <c r="C21">
        <v>0</v>
      </c>
      <c r="D21">
        <v>10537.190082644671</v>
      </c>
      <c r="E21">
        <v>10537.190082644671</v>
      </c>
      <c r="F21">
        <v>10537.190082644671</v>
      </c>
      <c r="G21">
        <v>10537.190082644671</v>
      </c>
      <c r="H21">
        <v>10537.190082644671</v>
      </c>
      <c r="I21">
        <v>10537.190082644671</v>
      </c>
      <c r="J21">
        <v>10537.190082644671</v>
      </c>
      <c r="K21">
        <v>10537.190082644671</v>
      </c>
      <c r="L21">
        <v>10537.190082644671</v>
      </c>
      <c r="M21">
        <v>10537.190082644671</v>
      </c>
      <c r="N21" s="3">
        <f t="shared" si="0"/>
        <v>601455.23415978032</v>
      </c>
      <c r="O21">
        <f t="shared" si="1"/>
        <v>601.45523415978028</v>
      </c>
    </row>
    <row r="22" spans="1:15" x14ac:dyDescent="0.25">
      <c r="A22">
        <v>72000</v>
      </c>
      <c r="B22">
        <v>464666.66666666669</v>
      </c>
      <c r="C22">
        <v>0</v>
      </c>
      <c r="D22">
        <v>2634.2975206611591</v>
      </c>
      <c r="E22">
        <v>2634.2975206611591</v>
      </c>
      <c r="F22">
        <v>2634.2975206611591</v>
      </c>
      <c r="G22">
        <v>2634.2975206611591</v>
      </c>
      <c r="H22">
        <v>2634.2975206611591</v>
      </c>
      <c r="I22">
        <v>2634.2975206611591</v>
      </c>
      <c r="J22">
        <v>2634.2975206611591</v>
      </c>
      <c r="K22">
        <v>2634.2975206611591</v>
      </c>
      <c r="L22">
        <v>2634.2975206611591</v>
      </c>
      <c r="M22">
        <v>2634.2975206611591</v>
      </c>
      <c r="N22" s="3">
        <f t="shared" si="0"/>
        <v>491009.64187327813</v>
      </c>
      <c r="O22">
        <f t="shared" si="1"/>
        <v>491.00964187327816</v>
      </c>
    </row>
    <row r="23" spans="1:15" x14ac:dyDescent="0.25">
      <c r="A23">
        <v>75600</v>
      </c>
      <c r="B23">
        <v>270000</v>
      </c>
      <c r="C23">
        <v>0</v>
      </c>
      <c r="D23">
        <v>2634.2975206611591</v>
      </c>
      <c r="E23">
        <v>2634.2975206611591</v>
      </c>
      <c r="F23">
        <v>2634.2975206611591</v>
      </c>
      <c r="G23">
        <v>2634.2975206611591</v>
      </c>
      <c r="H23">
        <v>2634.2975206611591</v>
      </c>
      <c r="I23">
        <v>2634.2975206611591</v>
      </c>
      <c r="J23">
        <v>2634.2975206611591</v>
      </c>
      <c r="K23">
        <v>2634.2975206611591</v>
      </c>
      <c r="L23">
        <v>2634.2975206611591</v>
      </c>
      <c r="M23">
        <v>2634.2975206611591</v>
      </c>
      <c r="N23" s="3">
        <f t="shared" si="0"/>
        <v>296342.97520661145</v>
      </c>
      <c r="O23">
        <f t="shared" si="1"/>
        <v>296.34297520661147</v>
      </c>
    </row>
    <row r="24" spans="1:15" x14ac:dyDescent="0.25">
      <c r="A24">
        <v>79200</v>
      </c>
      <c r="B24">
        <v>125583.3333333333</v>
      </c>
      <c r="C24">
        <v>0</v>
      </c>
      <c r="D24">
        <v>2634.2975206611591</v>
      </c>
      <c r="E24">
        <v>2634.2975206611591</v>
      </c>
      <c r="F24">
        <v>2634.2975206611591</v>
      </c>
      <c r="G24">
        <v>2634.2975206611591</v>
      </c>
      <c r="H24">
        <v>2634.2975206611591</v>
      </c>
      <c r="I24">
        <v>2634.2975206611591</v>
      </c>
      <c r="J24">
        <v>2634.2975206611591</v>
      </c>
      <c r="K24">
        <v>2634.2975206611591</v>
      </c>
      <c r="L24">
        <v>2634.2975206611591</v>
      </c>
      <c r="M24">
        <v>2634.2975206611591</v>
      </c>
      <c r="N24" s="3">
        <f t="shared" si="0"/>
        <v>151926.30853994482</v>
      </c>
      <c r="O24">
        <f t="shared" si="1"/>
        <v>151.92630853994481</v>
      </c>
    </row>
    <row r="25" spans="1:15" x14ac:dyDescent="0.25">
      <c r="A25">
        <v>82800</v>
      </c>
      <c r="B25">
        <v>18833.333333333339</v>
      </c>
      <c r="C25">
        <v>0</v>
      </c>
      <c r="D25">
        <v>1317.148760330575</v>
      </c>
      <c r="E25">
        <v>1317.148760330575</v>
      </c>
      <c r="F25">
        <v>1317.148760330575</v>
      </c>
      <c r="G25">
        <v>1317.148760330575</v>
      </c>
      <c r="H25">
        <v>1317.148760330575</v>
      </c>
      <c r="I25">
        <v>1317.148760330575</v>
      </c>
      <c r="J25">
        <v>1317.148760330575</v>
      </c>
      <c r="K25">
        <v>1317.148760330575</v>
      </c>
      <c r="L25">
        <v>1317.148760330575</v>
      </c>
      <c r="M25">
        <v>1317.148760330575</v>
      </c>
      <c r="N25" s="3">
        <f t="shared" si="0"/>
        <v>32004.820936639098</v>
      </c>
      <c r="O25">
        <f t="shared" si="1"/>
        <v>32.004820936639099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WG</vt:lpstr>
      <vt:lpstr>PV</vt:lpstr>
      <vt:lpstr>Electrical_load</vt:lpstr>
      <vt:lpstr>Scenario</vt:lpstr>
      <vt:lpstr>143_SCENARIO 3_ENV </vt:lpstr>
      <vt:lpstr>143_SCENARIO 3_ECO</vt:lpstr>
      <vt:lpstr>143_SCENARIO 2_ECO </vt:lpstr>
      <vt:lpstr>143_SCENARIO 1_ECO </vt:lpstr>
      <vt:lpstr>Thermal_load</vt:lpstr>
      <vt:lpstr>143_SCENARIO 2_ENV </vt:lpstr>
      <vt:lpstr>143_SCENARIO 1_ENV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Ferruzzi</dc:creator>
  <cp:lastModifiedBy>Seyede Zahra Tajalli</cp:lastModifiedBy>
  <dcterms:created xsi:type="dcterms:W3CDTF">2025-01-16T13:57:35Z</dcterms:created>
  <dcterms:modified xsi:type="dcterms:W3CDTF">2025-03-24T12:49:13Z</dcterms:modified>
</cp:coreProperties>
</file>