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318FF6B9-23BC-40FF-82A1-2A20C9503A8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/>
  <c r="G26" i="6" s="1"/>
  <c r="G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C25" i="6"/>
  <c r="I25" i="6" s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" i="6"/>
  <c r="C3" i="6" l="1"/>
  <c r="I3" i="6" s="1"/>
  <c r="C4" i="6"/>
  <c r="I4" i="6" s="1"/>
  <c r="C5" i="6"/>
  <c r="I5" i="6" s="1"/>
  <c r="C6" i="6"/>
  <c r="I6" i="6" s="1"/>
  <c r="C7" i="6"/>
  <c r="I7" i="6" s="1"/>
  <c r="C8" i="6"/>
  <c r="I8" i="6" s="1"/>
  <c r="C9" i="6"/>
  <c r="I9" i="6" s="1"/>
  <c r="C10" i="6"/>
  <c r="I10" i="6" s="1"/>
  <c r="C11" i="6"/>
  <c r="I11" i="6" s="1"/>
  <c r="C12" i="6"/>
  <c r="I12" i="6" s="1"/>
  <c r="C13" i="6"/>
  <c r="I13" i="6" s="1"/>
  <c r="C14" i="6"/>
  <c r="I14" i="6" s="1"/>
  <c r="C15" i="6"/>
  <c r="I15" i="6" s="1"/>
  <c r="C16" i="6"/>
  <c r="I16" i="6" s="1"/>
  <c r="C17" i="6"/>
  <c r="I17" i="6" s="1"/>
  <c r="C18" i="6"/>
  <c r="I18" i="6" s="1"/>
  <c r="C19" i="6"/>
  <c r="I19" i="6" s="1"/>
  <c r="C20" i="6"/>
  <c r="I20" i="6" s="1"/>
  <c r="C21" i="6"/>
  <c r="I21" i="6" s="1"/>
  <c r="C22" i="6"/>
  <c r="I22" i="6" s="1"/>
  <c r="C23" i="6"/>
  <c r="I23" i="6" s="1"/>
  <c r="C24" i="6"/>
  <c r="I24" i="6" s="1"/>
  <c r="C2" i="6"/>
  <c r="I2" i="6" s="1"/>
</calcChain>
</file>

<file path=xl/sharedStrings.xml><?xml version="1.0" encoding="utf-8"?>
<sst xmlns="http://schemas.openxmlformats.org/spreadsheetml/2006/main" count="14" uniqueCount="14">
  <si>
    <t>HP</t>
  </si>
  <si>
    <t>Sum</t>
  </si>
  <si>
    <t>Average</t>
  </si>
  <si>
    <t>Running Total</t>
  </si>
  <si>
    <t>Count</t>
  </si>
  <si>
    <t>PV (W)</t>
  </si>
  <si>
    <t>Total Electrical loads (W)</t>
  </si>
  <si>
    <t>Net load (W)</t>
  </si>
  <si>
    <t>P battery (kW)</t>
  </si>
  <si>
    <t>Power mismatch (kW)</t>
  </si>
  <si>
    <t>Total thermal  loads (W)</t>
  </si>
  <si>
    <t>Storred energy bat (kWh)</t>
  </si>
  <si>
    <t>SoC Battery %</t>
  </si>
  <si>
    <t>Energy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</si>
</sst>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/>
    <xf numFmtId="0" fontId="3" fillId="0" borderId="0" xfId="0" applyFont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2" fillId="0" borderId="0" xfId="0" applyFont="1" applyFill="1"/>
    <xf numFmtId="0" fontId="4" fillId="0" borderId="0" xfId="0" applyFont="1" applyFill="1" applyBorder="1" applyAlignment="1">
      <alignment horizontal="justify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1913204744562"/>
          <c:y val="0.2529507694600121"/>
          <c:w val="0.81343354945460999"/>
          <c:h val="0.57744628128820052"/>
        </c:manualLayout>
      </c:layout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Storred energy bat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Sheet2!$D$2:$D$25</c:f>
              <c:numCache>
                <c:formatCode>General</c:formatCode>
                <c:ptCount val="24"/>
                <c:pt idx="0">
                  <c:v>3318.8</c:v>
                </c:pt>
                <c:pt idx="1">
                  <c:v>2923.672</c:v>
                </c:pt>
                <c:pt idx="2">
                  <c:v>2536.8339999999998</c:v>
                </c:pt>
                <c:pt idx="3">
                  <c:v>2136.5059999999999</c:v>
                </c:pt>
                <c:pt idx="4">
                  <c:v>1738.2170000000001</c:v>
                </c:pt>
                <c:pt idx="5">
                  <c:v>1252.471</c:v>
                </c:pt>
                <c:pt idx="6">
                  <c:v>737.82219999999995</c:v>
                </c:pt>
                <c:pt idx="7">
                  <c:v>223.1737</c:v>
                </c:pt>
                <c:pt idx="8">
                  <c:v>0</c:v>
                </c:pt>
                <c:pt idx="9">
                  <c:v>477.49130000000002</c:v>
                </c:pt>
                <c:pt idx="10">
                  <c:v>1581.452</c:v>
                </c:pt>
                <c:pt idx="11">
                  <c:v>2306.6970000000001</c:v>
                </c:pt>
                <c:pt idx="12">
                  <c:v>3167.384</c:v>
                </c:pt>
                <c:pt idx="13">
                  <c:v>3591.2289999999998</c:v>
                </c:pt>
                <c:pt idx="14">
                  <c:v>4501.9089999999997</c:v>
                </c:pt>
                <c:pt idx="15">
                  <c:v>5432.1689999999999</c:v>
                </c:pt>
                <c:pt idx="16">
                  <c:v>6431.8720000000003</c:v>
                </c:pt>
                <c:pt idx="17">
                  <c:v>6546.3909999999996</c:v>
                </c:pt>
                <c:pt idx="18">
                  <c:v>6208.8739999999998</c:v>
                </c:pt>
                <c:pt idx="19">
                  <c:v>5743.2740000000003</c:v>
                </c:pt>
                <c:pt idx="20">
                  <c:v>5230.5320000000002</c:v>
                </c:pt>
                <c:pt idx="21">
                  <c:v>4721.7860000000001</c:v>
                </c:pt>
                <c:pt idx="22">
                  <c:v>4211.2370000000001</c:v>
                </c:pt>
                <c:pt idx="23">
                  <c:v>3710.5349999999999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C-48A8-81F4-B370E75B9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61856"/>
        <c:axId val="500463776"/>
      </c:lineChart>
      <c:catAx>
        <c:axId val="50046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63776"/>
        <c:crosses val="autoZero"/>
        <c:auto val="1"/>
        <c:lblAlgn val="ctr"/>
        <c:lblOffset val="100"/>
        <c:noMultiLvlLbl val="0"/>
      </c:catAx>
      <c:valAx>
        <c:axId val="5004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6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6571645449439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Energy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2-4D91-8480-6035D5181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64080"/>
        <c:axId val="509833888"/>
      </c:lineChart>
      <c:catAx>
        <c:axId val="18316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33888"/>
        <c:crosses val="autoZero"/>
        <c:auto val="1"/>
        <c:lblAlgn val="ctr"/>
        <c:lblOffset val="100"/>
        <c:noMultiLvlLbl val="0"/>
      </c:catAx>
      <c:valAx>
        <c:axId val="5098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41470024947074"/>
          <c:y val="0.1640187143622984"/>
          <c:w val="0.78459667694294899"/>
          <c:h val="0.71920042813517526"/>
        </c:manualLayout>
      </c:layout>
      <c:lineChart>
        <c:grouping val="standar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P battery (kW)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Sheet2!$G$2:$G$25</c:f>
              <c:numCache>
                <c:formatCode>General</c:formatCode>
                <c:ptCount val="24"/>
                <c:pt idx="0">
                  <c:v>81.199999999999818</c:v>
                </c:pt>
                <c:pt idx="1">
                  <c:v>-395.12800000000016</c:v>
                </c:pt>
                <c:pt idx="2">
                  <c:v>-386.83800000000019</c:v>
                </c:pt>
                <c:pt idx="3">
                  <c:v>-400.32799999999997</c:v>
                </c:pt>
                <c:pt idx="4">
                  <c:v>-398.28899999999976</c:v>
                </c:pt>
                <c:pt idx="5">
                  <c:v>-485.74600000000009</c:v>
                </c:pt>
                <c:pt idx="6">
                  <c:v>-514.64880000000005</c:v>
                </c:pt>
                <c:pt idx="7">
                  <c:v>-514.64850000000001</c:v>
                </c:pt>
                <c:pt idx="8">
                  <c:v>-223.1737</c:v>
                </c:pt>
                <c:pt idx="9">
                  <c:v>477.49130000000002</c:v>
                </c:pt>
                <c:pt idx="10">
                  <c:v>1103.9607000000001</c:v>
                </c:pt>
                <c:pt idx="11">
                  <c:v>725.24500000000012</c:v>
                </c:pt>
                <c:pt idx="12">
                  <c:v>860.6869999999999</c:v>
                </c:pt>
                <c:pt idx="13">
                  <c:v>423.8449999999998</c:v>
                </c:pt>
                <c:pt idx="14">
                  <c:v>910.67999999999984</c:v>
                </c:pt>
                <c:pt idx="15">
                  <c:v>930.26000000000022</c:v>
                </c:pt>
                <c:pt idx="16">
                  <c:v>999.70300000000043</c:v>
                </c:pt>
                <c:pt idx="17">
                  <c:v>114.51899999999932</c:v>
                </c:pt>
                <c:pt idx="18">
                  <c:v>-337.51699999999983</c:v>
                </c:pt>
                <c:pt idx="19">
                  <c:v>-465.59999999999945</c:v>
                </c:pt>
                <c:pt idx="20">
                  <c:v>-512.74200000000019</c:v>
                </c:pt>
                <c:pt idx="21">
                  <c:v>-508.74600000000009</c:v>
                </c:pt>
                <c:pt idx="22">
                  <c:v>-510.54899999999998</c:v>
                </c:pt>
                <c:pt idx="23">
                  <c:v>-500.70200000000023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5-447E-8EF5-AA8E1ABE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32000"/>
        <c:axId val="106229120"/>
      </c:lineChart>
      <c:catAx>
        <c:axId val="1062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9120"/>
        <c:crosses val="autoZero"/>
        <c:auto val="1"/>
        <c:lblAlgn val="ctr"/>
        <c:lblOffset val="100"/>
        <c:noMultiLvlLbl val="0"/>
      </c:catAx>
      <c:valAx>
        <c:axId val="1062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1093302</xdr:colOff>
      <xdr:row>25</xdr:row>
      <xdr:rowOff>159277</xdr:rowOff>
    </xdr:from>
    <xdr:to>
      <xdr:col>6</xdr:col>
      <xdr:colOff>662609</xdr:colOff>
      <xdr:row>36</xdr:row>
      <xdr:rowOff>124239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85BA9A-9D52-3F99-E8C9-E421F3317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745434</xdr:colOff>
      <xdr:row>25</xdr:row>
      <xdr:rowOff>144115</xdr:rowOff>
    </xdr:from>
    <xdr:to>
      <xdr:col>10</xdr:col>
      <xdr:colOff>447261</xdr:colOff>
      <xdr:row>35</xdr:row>
      <xdr:rowOff>74543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DC7377-DACF-65CC-E7E4-F9139B936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248479</xdr:colOff>
      <xdr:row>25</xdr:row>
      <xdr:rowOff>140803</xdr:rowOff>
    </xdr:from>
    <xdr:to>
      <xdr:col>3</xdr:col>
      <xdr:colOff>853110</xdr:colOff>
      <xdr:row>36</xdr:row>
      <xdr:rowOff>129209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0A1D133-6259-F790-7FFA-21D24DF42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FAEE-CF6A-4624-B866-86434EB5EB5E}">
  <dimension ref="A1:J50"/>
  <sheetViews>
    <sheetView tabSelected="1" topLeftCell="B1" zoomScale="115" zoomScaleNormal="115" workbookViewId="0">
      <selection activeCell="M13" sqref="M13"/>
    </sheetView>
  </sheetViews>
  <sheetFormatPr defaultRowHeight="15" x14ac:dyDescent="0.25"/>
  <cols>
    <col min="2" max="2" width="23.28515625" bestFit="1" customWidth="1"/>
    <col min="3" max="3" width="14" bestFit="1" customWidth="1"/>
    <col min="4" max="4" width="23.7109375" bestFit="1" customWidth="1"/>
    <col min="5" max="5" width="13.42578125" bestFit="1" customWidth="1"/>
    <col min="6" max="7" width="13.85546875" bestFit="1" customWidth="1"/>
    <col min="8" max="8" width="20.7109375" bestFit="1" customWidth="1"/>
    <col min="9" max="10" width="22.5703125" bestFit="1" customWidth="1"/>
  </cols>
  <sheetData>
    <row r="1" spans="1:10" x14ac:dyDescent="0.25">
      <c r="A1" s="1" t="s">
        <v>5</v>
      </c>
      <c r="B1" s="2" t="s">
        <v>6</v>
      </c>
      <c r="C1" t="s">
        <v>7</v>
      </c>
      <c r="D1" t="s">
        <v>11</v>
      </c>
      <c r="E1" t="s">
        <v>12</v>
      </c>
      <c r="F1" t="s">
        <v>0</v>
      </c>
      <c r="G1" t="s">
        <v>8</v>
      </c>
      <c r="H1" t="s">
        <v>13</v>
      </c>
      <c r="I1" t="s">
        <v>9</v>
      </c>
      <c r="J1" t="s">
        <v>10</v>
      </c>
    </row>
    <row r="2" spans="1:10" ht="15.75" x14ac:dyDescent="0.25">
      <c r="A2">
        <v>0</v>
      </c>
      <c r="B2" s="3">
        <v>391735.72530890757</v>
      </c>
      <c r="C2">
        <f>A2-B2</f>
        <v>-391735.72530890757</v>
      </c>
      <c r="D2" s="4">
        <v>3318.8</v>
      </c>
      <c r="E2">
        <f>D2/6800*100</f>
        <v>48.805882352941175</v>
      </c>
      <c r="F2">
        <v>0</v>
      </c>
      <c r="G2">
        <f>6800/2-D2</f>
        <v>81.199999999999818</v>
      </c>
      <c r="H2">
        <f>SUM($F$2:F2)</f>
        <v>0</v>
      </c>
      <c r="I2">
        <f>C2/1000+G2+F2</f>
        <v>-310.53572530890773</v>
      </c>
      <c r="J2">
        <v>62750.000000000007</v>
      </c>
    </row>
    <row r="3" spans="1:10" ht="15.75" x14ac:dyDescent="0.25">
      <c r="A3">
        <v>0</v>
      </c>
      <c r="B3" s="3">
        <v>395127.28829926811</v>
      </c>
      <c r="C3">
        <f>A3-B3</f>
        <v>-395127.28829926811</v>
      </c>
      <c r="D3" s="4">
        <v>2923.672</v>
      </c>
      <c r="E3">
        <f t="shared" ref="E3:E25" si="0">D3/6800*100</f>
        <v>42.995176470588234</v>
      </c>
      <c r="F3">
        <v>0</v>
      </c>
      <c r="G3">
        <f>D3-D2</f>
        <v>-395.12800000000016</v>
      </c>
      <c r="H3">
        <f>SUM($F$2:F3)</f>
        <v>0</v>
      </c>
      <c r="I3">
        <f>C3/1000+G3+F3</f>
        <v>-790.25528829926827</v>
      </c>
      <c r="J3">
        <v>62750.000000000007</v>
      </c>
    </row>
    <row r="4" spans="1:10" ht="15.75" x14ac:dyDescent="0.25">
      <c r="A4">
        <v>0</v>
      </c>
      <c r="B4" s="3">
        <v>386838.77182354336</v>
      </c>
      <c r="C4">
        <f>A4-B4</f>
        <v>-386838.77182354336</v>
      </c>
      <c r="D4" s="4">
        <v>2536.8339999999998</v>
      </c>
      <c r="E4">
        <f t="shared" si="0"/>
        <v>37.306382352941178</v>
      </c>
      <c r="F4">
        <v>0</v>
      </c>
      <c r="G4">
        <f>D4-D3</f>
        <v>-386.83800000000019</v>
      </c>
      <c r="H4">
        <f>SUM($F$2:F4)</f>
        <v>0</v>
      </c>
      <c r="I4">
        <f>C4/1000+G4+F4</f>
        <v>-773.6767718235435</v>
      </c>
      <c r="J4">
        <v>62750.000000000007</v>
      </c>
    </row>
    <row r="5" spans="1:10" ht="15.75" x14ac:dyDescent="0.25">
      <c r="A5">
        <v>0</v>
      </c>
      <c r="B5" s="3">
        <v>400327.60079926811</v>
      </c>
      <c r="C5">
        <f>A5-B5</f>
        <v>-400327.60079926811</v>
      </c>
      <c r="D5" s="4">
        <v>2136.5059999999999</v>
      </c>
      <c r="E5">
        <f t="shared" si="0"/>
        <v>31.419205882352941</v>
      </c>
      <c r="F5">
        <v>0</v>
      </c>
      <c r="G5">
        <f>D5-D4</f>
        <v>-400.32799999999997</v>
      </c>
      <c r="H5">
        <f>SUM($F$2:F5)</f>
        <v>0</v>
      </c>
      <c r="I5">
        <f>C5/1000+G5+F5</f>
        <v>-800.65560079926809</v>
      </c>
      <c r="J5">
        <v>62750.000000000007</v>
      </c>
    </row>
    <row r="6" spans="1:10" ht="15.75" x14ac:dyDescent="0.25">
      <c r="A6">
        <v>0</v>
      </c>
      <c r="B6" s="3">
        <v>398289.08432354336</v>
      </c>
      <c r="C6">
        <f>A6-B6</f>
        <v>-398289.08432354336</v>
      </c>
      <c r="D6" s="4">
        <v>1738.2170000000001</v>
      </c>
      <c r="E6">
        <f t="shared" si="0"/>
        <v>25.562014705882351</v>
      </c>
      <c r="F6">
        <v>0</v>
      </c>
      <c r="G6">
        <f>D6-D5</f>
        <v>-398.28899999999976</v>
      </c>
      <c r="H6">
        <f>SUM($F$2:F6)</f>
        <v>0</v>
      </c>
      <c r="I6">
        <f>C6/1000+G6+F6</f>
        <v>-796.57808432354318</v>
      </c>
      <c r="J6">
        <v>62750.000000000007</v>
      </c>
    </row>
    <row r="7" spans="1:10" ht="15.75" x14ac:dyDescent="0.25">
      <c r="A7">
        <v>0</v>
      </c>
      <c r="B7" s="3">
        <v>485746.16169024515</v>
      </c>
      <c r="C7">
        <f>A7-B7</f>
        <v>-485746.16169024515</v>
      </c>
      <c r="D7" s="4">
        <v>1252.471</v>
      </c>
      <c r="E7">
        <f t="shared" si="0"/>
        <v>18.418691176470588</v>
      </c>
      <c r="F7">
        <v>0</v>
      </c>
      <c r="G7">
        <f>D7-D6</f>
        <v>-485.74600000000009</v>
      </c>
      <c r="H7">
        <f>SUM($F$2:F7)</f>
        <v>0</v>
      </c>
      <c r="I7">
        <f>C7/1000+G7+F7</f>
        <v>-971.49216169024521</v>
      </c>
      <c r="J7">
        <v>89092.975206611591</v>
      </c>
    </row>
    <row r="8" spans="1:10" ht="15.75" x14ac:dyDescent="0.25">
      <c r="A8">
        <v>0</v>
      </c>
      <c r="B8" s="3">
        <v>487656.9441734741</v>
      </c>
      <c r="C8">
        <f>A8-B8</f>
        <v>-487656.9441734741</v>
      </c>
      <c r="D8" s="4">
        <v>737.82219999999995</v>
      </c>
      <c r="E8">
        <f t="shared" si="0"/>
        <v>10.850326470588234</v>
      </c>
      <c r="F8">
        <v>0</v>
      </c>
      <c r="G8">
        <f>D8-D7</f>
        <v>-514.64880000000005</v>
      </c>
      <c r="H8">
        <f>SUM($F$2:F8)</f>
        <v>0</v>
      </c>
      <c r="I8">
        <f>C8/1000+G8+F8</f>
        <v>-1002.3057441734741</v>
      </c>
      <c r="J8">
        <v>608333.34516176453</v>
      </c>
    </row>
    <row r="9" spans="1:10" ht="15.75" x14ac:dyDescent="0.25">
      <c r="A9">
        <v>1112.5</v>
      </c>
      <c r="B9" s="3">
        <v>515761.0326086086</v>
      </c>
      <c r="C9">
        <f>A9-B9</f>
        <v>-514648.5326086086</v>
      </c>
      <c r="D9" s="4">
        <v>223.1737</v>
      </c>
      <c r="E9">
        <f t="shared" si="0"/>
        <v>3.2819661764705881</v>
      </c>
      <c r="F9">
        <v>0</v>
      </c>
      <c r="G9">
        <f>D9-D8</f>
        <v>-514.64850000000001</v>
      </c>
      <c r="H9">
        <f>SUM($F$2:F9)</f>
        <v>0</v>
      </c>
      <c r="I9">
        <f>C9/1000+G9+F9</f>
        <v>-1029.2970326086086</v>
      </c>
      <c r="J9">
        <v>1032778.9374482655</v>
      </c>
    </row>
    <row r="10" spans="1:10" ht="15.75" x14ac:dyDescent="0.25">
      <c r="A10">
        <v>287081.25</v>
      </c>
      <c r="B10" s="3">
        <v>559945.9159903687</v>
      </c>
      <c r="C10">
        <f>A10-B10</f>
        <v>-272864.6659903687</v>
      </c>
      <c r="D10" s="4">
        <v>0</v>
      </c>
      <c r="E10">
        <f t="shared" si="0"/>
        <v>0</v>
      </c>
      <c r="F10">
        <v>50</v>
      </c>
      <c r="G10">
        <f>D10-D9</f>
        <v>-223.1737</v>
      </c>
      <c r="H10">
        <f>SUM($F$2:F10)</f>
        <v>50</v>
      </c>
      <c r="I10">
        <f>C10/1000+G10+F10</f>
        <v>-446.03836599036867</v>
      </c>
      <c r="J10">
        <v>1047916.6784950979</v>
      </c>
    </row>
    <row r="11" spans="1:10" ht="15.75" x14ac:dyDescent="0.25">
      <c r="A11">
        <v>1049418.75</v>
      </c>
      <c r="B11" s="3">
        <v>571927.4888872673</v>
      </c>
      <c r="C11">
        <f>A11-B11</f>
        <v>477491.2611127327</v>
      </c>
      <c r="D11" s="4">
        <v>477.49130000000002</v>
      </c>
      <c r="E11">
        <f t="shared" si="0"/>
        <v>7.021930882352942</v>
      </c>
      <c r="F11">
        <v>0</v>
      </c>
      <c r="G11">
        <f>D11-D10</f>
        <v>477.49130000000002</v>
      </c>
      <c r="H11">
        <f>SUM($F$2:F11)</f>
        <v>50</v>
      </c>
      <c r="I11">
        <f>C11/1000+G11+F11</f>
        <v>954.9825611127327</v>
      </c>
      <c r="J11">
        <v>857735.54901851481</v>
      </c>
    </row>
    <row r="12" spans="1:10" ht="15.75" x14ac:dyDescent="0.25">
      <c r="A12">
        <v>1648937.5</v>
      </c>
      <c r="B12" s="3">
        <v>544977.19768498489</v>
      </c>
      <c r="C12">
        <f>A12-B12</f>
        <v>1103960.3023150151</v>
      </c>
      <c r="D12" s="4">
        <v>1581.452</v>
      </c>
      <c r="E12">
        <f t="shared" si="0"/>
        <v>23.256647058823528</v>
      </c>
      <c r="F12">
        <v>0</v>
      </c>
      <c r="G12">
        <f>D12-D11</f>
        <v>1103.9607000000001</v>
      </c>
      <c r="H12">
        <f>SUM($F$2:F12)</f>
        <v>50</v>
      </c>
      <c r="I12">
        <f>C12/1000+G12+F12</f>
        <v>2207.9210023150154</v>
      </c>
      <c r="J12">
        <v>744064.06141520827</v>
      </c>
    </row>
    <row r="13" spans="1:10" ht="15.75" x14ac:dyDescent="0.25">
      <c r="A13">
        <v>1230287.5</v>
      </c>
      <c r="B13" s="3">
        <v>505042.41234859457</v>
      </c>
      <c r="C13">
        <f>A13-B13</f>
        <v>725245.08765140548</v>
      </c>
      <c r="D13" s="4">
        <v>2306.6970000000001</v>
      </c>
      <c r="E13">
        <f t="shared" si="0"/>
        <v>33.922014705882354</v>
      </c>
      <c r="F13">
        <v>0</v>
      </c>
      <c r="G13">
        <f>D13-D12</f>
        <v>725.24500000000012</v>
      </c>
      <c r="H13">
        <f>SUM($F$2:F13)</f>
        <v>50</v>
      </c>
      <c r="I13">
        <f>C13/1000+G13+F13</f>
        <v>1450.4900876514057</v>
      </c>
      <c r="J13">
        <v>763975.76980125008</v>
      </c>
    </row>
    <row r="14" spans="1:10" ht="15.75" x14ac:dyDescent="0.25">
      <c r="A14">
        <v>1358200</v>
      </c>
      <c r="B14" s="3">
        <v>497512.84905450692</v>
      </c>
      <c r="C14">
        <f>A14-B14</f>
        <v>860687.15094549302</v>
      </c>
      <c r="D14" s="4">
        <v>3167.384</v>
      </c>
      <c r="E14">
        <f t="shared" si="0"/>
        <v>46.579176470588237</v>
      </c>
      <c r="F14">
        <v>0</v>
      </c>
      <c r="G14">
        <f>D14-D13</f>
        <v>860.6869999999999</v>
      </c>
      <c r="H14">
        <f>SUM($F$2:F14)</f>
        <v>50</v>
      </c>
      <c r="I14">
        <f>C14/1000+G14+F14</f>
        <v>1721.3741509454931</v>
      </c>
      <c r="J14">
        <v>718980.72808187502</v>
      </c>
    </row>
    <row r="15" spans="1:10" ht="15.75" x14ac:dyDescent="0.25">
      <c r="A15">
        <v>931306.25</v>
      </c>
      <c r="B15" s="3">
        <v>507461.41817917081</v>
      </c>
      <c r="C15">
        <f>A15-B15</f>
        <v>423844.83182082919</v>
      </c>
      <c r="D15" s="4">
        <v>3591.2289999999998</v>
      </c>
      <c r="E15">
        <f t="shared" si="0"/>
        <v>52.812191176470591</v>
      </c>
      <c r="F15">
        <v>0</v>
      </c>
      <c r="G15">
        <f>D15-D14</f>
        <v>423.8449999999998</v>
      </c>
      <c r="H15">
        <f>SUM($F$2:F15)</f>
        <v>50</v>
      </c>
      <c r="I15">
        <f>C15/1000+G15+F15</f>
        <v>847.689831820829</v>
      </c>
      <c r="J15">
        <v>719568.88235184806</v>
      </c>
    </row>
    <row r="16" spans="1:10" ht="15.75" x14ac:dyDescent="0.25">
      <c r="A16">
        <v>1449737.5</v>
      </c>
      <c r="B16" s="3">
        <v>539057.18036732159</v>
      </c>
      <c r="C16">
        <f>A16-B16</f>
        <v>910680.31963267841</v>
      </c>
      <c r="D16" s="4">
        <v>4501.9089999999997</v>
      </c>
      <c r="E16">
        <f t="shared" si="0"/>
        <v>66.20454411764706</v>
      </c>
      <c r="F16">
        <v>0</v>
      </c>
      <c r="G16">
        <f>D16-D15</f>
        <v>910.67999999999984</v>
      </c>
      <c r="H16">
        <f>SUM($F$2:F16)</f>
        <v>50</v>
      </c>
      <c r="I16">
        <f>C16/1000+G16+F16</f>
        <v>1821.3603196326783</v>
      </c>
      <c r="J16">
        <v>694402.21568518132</v>
      </c>
    </row>
    <row r="17" spans="1:10" ht="15.75" x14ac:dyDescent="0.25">
      <c r="A17">
        <v>1487075</v>
      </c>
      <c r="B17" s="3">
        <v>556814.99787919957</v>
      </c>
      <c r="C17">
        <f>A17-B17</f>
        <v>930260.00212080043</v>
      </c>
      <c r="D17" s="4">
        <v>5432.1689999999999</v>
      </c>
      <c r="E17">
        <f t="shared" si="0"/>
        <v>79.884838235294126</v>
      </c>
      <c r="F17">
        <v>0</v>
      </c>
      <c r="G17">
        <f>D17-D16</f>
        <v>930.26000000000022</v>
      </c>
      <c r="H17">
        <f>SUM($F$2:F17)</f>
        <v>50</v>
      </c>
      <c r="I17">
        <f>C17/1000+G17+F17</f>
        <v>1860.5200021208007</v>
      </c>
      <c r="J17">
        <v>720157.03662181972</v>
      </c>
    </row>
    <row r="18" spans="1:10" ht="15.75" x14ac:dyDescent="0.25">
      <c r="A18">
        <v>1547712.5</v>
      </c>
      <c r="B18" s="3">
        <v>548009.32167300861</v>
      </c>
      <c r="C18">
        <f>A18-B18</f>
        <v>999703.17832699139</v>
      </c>
      <c r="D18" s="4">
        <v>6431.8720000000003</v>
      </c>
      <c r="E18">
        <f t="shared" si="0"/>
        <v>94.586352941176472</v>
      </c>
      <c r="F18">
        <v>0</v>
      </c>
      <c r="G18">
        <f>D18-D17</f>
        <v>999.70300000000043</v>
      </c>
      <c r="H18">
        <f>SUM($F$2:F18)</f>
        <v>50</v>
      </c>
      <c r="I18">
        <f>C18/1000+G18+F18</f>
        <v>1999.4061783269917</v>
      </c>
      <c r="J18">
        <v>765235.41167452815</v>
      </c>
    </row>
    <row r="19" spans="1:10" ht="15.75" x14ac:dyDescent="0.25">
      <c r="A19">
        <v>612237.5</v>
      </c>
      <c r="B19" s="3">
        <v>497718.72584464878</v>
      </c>
      <c r="C19">
        <f>A19-B19</f>
        <v>114518.77415535122</v>
      </c>
      <c r="D19" s="4">
        <v>6546.3909999999996</v>
      </c>
      <c r="E19">
        <f t="shared" si="0"/>
        <v>96.270455882352934</v>
      </c>
      <c r="F19">
        <v>0</v>
      </c>
      <c r="G19">
        <f>D19-D18</f>
        <v>114.51899999999932</v>
      </c>
      <c r="H19">
        <f>SUM($F$2:F19)</f>
        <v>50</v>
      </c>
      <c r="I19">
        <f>C19/1000+G19+F19</f>
        <v>229.03777415535055</v>
      </c>
      <c r="J19">
        <v>745323.70328848646</v>
      </c>
    </row>
    <row r="20" spans="1:10" ht="15.75" x14ac:dyDescent="0.25">
      <c r="A20">
        <v>79631.25</v>
      </c>
      <c r="B20" s="3">
        <v>417148.00624470611</v>
      </c>
      <c r="C20">
        <f>A20-B20</f>
        <v>-337516.75624470611</v>
      </c>
      <c r="D20" s="4">
        <v>6208.8739999999998</v>
      </c>
      <c r="E20">
        <f t="shared" si="0"/>
        <v>91.306970588235288</v>
      </c>
      <c r="F20">
        <v>0</v>
      </c>
      <c r="G20">
        <f>D20-D19</f>
        <v>-337.51699999999983</v>
      </c>
      <c r="H20">
        <f>SUM($F$2:F20)</f>
        <v>50</v>
      </c>
      <c r="I20">
        <f>C20/1000+G20+F20</f>
        <v>-675.03375624470596</v>
      </c>
      <c r="J20">
        <v>475871.90082644694</v>
      </c>
    </row>
    <row r="21" spans="1:10" ht="15.75" x14ac:dyDescent="0.25">
      <c r="A21">
        <v>31.25</v>
      </c>
      <c r="B21" s="3">
        <v>465631.27859207778</v>
      </c>
      <c r="C21">
        <f>A21-B21</f>
        <v>-465600.02859207778</v>
      </c>
      <c r="D21" s="4">
        <v>5743.2740000000003</v>
      </c>
      <c r="E21">
        <f t="shared" si="0"/>
        <v>84.459911764705879</v>
      </c>
      <c r="F21">
        <v>0</v>
      </c>
      <c r="G21">
        <f>D21-D20</f>
        <v>-465.59999999999945</v>
      </c>
      <c r="H21">
        <f>SUM($F$2:F21)</f>
        <v>50</v>
      </c>
      <c r="I21">
        <f>C21/1000+G21+F21</f>
        <v>-931.20002859207716</v>
      </c>
      <c r="J21">
        <v>601455.23415978032</v>
      </c>
    </row>
    <row r="22" spans="1:10" ht="15.75" x14ac:dyDescent="0.25">
      <c r="A22">
        <v>0</v>
      </c>
      <c r="B22" s="3">
        <v>512742.02974724933</v>
      </c>
      <c r="C22">
        <f>A22-B22</f>
        <v>-512742.02974724933</v>
      </c>
      <c r="D22" s="4">
        <v>5230.5320000000002</v>
      </c>
      <c r="E22">
        <f t="shared" si="0"/>
        <v>76.919588235294128</v>
      </c>
      <c r="F22">
        <v>0</v>
      </c>
      <c r="G22">
        <f>D22-D21</f>
        <v>-512.74200000000019</v>
      </c>
      <c r="H22">
        <f>SUM($F$2:F22)</f>
        <v>50</v>
      </c>
      <c r="I22">
        <f>C22/1000+G22+F22</f>
        <v>-1025.4840297472497</v>
      </c>
      <c r="J22">
        <v>491009.64187327813</v>
      </c>
    </row>
    <row r="23" spans="1:10" ht="15.75" x14ac:dyDescent="0.25">
      <c r="A23">
        <v>0</v>
      </c>
      <c r="B23" s="3">
        <v>508746.04423543904</v>
      </c>
      <c r="C23">
        <f>A23-B23</f>
        <v>-508746.04423543904</v>
      </c>
      <c r="D23" s="4">
        <v>4721.7860000000001</v>
      </c>
      <c r="E23">
        <f t="shared" si="0"/>
        <v>69.438029411764703</v>
      </c>
      <c r="F23">
        <v>0</v>
      </c>
      <c r="G23">
        <f>D23-D22</f>
        <v>-508.74600000000009</v>
      </c>
      <c r="H23">
        <f>SUM($F$2:F23)</f>
        <v>50</v>
      </c>
      <c r="I23">
        <f>C23/1000+G23+F23</f>
        <v>-1017.4920442354392</v>
      </c>
      <c r="J23">
        <v>296342.97520661145</v>
      </c>
    </row>
    <row r="24" spans="1:10" ht="15.75" x14ac:dyDescent="0.25">
      <c r="A24">
        <v>0</v>
      </c>
      <c r="B24" s="3">
        <v>510549.19361575932</v>
      </c>
      <c r="C24">
        <f>A24-B24</f>
        <v>-510549.19361575932</v>
      </c>
      <c r="D24" s="4">
        <v>4211.2370000000001</v>
      </c>
      <c r="E24">
        <f t="shared" si="0"/>
        <v>61.929955882352935</v>
      </c>
      <c r="F24">
        <v>0</v>
      </c>
      <c r="G24">
        <f>D24-D23</f>
        <v>-510.54899999999998</v>
      </c>
      <c r="H24">
        <f>SUM($F$2:F24)</f>
        <v>50</v>
      </c>
      <c r="I24">
        <f>C24/1000+G24+F24</f>
        <v>-1021.0981936157593</v>
      </c>
      <c r="J24">
        <v>151926.30853994482</v>
      </c>
    </row>
    <row r="25" spans="1:10" ht="15.75" x14ac:dyDescent="0.25">
      <c r="A25">
        <v>0</v>
      </c>
      <c r="B25" s="3">
        <v>500701.4805998985</v>
      </c>
      <c r="C25">
        <f>A25-B25</f>
        <v>-500701.4805998985</v>
      </c>
      <c r="D25" s="4">
        <v>3710.5349999999999</v>
      </c>
      <c r="E25">
        <f t="shared" si="0"/>
        <v>54.566691176470584</v>
      </c>
      <c r="F25">
        <v>0</v>
      </c>
      <c r="G25">
        <f>D25-D24</f>
        <v>-500.70200000000023</v>
      </c>
      <c r="H25">
        <f>SUM($F$2:F25)</f>
        <v>50</v>
      </c>
      <c r="I25">
        <f>C25/1000+G25+F25</f>
        <v>-1001.4034805998988</v>
      </c>
      <c r="J25">
        <v>32004.820936639098</v>
      </c>
    </row>
    <row r="26" spans="1:10" ht="15.75" x14ac:dyDescent="0.25">
      <c r="A26" s="7"/>
      <c r="B26" s="5"/>
      <c r="C26" s="5"/>
      <c r="D26" s="5"/>
      <c r="G26" s="8">
        <f>SUM(G2:G25)</f>
        <v>472.9350000000004</v>
      </c>
    </row>
    <row r="27" spans="1:10" ht="15.75" x14ac:dyDescent="0.25">
      <c r="A27" s="5"/>
      <c r="B27" s="5"/>
      <c r="C27" s="6"/>
      <c r="D27" s="5"/>
    </row>
    <row r="28" spans="1:10" ht="15.75" x14ac:dyDescent="0.25">
      <c r="A28" s="5"/>
      <c r="B28" s="5"/>
      <c r="C28" s="6"/>
      <c r="D28" s="5"/>
    </row>
    <row r="29" spans="1:10" ht="15.75" x14ac:dyDescent="0.25">
      <c r="A29" s="5"/>
      <c r="B29" s="5"/>
      <c r="C29" s="6"/>
      <c r="D29" s="5"/>
    </row>
    <row r="30" spans="1:10" ht="15.75" x14ac:dyDescent="0.25">
      <c r="A30" s="5"/>
      <c r="B30" s="5"/>
      <c r="C30" s="6"/>
      <c r="D30" s="5"/>
    </row>
    <row r="31" spans="1:10" ht="15.75" x14ac:dyDescent="0.25">
      <c r="A31" s="5"/>
      <c r="B31" s="5"/>
      <c r="C31" s="6"/>
      <c r="D31" s="5"/>
    </row>
    <row r="32" spans="1:10" ht="15.75" x14ac:dyDescent="0.25">
      <c r="A32" s="5"/>
      <c r="B32" s="5"/>
      <c r="C32" s="6"/>
      <c r="D32" s="5"/>
    </row>
    <row r="33" spans="1:4" ht="15.75" x14ac:dyDescent="0.25">
      <c r="A33" s="5"/>
      <c r="B33" s="5"/>
      <c r="C33" s="6"/>
      <c r="D33" s="5"/>
    </row>
    <row r="34" spans="1:4" ht="15.75" x14ac:dyDescent="0.25">
      <c r="A34" s="5"/>
      <c r="B34" s="5"/>
      <c r="C34" s="5"/>
      <c r="D34" s="5"/>
    </row>
    <row r="35" spans="1:4" ht="15.75" x14ac:dyDescent="0.25">
      <c r="A35" s="5"/>
      <c r="B35" s="5"/>
      <c r="C35" s="5"/>
      <c r="D35" s="5"/>
    </row>
    <row r="36" spans="1:4" ht="15.75" x14ac:dyDescent="0.25">
      <c r="A36" s="5"/>
      <c r="B36" s="5"/>
      <c r="C36" s="5"/>
      <c r="D36" s="5"/>
    </row>
    <row r="37" spans="1:4" ht="15.75" x14ac:dyDescent="0.25">
      <c r="A37" s="5"/>
      <c r="B37" s="5"/>
      <c r="C37" s="5"/>
      <c r="D37" s="5"/>
    </row>
    <row r="38" spans="1:4" ht="15.75" x14ac:dyDescent="0.25">
      <c r="A38" s="5"/>
      <c r="B38" s="5"/>
      <c r="C38" s="5"/>
      <c r="D38" s="5"/>
    </row>
    <row r="39" spans="1:4" ht="15.75" x14ac:dyDescent="0.25">
      <c r="A39" s="5"/>
      <c r="B39" s="5"/>
      <c r="C39" s="5"/>
      <c r="D39" s="5"/>
    </row>
    <row r="40" spans="1:4" ht="15.75" x14ac:dyDescent="0.25">
      <c r="A40" s="5"/>
      <c r="B40" s="5"/>
      <c r="C40" s="5"/>
      <c r="D40" s="5"/>
    </row>
    <row r="41" spans="1:4" ht="15.75" x14ac:dyDescent="0.25">
      <c r="A41" s="5"/>
      <c r="B41" s="5"/>
      <c r="C41" s="5"/>
      <c r="D41" s="5"/>
    </row>
    <row r="42" spans="1:4" ht="15.75" x14ac:dyDescent="0.25">
      <c r="A42" s="5"/>
      <c r="B42" s="5"/>
      <c r="C42" s="5"/>
      <c r="D42" s="5"/>
    </row>
    <row r="43" spans="1:4" ht="15.75" x14ac:dyDescent="0.25">
      <c r="A43" s="5"/>
      <c r="B43" s="5"/>
      <c r="C43" s="5"/>
      <c r="D43" s="5"/>
    </row>
    <row r="44" spans="1:4" ht="15.75" x14ac:dyDescent="0.25">
      <c r="A44" s="5"/>
      <c r="B44" s="5"/>
      <c r="C44" s="5"/>
      <c r="D44" s="5"/>
    </row>
    <row r="45" spans="1:4" ht="15.75" x14ac:dyDescent="0.25">
      <c r="A45" s="5"/>
      <c r="B45" s="5"/>
      <c r="C45" s="5"/>
      <c r="D45" s="5"/>
    </row>
    <row r="46" spans="1:4" ht="15.75" x14ac:dyDescent="0.25">
      <c r="A46" s="5"/>
      <c r="B46" s="5"/>
      <c r="C46" s="5"/>
      <c r="D46" s="5"/>
    </row>
    <row r="47" spans="1:4" ht="15.75" x14ac:dyDescent="0.25">
      <c r="A47" s="5"/>
      <c r="B47" s="5"/>
      <c r="C47" s="5"/>
      <c r="D47" s="5"/>
    </row>
    <row r="48" spans="1:4" ht="15.75" x14ac:dyDescent="0.25">
      <c r="A48" s="5"/>
      <c r="B48" s="5"/>
      <c r="C48" s="5"/>
      <c r="D48" s="5"/>
    </row>
    <row r="49" spans="1:4" ht="15.75" x14ac:dyDescent="0.25">
      <c r="A49" s="5"/>
      <c r="B49" s="5"/>
      <c r="C49" s="5"/>
      <c r="D49" s="5"/>
    </row>
    <row r="50" spans="1:4" ht="15.75" x14ac:dyDescent="0.25">
      <c r="A50" s="5"/>
      <c r="B50" s="5"/>
      <c r="C50" s="5"/>
      <c r="D5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Seyede Zahra Tajalli</cp:lastModifiedBy>
  <dcterms:created xsi:type="dcterms:W3CDTF">2025-01-16T13:57:35Z</dcterms:created>
  <dcterms:modified xsi:type="dcterms:W3CDTF">2025-02-14T10:37:09Z</dcterms:modified>
</cp:coreProperties>
</file>