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Dispatch\"/>
    </mc:Choice>
  </mc:AlternateContent>
  <xr:revisionPtr revIDLastSave="0" documentId="13_ncr:1_{08443CCE-5E49-405F-AF5C-1FA1697539E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N35" i="1"/>
  <c r="N34" i="1"/>
  <c r="N33" i="1"/>
  <c r="N32" i="1"/>
  <c r="N30" i="1"/>
  <c r="N31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C13" i="1"/>
  <c r="D13" i="1"/>
  <c r="B13" i="1"/>
  <c r="D8" i="1"/>
  <c r="C8" i="1"/>
  <c r="B8" i="1"/>
  <c r="D7" i="1"/>
  <c r="C7" i="1"/>
  <c r="B7" i="1"/>
  <c r="D5" i="1"/>
  <c r="C5" i="1"/>
  <c r="B5" i="1"/>
</calcChain>
</file>

<file path=xl/sharedStrings.xml><?xml version="1.0" encoding="utf-8"?>
<sst xmlns="http://schemas.openxmlformats.org/spreadsheetml/2006/main" count="56" uniqueCount="42">
  <si>
    <t>HP</t>
  </si>
  <si>
    <t>BAT</t>
  </si>
  <si>
    <t>PCM</t>
  </si>
  <si>
    <t>Boiler</t>
  </si>
  <si>
    <t>max kW / module</t>
  </si>
  <si>
    <t>max kWh (=100%Soc) / module</t>
  </si>
  <si>
    <t>O&amp;M cost/kWh</t>
  </si>
  <si>
    <t>O&amp;M cost / module</t>
  </si>
  <si>
    <t>Specific capital cost/kWh</t>
  </si>
  <si>
    <t>Specific capital cost/modul</t>
  </si>
  <si>
    <t>WG</t>
  </si>
  <si>
    <t>PV</t>
  </si>
  <si>
    <t>over 95%</t>
  </si>
  <si>
    <t>Plant power (kW)</t>
  </si>
  <si>
    <t>Plant efficiency</t>
  </si>
  <si>
    <t>Pumping power (kW)</t>
  </si>
  <si>
    <t>Stored energy (kWh)</t>
  </si>
  <si>
    <t>O&amp;M (€/kWh)</t>
  </si>
  <si>
    <t>Modules</t>
  </si>
  <si>
    <t>System Energy Efficiency</t>
  </si>
  <si>
    <t>System operational CO2 emission</t>
  </si>
  <si>
    <t xml:space="preserve">Flexibility Factor </t>
  </si>
  <si>
    <t>CAPEX</t>
  </si>
  <si>
    <t>OPEX</t>
  </si>
  <si>
    <t>LCOE</t>
  </si>
  <si>
    <t>LCOH</t>
  </si>
  <si>
    <t>LCOEnergy</t>
  </si>
  <si>
    <t>LCOEnergyS</t>
  </si>
  <si>
    <t>LCOTES</t>
  </si>
  <si>
    <t>LCOElectricityS</t>
  </si>
  <si>
    <t>LCOEapp</t>
  </si>
  <si>
    <t>Lifetime</t>
  </si>
  <si>
    <t>Total thermal  loads</t>
  </si>
  <si>
    <t>Total Electrical loads</t>
  </si>
  <si>
    <t>Avg Daily th load (kWh)</t>
  </si>
  <si>
    <t>Avg Daily El load (kWh)</t>
  </si>
  <si>
    <t>Yearly El load (kWh)</t>
  </si>
  <si>
    <t>Yearly th load (kWh)</t>
  </si>
  <si>
    <t>Avg Daily PV (kWh)</t>
  </si>
  <si>
    <t>Avg Daily WT (kWh)</t>
  </si>
  <si>
    <t>Sum (W)</t>
  </si>
  <si>
    <t>how should I 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</si>
</sst>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vertical="center" wrapText="1"/>
    </xf>
    <xf numFmtId="0" fontId="4" fillId="0" borderId="1" xfId="0" applyFont="1" applyBorder="1"/>
    <xf numFmtId="0" fontId="2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3" fillId="2" borderId="1" xfId="0" applyFont="1" applyFill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"/>
  <sheetViews>
    <sheetView tabSelected="1" workbookViewId="0">
      <selection activeCell="K4" sqref="K4"/>
    </sheetView>
  </sheetViews>
  <sheetFormatPr defaultRowHeight="15" x14ac:dyDescent="0.25"/>
  <cols>
    <col min="1" max="1" width="30.28515625" bestFit="1" customWidth="1"/>
    <col min="6" max="6" width="6" bestFit="1" customWidth="1"/>
    <col min="7" max="7" width="5" bestFit="1" customWidth="1"/>
    <col min="10" max="10" width="31.28515625" bestFit="1" customWidth="1"/>
    <col min="11" max="11" width="11" bestFit="1" customWidth="1"/>
    <col min="13" max="13" width="22" bestFit="1" customWidth="1"/>
    <col min="14" max="14" width="18.7109375" bestFit="1" customWidth="1"/>
    <col min="15" max="15" width="19.28515625" bestFit="1" customWidth="1"/>
  </cols>
  <sheetData>
    <row r="1" spans="1:2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J1" t="s">
        <v>19</v>
      </c>
      <c r="N1" s="13">
        <v>51</v>
      </c>
      <c r="O1" s="13"/>
      <c r="P1" s="13"/>
      <c r="Q1" s="13"/>
      <c r="R1">
        <v>143</v>
      </c>
      <c r="V1" s="13">
        <v>209</v>
      </c>
      <c r="W1" s="13"/>
      <c r="X1" s="13"/>
      <c r="Y1" s="13"/>
      <c r="Z1">
        <v>350</v>
      </c>
    </row>
    <row r="2" spans="1:29" x14ac:dyDescent="0.25">
      <c r="A2" s="6" t="s">
        <v>4</v>
      </c>
      <c r="B2" s="6">
        <v>50</v>
      </c>
      <c r="C2" s="6">
        <v>82</v>
      </c>
      <c r="D2" s="6">
        <v>50</v>
      </c>
      <c r="E2" s="6"/>
      <c r="F2" s="1"/>
      <c r="G2" s="1"/>
      <c r="J2" t="s">
        <v>20</v>
      </c>
      <c r="N2" s="11" t="s">
        <v>32</v>
      </c>
      <c r="O2" s="11" t="s">
        <v>33</v>
      </c>
      <c r="P2" s="11" t="s">
        <v>11</v>
      </c>
      <c r="Q2" s="11" t="s">
        <v>10</v>
      </c>
      <c r="R2" s="1" t="s">
        <v>32</v>
      </c>
      <c r="S2" s="1" t="s">
        <v>33</v>
      </c>
      <c r="T2" s="11" t="s">
        <v>11</v>
      </c>
      <c r="U2" s="11" t="s">
        <v>10</v>
      </c>
      <c r="V2" s="1" t="s">
        <v>32</v>
      </c>
      <c r="W2" s="1" t="s">
        <v>33</v>
      </c>
      <c r="X2" s="1" t="s">
        <v>11</v>
      </c>
      <c r="Y2" s="1" t="s">
        <v>10</v>
      </c>
      <c r="Z2" s="1" t="s">
        <v>32</v>
      </c>
      <c r="AA2" s="1" t="s">
        <v>33</v>
      </c>
      <c r="AB2" s="1" t="s">
        <v>11</v>
      </c>
      <c r="AC2" s="1" t="s">
        <v>10</v>
      </c>
    </row>
    <row r="3" spans="1:29" x14ac:dyDescent="0.25">
      <c r="A3" s="6" t="s">
        <v>5</v>
      </c>
      <c r="B3" s="6">
        <v>286.125</v>
      </c>
      <c r="C3" s="6">
        <v>82</v>
      </c>
      <c r="D3" s="6">
        <v>205</v>
      </c>
      <c r="E3" s="6"/>
      <c r="F3" s="1"/>
      <c r="G3" s="1"/>
      <c r="J3" t="s">
        <v>21</v>
      </c>
      <c r="N3" s="12">
        <v>62750.000000000007</v>
      </c>
      <c r="O3" s="12">
        <v>391735.72530890757</v>
      </c>
      <c r="P3" s="1">
        <v>0</v>
      </c>
      <c r="Q3" s="1">
        <v>0</v>
      </c>
      <c r="R3" s="1">
        <v>62750.000000000007</v>
      </c>
      <c r="S3" s="1">
        <v>340412.28780890757</v>
      </c>
      <c r="T3" s="1">
        <v>0</v>
      </c>
      <c r="U3" s="1">
        <v>68.75</v>
      </c>
      <c r="V3" s="1">
        <v>62750.000000000007</v>
      </c>
      <c r="W3" s="1">
        <v>324434.16280890757</v>
      </c>
      <c r="X3" s="1">
        <v>0</v>
      </c>
      <c r="Y3" s="1">
        <v>0</v>
      </c>
      <c r="Z3" s="1">
        <v>62750.000000000007</v>
      </c>
      <c r="AA3" s="1">
        <v>413727.91280890757</v>
      </c>
      <c r="AB3" s="1">
        <v>0</v>
      </c>
      <c r="AC3" s="1">
        <v>883606.25</v>
      </c>
    </row>
    <row r="4" spans="1:29" x14ac:dyDescent="0.25">
      <c r="A4" s="6" t="s">
        <v>6</v>
      </c>
      <c r="B4" s="6">
        <v>1.1000000000000001E-3</v>
      </c>
      <c r="C4" s="6">
        <v>2E-3</v>
      </c>
      <c r="D4" s="6">
        <v>3.0000000000000001E-3</v>
      </c>
      <c r="E4" s="7">
        <v>1.4E-3</v>
      </c>
      <c r="F4" s="1">
        <v>1.2E-2</v>
      </c>
      <c r="G4" s="1">
        <v>0.01</v>
      </c>
      <c r="J4" t="s">
        <v>22</v>
      </c>
      <c r="K4">
        <f>(B7*B12+C7*C12+D7*D12+F8*F6+G8*G6)/(2500+3000+SUM(B13:D13))</f>
        <v>757.64755802605339</v>
      </c>
      <c r="N4" s="12">
        <v>62750.000000000007</v>
      </c>
      <c r="O4" s="12">
        <v>395127.28829926811</v>
      </c>
      <c r="P4" s="1">
        <v>0</v>
      </c>
      <c r="Q4" s="1">
        <v>0</v>
      </c>
      <c r="R4" s="1">
        <v>62750.000000000007</v>
      </c>
      <c r="S4" s="1">
        <v>331497.60079926811</v>
      </c>
      <c r="T4" s="1">
        <v>0</v>
      </c>
      <c r="U4" s="1">
        <v>1712.5</v>
      </c>
      <c r="V4" s="1">
        <v>62750.000000000007</v>
      </c>
      <c r="W4" s="1">
        <v>328930.41329926811</v>
      </c>
      <c r="X4" s="1">
        <v>0</v>
      </c>
      <c r="Y4" s="1">
        <v>0</v>
      </c>
      <c r="Z4" s="1">
        <v>62750.000000000007</v>
      </c>
      <c r="AA4" s="1">
        <v>381738.22579926811</v>
      </c>
      <c r="AB4" s="1">
        <v>0</v>
      </c>
      <c r="AC4" s="1">
        <v>650893.75</v>
      </c>
    </row>
    <row r="5" spans="1:29" x14ac:dyDescent="0.25">
      <c r="A5" s="6" t="s">
        <v>7</v>
      </c>
      <c r="B5" s="6">
        <f>B3*B4</f>
        <v>0.3147375</v>
      </c>
      <c r="C5" s="6">
        <f>C4*C3</f>
        <v>0.16400000000000001</v>
      </c>
      <c r="D5" s="6">
        <f>D4*D3</f>
        <v>0.61499999999999999</v>
      </c>
      <c r="E5" s="6"/>
      <c r="F5" s="1"/>
      <c r="G5" s="1"/>
      <c r="J5" t="s">
        <v>23</v>
      </c>
      <c r="N5" s="12">
        <v>62750.000000000007</v>
      </c>
      <c r="O5" s="12">
        <v>386838.77182354336</v>
      </c>
      <c r="P5" s="1">
        <v>0</v>
      </c>
      <c r="Q5" s="1">
        <v>0</v>
      </c>
      <c r="R5" s="1">
        <v>62750.000000000007</v>
      </c>
      <c r="S5" s="1">
        <v>332710.64682354336</v>
      </c>
      <c r="T5" s="1">
        <v>0</v>
      </c>
      <c r="U5" s="1">
        <v>5662.5</v>
      </c>
      <c r="V5" s="1">
        <v>62750.000000000007</v>
      </c>
      <c r="W5" s="1">
        <v>329548.14682354336</v>
      </c>
      <c r="X5" s="1">
        <v>0</v>
      </c>
      <c r="Y5" s="1">
        <v>0</v>
      </c>
      <c r="Z5" s="1">
        <v>62750.000000000007</v>
      </c>
      <c r="AA5" s="1">
        <v>402685.64682354336</v>
      </c>
      <c r="AB5" s="1">
        <v>0</v>
      </c>
      <c r="AC5" s="1">
        <v>712950</v>
      </c>
    </row>
    <row r="6" spans="1:29" x14ac:dyDescent="0.25">
      <c r="A6" s="6" t="s">
        <v>8</v>
      </c>
      <c r="B6" s="6">
        <v>200</v>
      </c>
      <c r="C6" s="6">
        <v>350</v>
      </c>
      <c r="D6" s="6">
        <v>83</v>
      </c>
      <c r="E6" s="6"/>
      <c r="F6" s="1">
        <v>2500</v>
      </c>
      <c r="G6" s="1">
        <v>2000</v>
      </c>
      <c r="J6" t="s">
        <v>24</v>
      </c>
      <c r="N6" s="12">
        <v>62750.000000000007</v>
      </c>
      <c r="O6" s="12">
        <v>400327.60079926811</v>
      </c>
      <c r="P6" s="1">
        <v>0</v>
      </c>
      <c r="Q6" s="1">
        <v>0</v>
      </c>
      <c r="R6" s="1">
        <v>62750.000000000007</v>
      </c>
      <c r="S6" s="1">
        <v>343604.16329926811</v>
      </c>
      <c r="T6" s="1">
        <v>0</v>
      </c>
      <c r="U6" s="1">
        <v>67981.25</v>
      </c>
      <c r="V6" s="1">
        <v>62750.000000000007</v>
      </c>
      <c r="W6" s="1">
        <v>317002.60079926811</v>
      </c>
      <c r="X6" s="1">
        <v>0</v>
      </c>
      <c r="Y6" s="1">
        <v>0</v>
      </c>
      <c r="Z6" s="1">
        <v>62750.000000000007</v>
      </c>
      <c r="AA6" s="1">
        <v>402794.78829926811</v>
      </c>
      <c r="AB6" s="1">
        <v>0</v>
      </c>
      <c r="AC6" s="1">
        <v>646381.25</v>
      </c>
    </row>
    <row r="7" spans="1:29" x14ac:dyDescent="0.25">
      <c r="A7" s="6" t="s">
        <v>9</v>
      </c>
      <c r="B7" s="6">
        <f>B6*B3</f>
        <v>57225</v>
      </c>
      <c r="C7" s="6">
        <f>C6*C3</f>
        <v>28700</v>
      </c>
      <c r="D7" s="6">
        <f>D6*D3</f>
        <v>17015</v>
      </c>
      <c r="E7" s="6"/>
      <c r="F7" s="1"/>
      <c r="G7" s="1"/>
      <c r="J7" t="s">
        <v>25</v>
      </c>
      <c r="N7" s="12">
        <v>62750.000000000007</v>
      </c>
      <c r="O7" s="12">
        <v>398289.08432354336</v>
      </c>
      <c r="P7" s="1">
        <v>0</v>
      </c>
      <c r="Q7" s="1">
        <v>0</v>
      </c>
      <c r="R7" s="1">
        <v>62750.000000000007</v>
      </c>
      <c r="S7" s="1">
        <v>332612.52182354336</v>
      </c>
      <c r="T7" s="1">
        <v>0</v>
      </c>
      <c r="U7" s="1">
        <v>93.75</v>
      </c>
      <c r="V7" s="1">
        <v>62750.000000000007</v>
      </c>
      <c r="W7" s="1">
        <v>313868.77182354336</v>
      </c>
      <c r="X7" s="1">
        <v>0</v>
      </c>
      <c r="Y7" s="1">
        <v>0</v>
      </c>
      <c r="Z7" s="1">
        <v>62750.000000000007</v>
      </c>
      <c r="AA7" s="1">
        <v>418048.45932354336</v>
      </c>
      <c r="AB7" s="1">
        <v>0</v>
      </c>
      <c r="AC7" s="1">
        <v>713575</v>
      </c>
    </row>
    <row r="8" spans="1:29" x14ac:dyDescent="0.25">
      <c r="A8" s="8" t="s">
        <v>13</v>
      </c>
      <c r="B8" s="6">
        <f>B2*B12</f>
        <v>450</v>
      </c>
      <c r="C8" s="6">
        <f>C2*C12</f>
        <v>6806</v>
      </c>
      <c r="D8" s="6">
        <f>D2*D12</f>
        <v>1400</v>
      </c>
      <c r="E8" s="6"/>
      <c r="F8" s="1">
        <v>2500</v>
      </c>
      <c r="G8" s="1">
        <v>3000</v>
      </c>
      <c r="J8" s="14" t="s">
        <v>26</v>
      </c>
      <c r="N8" s="12">
        <v>89092.975206611591</v>
      </c>
      <c r="O8" s="12">
        <v>485746.16169024515</v>
      </c>
      <c r="P8" s="1">
        <v>0</v>
      </c>
      <c r="Q8" s="1">
        <v>0</v>
      </c>
      <c r="R8" s="1">
        <v>89092.975206611591</v>
      </c>
      <c r="S8" s="1">
        <v>414122.72419024515</v>
      </c>
      <c r="T8" s="1">
        <v>0</v>
      </c>
      <c r="U8" s="1">
        <v>3175</v>
      </c>
      <c r="V8" s="1">
        <v>89092.975206611591</v>
      </c>
      <c r="W8" s="1">
        <v>405064.91169024515</v>
      </c>
      <c r="X8" s="1">
        <v>0</v>
      </c>
      <c r="Y8" s="1">
        <v>0</v>
      </c>
      <c r="Z8" s="1">
        <v>89092.975206611591</v>
      </c>
      <c r="AA8" s="1">
        <v>526019.59919024457</v>
      </c>
      <c r="AB8" s="1">
        <v>0</v>
      </c>
      <c r="AC8" s="1">
        <v>495637.5</v>
      </c>
    </row>
    <row r="9" spans="1:29" x14ac:dyDescent="0.25">
      <c r="A9" s="8" t="s">
        <v>14</v>
      </c>
      <c r="B9" s="6">
        <v>0.75</v>
      </c>
      <c r="C9" s="6" t="s">
        <v>12</v>
      </c>
      <c r="D9" s="15"/>
      <c r="E9" s="15"/>
      <c r="F9" s="1"/>
      <c r="G9" s="1"/>
      <c r="J9" s="14" t="s">
        <v>27</v>
      </c>
      <c r="N9" s="12">
        <v>608333.34516176453</v>
      </c>
      <c r="O9" s="12">
        <v>487656.9441734741</v>
      </c>
      <c r="P9" s="1">
        <v>0</v>
      </c>
      <c r="Q9" s="1">
        <v>0</v>
      </c>
      <c r="R9" s="1">
        <v>608333.34516176453</v>
      </c>
      <c r="S9" s="1">
        <v>421633.5066734741</v>
      </c>
      <c r="T9" s="1">
        <v>3200</v>
      </c>
      <c r="U9" s="1">
        <v>12056.25</v>
      </c>
      <c r="V9" s="1">
        <v>608333.34516176453</v>
      </c>
      <c r="W9" s="1">
        <v>453274.1316734741</v>
      </c>
      <c r="X9" s="1">
        <v>575</v>
      </c>
      <c r="Y9" s="1">
        <v>12.5</v>
      </c>
      <c r="Z9" s="1">
        <v>608333.34516176453</v>
      </c>
      <c r="AA9" s="1">
        <v>553850.69417347468</v>
      </c>
      <c r="AB9" s="1">
        <v>0</v>
      </c>
      <c r="AC9" s="1">
        <v>293306.25</v>
      </c>
    </row>
    <row r="10" spans="1:29" x14ac:dyDescent="0.25">
      <c r="A10" s="8" t="s">
        <v>15</v>
      </c>
      <c r="B10" s="6">
        <v>600</v>
      </c>
      <c r="C10" s="6"/>
      <c r="D10" s="6"/>
      <c r="E10" s="6"/>
      <c r="F10" s="1"/>
      <c r="G10" s="1"/>
      <c r="J10" s="14" t="s">
        <v>28</v>
      </c>
      <c r="N10" s="12">
        <v>1032778.9374482655</v>
      </c>
      <c r="O10" s="12">
        <v>515761.0326086086</v>
      </c>
      <c r="P10" s="1">
        <v>1112.5</v>
      </c>
      <c r="Q10" s="1">
        <v>0</v>
      </c>
      <c r="R10" s="1">
        <v>1032778.9374482655</v>
      </c>
      <c r="S10" s="1">
        <v>482228.2201086086</v>
      </c>
      <c r="T10" s="1">
        <v>105025</v>
      </c>
      <c r="U10" s="1">
        <v>10175</v>
      </c>
      <c r="V10" s="1">
        <v>1032778.9374482655</v>
      </c>
      <c r="W10" s="1">
        <v>560853.2201086086</v>
      </c>
      <c r="X10" s="1">
        <v>29143.75</v>
      </c>
      <c r="Y10" s="1">
        <v>0</v>
      </c>
      <c r="Z10" s="1">
        <v>1032778.9374482655</v>
      </c>
      <c r="AA10" s="1">
        <v>673178.2201086086</v>
      </c>
      <c r="AB10" s="1">
        <v>0</v>
      </c>
      <c r="AC10" s="1">
        <v>171306.25</v>
      </c>
    </row>
    <row r="11" spans="1:29" x14ac:dyDescent="0.25">
      <c r="A11" s="8" t="s">
        <v>17</v>
      </c>
      <c r="B11" s="6">
        <v>0.11</v>
      </c>
      <c r="C11" s="6">
        <v>2E-3</v>
      </c>
      <c r="D11" s="6"/>
      <c r="E11" s="6"/>
      <c r="F11" s="1"/>
      <c r="G11" s="1"/>
      <c r="J11" s="14" t="s">
        <v>29</v>
      </c>
      <c r="N11" s="12">
        <v>1047916.6784950979</v>
      </c>
      <c r="O11" s="12">
        <v>559945.9159903687</v>
      </c>
      <c r="P11" s="1">
        <v>287081.25</v>
      </c>
      <c r="Q11" s="1">
        <v>0</v>
      </c>
      <c r="R11" s="1">
        <v>1047916.6784950979</v>
      </c>
      <c r="S11" s="1">
        <v>543275.6034903687</v>
      </c>
      <c r="T11" s="1">
        <v>354950</v>
      </c>
      <c r="U11" s="1">
        <v>22181.25</v>
      </c>
      <c r="V11" s="1">
        <v>1047916.6784950979</v>
      </c>
      <c r="W11" s="1">
        <v>607189.6659903687</v>
      </c>
      <c r="X11" s="1">
        <v>165525</v>
      </c>
      <c r="Y11" s="1">
        <v>6.25</v>
      </c>
      <c r="Z11" s="1">
        <v>1047916.6784950979</v>
      </c>
      <c r="AA11" s="1">
        <v>776580.2909903687</v>
      </c>
      <c r="AB11" s="1">
        <v>8731.25</v>
      </c>
      <c r="AC11" s="1">
        <v>86112.5</v>
      </c>
    </row>
    <row r="12" spans="1:29" x14ac:dyDescent="0.25">
      <c r="A12" s="9" t="s">
        <v>18</v>
      </c>
      <c r="B12" s="1">
        <v>9</v>
      </c>
      <c r="C12" s="1">
        <v>83</v>
      </c>
      <c r="D12" s="1">
        <v>28</v>
      </c>
      <c r="E12" s="1"/>
      <c r="F12" s="1"/>
      <c r="G12" s="1"/>
      <c r="J12" s="14" t="s">
        <v>30</v>
      </c>
      <c r="N12" s="12">
        <v>857735.54901851481</v>
      </c>
      <c r="O12" s="12">
        <v>571927.4888872673</v>
      </c>
      <c r="P12" s="1">
        <v>1049418.75</v>
      </c>
      <c r="Q12" s="1">
        <v>0</v>
      </c>
      <c r="R12" s="1">
        <v>857735.54901851481</v>
      </c>
      <c r="S12" s="1">
        <v>550136.8638872673</v>
      </c>
      <c r="T12" s="1">
        <v>787793.75</v>
      </c>
      <c r="U12" s="1">
        <v>194887.5</v>
      </c>
      <c r="V12" s="1">
        <v>857735.54901851481</v>
      </c>
      <c r="W12" s="1">
        <v>613097.8013872673</v>
      </c>
      <c r="X12" s="1">
        <v>723375</v>
      </c>
      <c r="Y12" s="1">
        <v>5018.75</v>
      </c>
      <c r="Z12" s="1">
        <v>857735.54901851481</v>
      </c>
      <c r="AA12" s="1">
        <v>785338.4263872673</v>
      </c>
      <c r="AB12" s="1">
        <v>269143.75</v>
      </c>
      <c r="AC12" s="1">
        <v>99256.25</v>
      </c>
    </row>
    <row r="13" spans="1:29" x14ac:dyDescent="0.25">
      <c r="A13" s="8" t="s">
        <v>16</v>
      </c>
      <c r="B13" s="6">
        <f>B12*B3</f>
        <v>2575.125</v>
      </c>
      <c r="C13" s="6">
        <f>C12*C3</f>
        <v>6806</v>
      </c>
      <c r="D13" s="6">
        <f>D12*D3</f>
        <v>5740</v>
      </c>
      <c r="E13" s="6"/>
      <c r="F13" s="1"/>
      <c r="G13" s="1"/>
      <c r="N13" s="12">
        <v>744064.06141520827</v>
      </c>
      <c r="O13" s="12">
        <v>544977.19768498489</v>
      </c>
      <c r="P13" s="1">
        <v>1648937.5</v>
      </c>
      <c r="Q13" s="1">
        <v>0</v>
      </c>
      <c r="R13" s="1">
        <v>744064.06141520827</v>
      </c>
      <c r="S13" s="1">
        <v>580924.07268498489</v>
      </c>
      <c r="T13" s="1">
        <v>1516562.5</v>
      </c>
      <c r="U13" s="1">
        <v>336000</v>
      </c>
      <c r="V13" s="1">
        <v>744064.06141520827</v>
      </c>
      <c r="W13" s="1">
        <v>628466.26018498489</v>
      </c>
      <c r="X13" s="1">
        <v>1244425</v>
      </c>
      <c r="Y13" s="1">
        <v>5781.25</v>
      </c>
      <c r="Z13" s="1">
        <v>744064.06141520827</v>
      </c>
      <c r="AA13" s="1">
        <v>725172.51018498489</v>
      </c>
      <c r="AB13" s="1">
        <v>606043.75</v>
      </c>
      <c r="AC13" s="1">
        <v>110050</v>
      </c>
    </row>
    <row r="14" spans="1:29" x14ac:dyDescent="0.25">
      <c r="A14" s="10" t="s">
        <v>31</v>
      </c>
      <c r="B14" t="s">
        <v>41</v>
      </c>
      <c r="N14" s="12">
        <v>763975.76980125008</v>
      </c>
      <c r="O14" s="12">
        <v>505042.41234859457</v>
      </c>
      <c r="P14" s="1">
        <v>1230287.5</v>
      </c>
      <c r="Q14" s="1">
        <v>0</v>
      </c>
      <c r="R14" s="1">
        <v>763975.76980125008</v>
      </c>
      <c r="S14" s="1">
        <v>591875.22484859452</v>
      </c>
      <c r="T14" s="1">
        <v>1754400</v>
      </c>
      <c r="U14" s="1">
        <v>217981.25</v>
      </c>
      <c r="V14" s="1">
        <v>763975.76980125008</v>
      </c>
      <c r="W14" s="1">
        <v>642775.22484859452</v>
      </c>
      <c r="X14" s="1">
        <v>1646625</v>
      </c>
      <c r="Y14" s="1">
        <v>8537.5</v>
      </c>
      <c r="Z14" s="1">
        <v>763975.76980125008</v>
      </c>
      <c r="AA14" s="1">
        <v>715931.47484859452</v>
      </c>
      <c r="AB14" s="1">
        <v>762643.75</v>
      </c>
      <c r="AC14" s="1">
        <v>177493.75</v>
      </c>
    </row>
    <row r="15" spans="1:29" x14ac:dyDescent="0.25">
      <c r="H15" s="4"/>
      <c r="N15" s="12">
        <v>718980.72808187502</v>
      </c>
      <c r="O15" s="12">
        <v>497512.84905450692</v>
      </c>
      <c r="P15" s="1">
        <v>1358200</v>
      </c>
      <c r="Q15" s="1">
        <v>0</v>
      </c>
      <c r="R15" s="1">
        <v>718980.72808187502</v>
      </c>
      <c r="S15" s="1">
        <v>592297.22405450698</v>
      </c>
      <c r="T15" s="1">
        <v>2021168.75</v>
      </c>
      <c r="U15" s="1">
        <v>235475</v>
      </c>
      <c r="V15" s="1">
        <v>718980.72808187502</v>
      </c>
      <c r="W15" s="1">
        <v>625105.03655450698</v>
      </c>
      <c r="X15" s="1">
        <v>1913281.25</v>
      </c>
      <c r="Y15" s="1">
        <v>7862.5</v>
      </c>
      <c r="Z15" s="1">
        <v>718980.72808187502</v>
      </c>
      <c r="AA15" s="1">
        <v>695637.84905450698</v>
      </c>
      <c r="AB15" s="1">
        <v>1555893.75</v>
      </c>
      <c r="AC15" s="1">
        <v>218537.5</v>
      </c>
    </row>
    <row r="16" spans="1:29" x14ac:dyDescent="0.25">
      <c r="H16" s="3"/>
      <c r="N16" s="12">
        <v>719568.88235184806</v>
      </c>
      <c r="O16" s="12">
        <v>507461.41817917081</v>
      </c>
      <c r="P16" s="1">
        <v>931306.25</v>
      </c>
      <c r="Q16" s="1">
        <v>0</v>
      </c>
      <c r="R16" s="1">
        <v>719568.88235184806</v>
      </c>
      <c r="S16" s="1">
        <v>598775.48067917081</v>
      </c>
      <c r="T16" s="1">
        <v>2055762.5</v>
      </c>
      <c r="U16" s="1">
        <v>133925</v>
      </c>
      <c r="V16" s="1">
        <v>719568.88235184806</v>
      </c>
      <c r="W16" s="1">
        <v>635334.85567917081</v>
      </c>
      <c r="X16" s="1">
        <v>2052331.25</v>
      </c>
      <c r="Y16" s="1">
        <v>4193.75</v>
      </c>
      <c r="Z16" s="1">
        <v>719568.88235184806</v>
      </c>
      <c r="AA16" s="1">
        <v>715072.35567917081</v>
      </c>
      <c r="AB16" s="1">
        <v>816993.75</v>
      </c>
      <c r="AC16" s="1">
        <v>205443.75</v>
      </c>
    </row>
    <row r="17" spans="1:29" x14ac:dyDescent="0.25">
      <c r="A17" s="5"/>
      <c r="F17" s="4"/>
      <c r="G17" s="3"/>
      <c r="H17" s="3"/>
      <c r="N17" s="12">
        <v>694402.21568518132</v>
      </c>
      <c r="O17" s="12">
        <v>539057.18036732159</v>
      </c>
      <c r="P17" s="1">
        <v>1449737.5</v>
      </c>
      <c r="Q17" s="1">
        <v>0</v>
      </c>
      <c r="R17" s="1">
        <v>694402.21568518132</v>
      </c>
      <c r="S17" s="1">
        <v>652621.24286732159</v>
      </c>
      <c r="T17" s="1">
        <v>2010225</v>
      </c>
      <c r="U17" s="1">
        <v>157206.25</v>
      </c>
      <c r="V17" s="1">
        <v>694402.21568518132</v>
      </c>
      <c r="W17" s="1">
        <v>583954.05536732159</v>
      </c>
      <c r="X17" s="1">
        <v>2075393.75</v>
      </c>
      <c r="Y17" s="1">
        <v>4043.75</v>
      </c>
      <c r="Z17" s="1">
        <v>694402.21568518132</v>
      </c>
      <c r="AA17" s="1">
        <v>680614.99286732159</v>
      </c>
      <c r="AB17" s="1">
        <v>572993.75</v>
      </c>
      <c r="AC17" s="1">
        <v>62693.75</v>
      </c>
    </row>
    <row r="18" spans="1:29" x14ac:dyDescent="0.25">
      <c r="A18" s="5"/>
      <c r="F18" s="4"/>
      <c r="G18" s="16"/>
      <c r="H18" s="3"/>
      <c r="N18" s="12">
        <v>720157.03662181972</v>
      </c>
      <c r="O18" s="12">
        <v>556814.99787919957</v>
      </c>
      <c r="P18" s="1">
        <v>1487075</v>
      </c>
      <c r="Q18" s="1">
        <v>0</v>
      </c>
      <c r="R18" s="1">
        <v>720157.03662181972</v>
      </c>
      <c r="S18" s="1">
        <v>610611.87287919957</v>
      </c>
      <c r="T18" s="1">
        <v>1873050</v>
      </c>
      <c r="U18" s="1">
        <v>81712.5</v>
      </c>
      <c r="V18" s="1">
        <v>720157.03662181972</v>
      </c>
      <c r="W18" s="1">
        <v>569843.12287919957</v>
      </c>
      <c r="X18" s="1">
        <v>1956393.75</v>
      </c>
      <c r="Y18" s="1">
        <v>21343.75</v>
      </c>
      <c r="Z18" s="1">
        <v>720157.03662181972</v>
      </c>
      <c r="AA18" s="1">
        <v>621010.31037919957</v>
      </c>
      <c r="AB18" s="1">
        <v>389706.25</v>
      </c>
      <c r="AC18" s="1">
        <v>71393.75</v>
      </c>
    </row>
    <row r="19" spans="1:29" x14ac:dyDescent="0.25">
      <c r="A19" s="5"/>
      <c r="F19" s="4"/>
      <c r="G19" s="3"/>
      <c r="H19" s="3"/>
      <c r="N19" s="12">
        <v>765235.41167452815</v>
      </c>
      <c r="O19" s="12">
        <v>548009.32167300861</v>
      </c>
      <c r="P19" s="1">
        <v>1547712.5</v>
      </c>
      <c r="Q19" s="1">
        <v>0</v>
      </c>
      <c r="R19" s="1">
        <v>765235.41167452815</v>
      </c>
      <c r="S19" s="1">
        <v>600421.82167300861</v>
      </c>
      <c r="T19" s="1">
        <v>2095193.75</v>
      </c>
      <c r="U19" s="1">
        <v>55593.75</v>
      </c>
      <c r="V19" s="1">
        <v>765235.41167452815</v>
      </c>
      <c r="W19" s="1">
        <v>594010.88417300861</v>
      </c>
      <c r="X19" s="1">
        <v>1738300</v>
      </c>
      <c r="Y19" s="1">
        <v>10118.75</v>
      </c>
      <c r="Z19" s="1">
        <v>765235.41167452815</v>
      </c>
      <c r="AA19" s="1">
        <v>585506.19667300861</v>
      </c>
      <c r="AB19" s="1">
        <v>125368.75</v>
      </c>
      <c r="AC19" s="1">
        <v>3068.75</v>
      </c>
    </row>
    <row r="20" spans="1:29" x14ac:dyDescent="0.25">
      <c r="A20" s="5"/>
      <c r="F20" s="5"/>
      <c r="N20" s="12">
        <v>745323.70328848646</v>
      </c>
      <c r="O20" s="12">
        <v>497718.72584464878</v>
      </c>
      <c r="P20" s="1">
        <v>612237.5</v>
      </c>
      <c r="Q20" s="1">
        <v>0</v>
      </c>
      <c r="R20" s="1">
        <v>745323.70328848646</v>
      </c>
      <c r="S20" s="1">
        <v>550562.47584464878</v>
      </c>
      <c r="T20" s="1">
        <v>1809862.5</v>
      </c>
      <c r="U20" s="1">
        <v>175175</v>
      </c>
      <c r="V20" s="1">
        <v>745323.70328848646</v>
      </c>
      <c r="W20" s="1">
        <v>568789.03834464878</v>
      </c>
      <c r="X20" s="1">
        <v>1412500</v>
      </c>
      <c r="Y20" s="1">
        <v>7487.5</v>
      </c>
      <c r="Z20" s="1">
        <v>745323.70328848646</v>
      </c>
      <c r="AA20" s="1">
        <v>541251.53834464878</v>
      </c>
      <c r="AB20" s="1">
        <v>18012.5</v>
      </c>
      <c r="AC20" s="1">
        <v>0</v>
      </c>
    </row>
    <row r="21" spans="1:29" x14ac:dyDescent="0.25">
      <c r="A21" s="5"/>
      <c r="F21" s="5"/>
      <c r="N21" s="12">
        <v>475871.90082644694</v>
      </c>
      <c r="O21" s="12">
        <v>417148.00624470611</v>
      </c>
      <c r="P21" s="1">
        <v>79631.25</v>
      </c>
      <c r="Q21" s="1">
        <v>0</v>
      </c>
      <c r="R21" s="1">
        <v>475871.90082644694</v>
      </c>
      <c r="S21" s="1">
        <v>464054.25624470611</v>
      </c>
      <c r="T21" s="1">
        <v>1284600</v>
      </c>
      <c r="U21" s="1">
        <v>332050</v>
      </c>
      <c r="V21" s="1">
        <v>475871.90082644694</v>
      </c>
      <c r="W21" s="1">
        <v>439046.44374470611</v>
      </c>
      <c r="X21" s="1">
        <v>1022968.75</v>
      </c>
      <c r="Y21" s="1">
        <v>5418.75</v>
      </c>
      <c r="Z21" s="1">
        <v>475871.90082644694</v>
      </c>
      <c r="AA21" s="1">
        <v>463201.13124470611</v>
      </c>
      <c r="AB21" s="1">
        <v>0</v>
      </c>
      <c r="AC21" s="1">
        <v>493.75</v>
      </c>
    </row>
    <row r="22" spans="1:29" x14ac:dyDescent="0.25">
      <c r="A22" s="5"/>
      <c r="N22" s="12">
        <v>601455.23415978032</v>
      </c>
      <c r="O22" s="12">
        <v>465631.27859207778</v>
      </c>
      <c r="P22" s="1">
        <v>31.25</v>
      </c>
      <c r="Q22" s="1">
        <v>0</v>
      </c>
      <c r="R22" s="1">
        <v>601455.23415978032</v>
      </c>
      <c r="S22" s="1">
        <v>504621.90359207778</v>
      </c>
      <c r="T22" s="1">
        <v>483493.75</v>
      </c>
      <c r="U22" s="1">
        <v>145087.5</v>
      </c>
      <c r="V22" s="1">
        <v>601455.23415978032</v>
      </c>
      <c r="W22" s="1">
        <v>469020.34109207778</v>
      </c>
      <c r="X22" s="1">
        <v>492531.25</v>
      </c>
      <c r="Y22" s="1">
        <v>6312.5</v>
      </c>
      <c r="Z22" s="1">
        <v>601455.23415978032</v>
      </c>
      <c r="AA22" s="1">
        <v>494684.40359207778</v>
      </c>
      <c r="AB22" s="1">
        <v>0</v>
      </c>
      <c r="AC22" s="1">
        <v>100</v>
      </c>
    </row>
    <row r="23" spans="1:29" x14ac:dyDescent="0.25">
      <c r="N23" s="12">
        <v>491009.64187327813</v>
      </c>
      <c r="O23" s="12">
        <v>512742.02974724933</v>
      </c>
      <c r="P23" s="1">
        <v>0</v>
      </c>
      <c r="Q23" s="1">
        <v>0</v>
      </c>
      <c r="R23" s="1">
        <v>491009.64187327813</v>
      </c>
      <c r="S23" s="1">
        <v>526945.15474724933</v>
      </c>
      <c r="T23" s="1">
        <v>148112.5</v>
      </c>
      <c r="U23" s="1">
        <v>11268.75</v>
      </c>
      <c r="V23" s="1">
        <v>491009.64187327813</v>
      </c>
      <c r="W23" s="1">
        <v>529796.71724724933</v>
      </c>
      <c r="X23" s="1">
        <v>144518.75</v>
      </c>
      <c r="Y23" s="1">
        <v>27268.75</v>
      </c>
      <c r="Z23" s="1">
        <v>491009.64187327813</v>
      </c>
      <c r="AA23" s="1">
        <v>537060.77974724933</v>
      </c>
      <c r="AB23" s="1">
        <v>0</v>
      </c>
      <c r="AC23" s="1">
        <v>0</v>
      </c>
    </row>
    <row r="24" spans="1:29" x14ac:dyDescent="0.25">
      <c r="A24" s="2"/>
      <c r="N24" s="12">
        <v>296342.97520661145</v>
      </c>
      <c r="O24" s="12">
        <v>508746.04423543904</v>
      </c>
      <c r="P24" s="1">
        <v>0</v>
      </c>
      <c r="Q24" s="1">
        <v>0</v>
      </c>
      <c r="R24" s="1">
        <v>296342.97520661145</v>
      </c>
      <c r="S24" s="1">
        <v>501302.29423543904</v>
      </c>
      <c r="T24" s="1">
        <v>12187.5</v>
      </c>
      <c r="U24" s="1">
        <v>0</v>
      </c>
      <c r="V24" s="1">
        <v>296342.97520661145</v>
      </c>
      <c r="W24" s="1">
        <v>531510.10673543904</v>
      </c>
      <c r="X24" s="1">
        <v>12837.5</v>
      </c>
      <c r="Y24" s="1">
        <v>91837.5</v>
      </c>
      <c r="Z24" s="1">
        <v>296342.97520661145</v>
      </c>
      <c r="AA24" s="1">
        <v>539064.79423543904</v>
      </c>
      <c r="AB24" s="1">
        <v>0</v>
      </c>
      <c r="AC24" s="1">
        <v>0</v>
      </c>
    </row>
    <row r="25" spans="1:29" x14ac:dyDescent="0.25">
      <c r="A25" s="5"/>
      <c r="N25" s="12">
        <v>151926.30853994482</v>
      </c>
      <c r="O25" s="12">
        <v>510549.19361575932</v>
      </c>
      <c r="P25" s="1">
        <v>0</v>
      </c>
      <c r="Q25" s="1">
        <v>0</v>
      </c>
      <c r="R25" s="1">
        <v>151926.30853994482</v>
      </c>
      <c r="S25" s="1">
        <v>499149.19361575932</v>
      </c>
      <c r="T25" s="1">
        <v>0</v>
      </c>
      <c r="U25" s="1">
        <v>287.5</v>
      </c>
      <c r="V25" s="1">
        <v>151926.30853994482</v>
      </c>
      <c r="W25" s="1">
        <v>503619.50611575932</v>
      </c>
      <c r="X25" s="1">
        <v>0</v>
      </c>
      <c r="Y25" s="1">
        <v>1556.25</v>
      </c>
      <c r="Z25" s="1">
        <v>151926.30853994482</v>
      </c>
      <c r="AA25" s="1">
        <v>525058.56861575926</v>
      </c>
      <c r="AB25" s="1">
        <v>0</v>
      </c>
      <c r="AC25" s="1">
        <v>0</v>
      </c>
    </row>
    <row r="26" spans="1:29" x14ac:dyDescent="0.25">
      <c r="A26" s="5"/>
      <c r="N26" s="12">
        <v>32004.820936639098</v>
      </c>
      <c r="O26" s="12">
        <v>500701.4805998985</v>
      </c>
      <c r="P26" s="1">
        <v>0</v>
      </c>
      <c r="Q26" s="1">
        <v>0</v>
      </c>
      <c r="R26" s="1">
        <v>32004.820936639098</v>
      </c>
      <c r="S26" s="1">
        <v>481413.9805998985</v>
      </c>
      <c r="T26" s="1">
        <v>0</v>
      </c>
      <c r="U26" s="1">
        <v>0</v>
      </c>
      <c r="V26" s="1">
        <v>32004.820936639098</v>
      </c>
      <c r="W26" s="1">
        <v>483715.5430998985</v>
      </c>
      <c r="X26" s="1">
        <v>0</v>
      </c>
      <c r="Y26" s="1">
        <v>0</v>
      </c>
      <c r="Z26" s="1">
        <v>32004.820936639098</v>
      </c>
      <c r="AA26" s="1">
        <v>505707.7305998985</v>
      </c>
      <c r="AB26" s="1">
        <v>0</v>
      </c>
      <c r="AC26" s="1">
        <v>0</v>
      </c>
    </row>
    <row r="27" spans="1:29" x14ac:dyDescent="0.25">
      <c r="A27" s="5"/>
      <c r="M27" s="5" t="s">
        <v>40</v>
      </c>
      <c r="N27" s="5">
        <f t="shared" ref="N27:AC27" si="0">SUM(N3:N26)</f>
        <v>11869926.17579315</v>
      </c>
      <c r="O27" s="5">
        <f t="shared" si="0"/>
        <v>11705468.149971062</v>
      </c>
      <c r="P27" s="5">
        <f t="shared" si="0"/>
        <v>11682768.75</v>
      </c>
      <c r="Q27" s="5">
        <f t="shared" si="0"/>
        <v>0</v>
      </c>
      <c r="R27" s="5">
        <f t="shared" si="0"/>
        <v>11869926.17579315</v>
      </c>
      <c r="S27" s="5">
        <f t="shared" si="0"/>
        <v>11847810.337471062</v>
      </c>
      <c r="T27" s="5">
        <f t="shared" si="0"/>
        <v>18315587.5</v>
      </c>
      <c r="U27" s="5">
        <f t="shared" si="0"/>
        <v>2199756.25</v>
      </c>
      <c r="V27" s="5">
        <f t="shared" si="0"/>
        <v>11869926.17579315</v>
      </c>
      <c r="W27" s="5">
        <f t="shared" si="0"/>
        <v>12058250.962471062</v>
      </c>
      <c r="X27" s="5">
        <f t="shared" si="0"/>
        <v>16630725</v>
      </c>
      <c r="Y27" s="5">
        <f t="shared" si="0"/>
        <v>206800</v>
      </c>
      <c r="Z27" s="5">
        <f t="shared" si="0"/>
        <v>11869926.17579315</v>
      </c>
      <c r="AA27" s="5">
        <f t="shared" si="0"/>
        <v>13678936.899971059</v>
      </c>
      <c r="AB27" s="5">
        <f t="shared" si="0"/>
        <v>5125531.25</v>
      </c>
      <c r="AC27" s="5">
        <f t="shared" si="0"/>
        <v>5602300</v>
      </c>
    </row>
    <row r="28" spans="1:29" x14ac:dyDescent="0.25">
      <c r="A28" s="5"/>
    </row>
    <row r="29" spans="1:29" x14ac:dyDescent="0.25">
      <c r="A29" s="5"/>
    </row>
    <row r="30" spans="1:29" x14ac:dyDescent="0.25">
      <c r="A30" s="5"/>
      <c r="M30" t="s">
        <v>35</v>
      </c>
      <c r="N30">
        <f>SUM(O27,S27,W27,AA27)/4000</f>
        <v>12322.616587471062</v>
      </c>
    </row>
    <row r="31" spans="1:29" x14ac:dyDescent="0.25">
      <c r="M31" t="s">
        <v>34</v>
      </c>
      <c r="N31">
        <f>SUM(N27,R27,V27,Z27)/4000</f>
        <v>11869.926175793151</v>
      </c>
    </row>
    <row r="32" spans="1:29" x14ac:dyDescent="0.25">
      <c r="M32" t="s">
        <v>36</v>
      </c>
      <c r="N32">
        <f>N30*365</f>
        <v>4497755.0544269374</v>
      </c>
    </row>
    <row r="33" spans="1:14" x14ac:dyDescent="0.25">
      <c r="A33" s="5"/>
      <c r="M33" t="s">
        <v>37</v>
      </c>
      <c r="N33">
        <f>N31*365</f>
        <v>4332523.0541645</v>
      </c>
    </row>
    <row r="34" spans="1:14" x14ac:dyDescent="0.25">
      <c r="A34" s="5"/>
      <c r="M34" t="s">
        <v>38</v>
      </c>
      <c r="N34">
        <f>SUM(P27,T27,X27,AB27)/4000</f>
        <v>12938.653125000001</v>
      </c>
    </row>
    <row r="35" spans="1:14" x14ac:dyDescent="0.25">
      <c r="M35" t="s">
        <v>39</v>
      </c>
      <c r="N35">
        <f xml:space="preserve"> SUM(Q27,U27,Y27,AC27)/4000</f>
        <v>2002.2140625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2025-03-04T13:40:50Z</dcterms:modified>
</cp:coreProperties>
</file>