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ocuments\Dan Tully\My Documents\School\Syracuse University\classes\SCM651\"/>
    </mc:Choice>
  </mc:AlternateContent>
  <xr:revisionPtr revIDLastSave="0" documentId="13_ncr:1_{C8F674E3-E01B-4FF2-BADA-3BB1B64186E0}" xr6:coauthVersionLast="41" xr6:coauthVersionMax="41" xr10:uidLastSave="{00000000-0000-0000-0000-000000000000}"/>
  <bookViews>
    <workbookView xWindow="19080" yWindow="-120" windowWidth="17520" windowHeight="12600" xr2:uid="{D708D0CC-EF6C-4CC4-938E-8119FF65A3C3}"/>
  </bookViews>
  <sheets>
    <sheet name="Question 2" sheetId="5" r:id="rId1"/>
    <sheet name="Question 3" sheetId="6" r:id="rId2"/>
    <sheet name="Question 4 and 5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8" l="1"/>
  <c r="B26" i="8"/>
  <c r="B29" i="8"/>
  <c r="T31" i="8"/>
  <c r="U31" i="8" s="1"/>
  <c r="X31" i="8"/>
  <c r="Y31" i="8" s="1"/>
  <c r="T32" i="8"/>
  <c r="U32" i="8" s="1"/>
  <c r="X32" i="8"/>
  <c r="Y32" i="8" s="1"/>
  <c r="T33" i="8"/>
  <c r="U33" i="8" s="1"/>
  <c r="X33" i="8"/>
  <c r="Y33" i="8" s="1"/>
  <c r="O42" i="8"/>
  <c r="P42" i="8"/>
  <c r="Q42" i="8"/>
  <c r="O43" i="8"/>
  <c r="O44" i="8"/>
  <c r="U35" i="8" l="1"/>
  <c r="U36" i="8" s="1"/>
  <c r="U37" i="8" s="1"/>
  <c r="P43" i="8" s="1"/>
  <c r="Q43" i="8" s="1"/>
  <c r="Y35" i="8"/>
  <c r="Y36" i="8" s="1"/>
  <c r="Y37" i="8" s="1"/>
  <c r="P44" i="8" s="1"/>
  <c r="Q44" i="8" s="1"/>
  <c r="K8" i="6"/>
  <c r="K9" i="6"/>
  <c r="K10" i="6"/>
  <c r="K11" i="6"/>
  <c r="K12" i="6"/>
  <c r="K15" i="6" s="1"/>
  <c r="K16" i="6" s="1"/>
  <c r="K17" i="6" s="1"/>
  <c r="N8" i="6" s="1"/>
  <c r="J13" i="6"/>
  <c r="K13" i="6"/>
  <c r="Q46" i="8" l="1"/>
  <c r="Q47" i="8" s="1"/>
  <c r="Q48" i="8" s="1"/>
  <c r="T42" i="8" s="1"/>
  <c r="K17" i="5"/>
  <c r="K10" i="5"/>
  <c r="H11" i="5"/>
  <c r="K11" i="5"/>
  <c r="K15" i="5" s="1"/>
  <c r="K16" i="5" s="1"/>
  <c r="N11" i="5" s="1"/>
  <c r="H12" i="5"/>
  <c r="K12" i="5"/>
  <c r="H13" i="5"/>
  <c r="J13" i="5"/>
  <c r="K13" i="5"/>
</calcChain>
</file>

<file path=xl/sharedStrings.xml><?xml version="1.0" encoding="utf-8"?>
<sst xmlns="http://schemas.openxmlformats.org/spreadsheetml/2006/main" count="215" uniqueCount="123">
  <si>
    <t>Value</t>
  </si>
  <si>
    <t>Input</t>
  </si>
  <si>
    <t>Variables</t>
  </si>
  <si>
    <t>Desc</t>
  </si>
  <si>
    <t>Intercept</t>
  </si>
  <si>
    <t>Always 1</t>
  </si>
  <si>
    <t>Education</t>
  </si>
  <si>
    <t>Coeff*Value</t>
  </si>
  <si>
    <t>Sum</t>
  </si>
  <si>
    <t>exp(Sum)</t>
  </si>
  <si>
    <t>Probability</t>
  </si>
  <si>
    <t>expsum/(1+expsum)</t>
  </si>
  <si>
    <t>Output</t>
  </si>
  <si>
    <t>Sensitivity Analysis</t>
  </si>
  <si>
    <t>Income</t>
  </si>
  <si>
    <t>Interaction</t>
  </si>
  <si>
    <t>Annual income in 000s</t>
  </si>
  <si>
    <t>***</t>
  </si>
  <si>
    <t>&lt;2e-16</t>
  </si>
  <si>
    <t>Education:Income</t>
  </si>
  <si>
    <t>1=UNDER, 2=GRAD, 3=ADV/PROF</t>
  </si>
  <si>
    <t>ADV/Prof</t>
  </si>
  <si>
    <t>Grad</t>
  </si>
  <si>
    <t>Undergrad</t>
  </si>
  <si>
    <t>*</t>
  </si>
  <si>
    <t>(Intercept)</t>
  </si>
  <si>
    <t>Pr(&gt;|z|)</t>
  </si>
  <si>
    <t>z value</t>
  </si>
  <si>
    <t>Std. Error</t>
  </si>
  <si>
    <t>Estimate</t>
  </si>
  <si>
    <t>Coefficients:</t>
  </si>
  <si>
    <t xml:space="preserve">(interaction terms or moderating effects only). Create a spreadsheet prediction of the model. </t>
  </si>
  <si>
    <t xml:space="preserve"> Create a final regression model with the variables that you feel are important</t>
  </si>
  <si>
    <t>the coefficients on these variables?</t>
  </si>
  <si>
    <t xml:space="preserve">conceptually? Which interactions are statistically significant? How do you interpret </t>
  </si>
  <si>
    <t xml:space="preserve">Add moderating effects (interactions of variables). Which interactions make sense </t>
  </si>
  <si>
    <t>and feel freer to spend money.</t>
  </si>
  <si>
    <t>This may be the result of having sufficient income to cover their personal living expenses and student loan payments or a psychological income barrier.  The customer feels as if "they have made it",careerwise</t>
  </si>
  <si>
    <t>Finally, income strongly moderates the educational negative affect on personal loans, especially at the $80-$90k annual income levels.</t>
  </si>
  <si>
    <t>The increase in family size also plays a role.  As indicated earlier, the larger the family , the higher family expense for food,health care, clothing and the like.</t>
  </si>
  <si>
    <t>Its also possible the more educated a person, the more savvy they are regarding their finances and resist the urge go into to debt to finance purchases.</t>
  </si>
  <si>
    <t xml:space="preserve">The variables with greatest influence are education , probably the result of the student debt assumed to finance the education.  </t>
  </si>
  <si>
    <t>The only variable that can moderate it is income.</t>
  </si>
  <si>
    <t>Given student loans and in absence of scholarships and corporate support increasing levels of education require increasing debt amounts.</t>
  </si>
  <si>
    <t>the higher the annual income the less need for a personal loan and greater financing options such as same as cash and credit card financing.</t>
  </si>
  <si>
    <t xml:space="preserve">The larger the family , the less disposable income for emergencies and purchases , therefore customer is more likely to accept a personal loan. </t>
  </si>
  <si>
    <t>Family</t>
  </si>
  <si>
    <t>As educaton increases, its likely the amount of student debt increases which reduces the likelihood of customer accepting additional debt.</t>
  </si>
  <si>
    <t>As the avg monthly credit card increases, the likelihood the consumer will take a personal loan to reduce the monthly pyment and rate increases.</t>
  </si>
  <si>
    <t>CCAvg</t>
  </si>
  <si>
    <t xml:space="preserve">Variables selected: </t>
  </si>
  <si>
    <t xml:space="preserve"> </t>
  </si>
  <si>
    <t>Income: Education</t>
  </si>
  <si>
    <t>Annual Income ($000)</t>
  </si>
  <si>
    <t>&lt; 2e-16</t>
  </si>
  <si>
    <t>family size</t>
  </si>
  <si>
    <t>0= UNDER, 1 UNDER, 2 GRAD, 3 ADV</t>
  </si>
  <si>
    <t>Avg mthly spend ($000)</t>
  </si>
  <si>
    <t>Inc</t>
  </si>
  <si>
    <t xml:space="preserve"> Perform a sensitivity analysis as seen earlier in the semester. Copy screen snapshots of your  analysis in R to your report. (20%).</t>
  </si>
  <si>
    <t>Create a spreadsheet prediction of the model. Which variables have the greatest influence on the customers’ loan behavior(combined main effects and interaction effects)?</t>
  </si>
  <si>
    <t xml:space="preserve">3.Create a final regression model with the variables that you feel are important (both main effects and interaction terms). </t>
  </si>
  <si>
    <t>Income and Education</t>
  </si>
  <si>
    <t>Hidden2</t>
  </si>
  <si>
    <t>INCOME</t>
  </si>
  <si>
    <t>Hidden1</t>
  </si>
  <si>
    <t>Coefficient</t>
  </si>
  <si>
    <t>1layhid2.to.PersonalLoan</t>
  </si>
  <si>
    <t>1layhid1.to.PersonalLoan</t>
  </si>
  <si>
    <t>Intercept.to.PersonalLoan</t>
  </si>
  <si>
    <t>Income.to.1layhid2</t>
  </si>
  <si>
    <t>Education.to.1layhid2</t>
  </si>
  <si>
    <t>Intercept.to.1layhid2</t>
  </si>
  <si>
    <t>Income.to.1layhid1</t>
  </si>
  <si>
    <t>education level</t>
  </si>
  <si>
    <t>Education.to.1layhid1</t>
  </si>
  <si>
    <t>income</t>
  </si>
  <si>
    <t>income in euro</t>
  </si>
  <si>
    <t>Intercept.to.1layhid1</t>
  </si>
  <si>
    <t>steps</t>
  </si>
  <si>
    <t>Co-eff*Value</t>
  </si>
  <si>
    <t>Variable</t>
  </si>
  <si>
    <t>reached.threshold</t>
  </si>
  <si>
    <t>Hidden Node2</t>
  </si>
  <si>
    <t>Hidden Node1</t>
  </si>
  <si>
    <t>error</t>
  </si>
  <si>
    <t>Copy the command in red font below to the console (this will display the coefficients of the neural network)</t>
  </si>
  <si>
    <t>R Console</t>
  </si>
  <si>
    <t>Step5</t>
  </si>
  <si>
    <t>Copy the command in red font below to the console (this will plot the neural diagram in a separate window)</t>
  </si>
  <si>
    <t>Step4</t>
  </si>
  <si>
    <t>Copy the command in red font below to the console (This will run the neural network analysis)</t>
  </si>
  <si>
    <t>Step3</t>
  </si>
  <si>
    <t>number of hidden nodes to be used</t>
  </si>
  <si>
    <t>Ubank</t>
  </si>
  <si>
    <t>data for the model (name from step1)</t>
  </si>
  <si>
    <t>Input Variable 2</t>
  </si>
  <si>
    <t>Input Variable 1</t>
  </si>
  <si>
    <t>PersonalLoan</t>
  </si>
  <si>
    <t>Dependent variable (what to predict)</t>
  </si>
  <si>
    <t>VarResult</t>
  </si>
  <si>
    <t>Variable to store Results (any name)</t>
  </si>
  <si>
    <t>Description</t>
  </si>
  <si>
    <t>Type in values below</t>
  </si>
  <si>
    <t>Excel Template</t>
  </si>
  <si>
    <t>Step2</t>
  </si>
  <si>
    <t>library(neuralnet)</t>
  </si>
  <si>
    <t>Copy the command in red font below to the console (This will load the neural network)</t>
  </si>
  <si>
    <t>Load (import) data into R - make sure to name the dataset</t>
  </si>
  <si>
    <t>R commander</t>
  </si>
  <si>
    <t>Step1</t>
  </si>
  <si>
    <t>Action</t>
  </si>
  <si>
    <t>Program to use</t>
  </si>
  <si>
    <t>Step No</t>
  </si>
  <si>
    <t>Steps to Run Neural network Analysis and view the output</t>
  </si>
  <si>
    <t>4. Perform a neural network analysis of the variables found to be significant in the logit and probit analysis above. Copy screen snapshots of your final neural network model in R to your report.</t>
  </si>
  <si>
    <t>5. Create a prediction model of the neural network. Using the prediction model, perform a sensitivity analysis for the neural network model similar to the logit and probit sensitivity analysis.</t>
  </si>
  <si>
    <t>This sensitivity analysis shows that individuals with a higher education and income are more likely to open loans.  This can be explained in the following ways:</t>
  </si>
  <si>
    <r>
      <t>●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Individuals with higher education need more money to pay for the education.</t>
    </r>
  </si>
  <si>
    <r>
      <t>●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Individuals with higher income will spend more money on average.</t>
    </r>
  </si>
  <si>
    <r>
      <t>●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Individuals with higher income and education will take more financial risks.</t>
    </r>
  </si>
  <si>
    <r>
      <t>●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Individuals with higher income are more likely to be approved for loans.</t>
    </r>
  </si>
  <si>
    <t>This neural network analysis includes the variables (education and income) found to be significant in the logit and probit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</si>
</sst>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u/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rgb="FF5B9BD5"/>
        <bgColor rgb="FF5B9BD5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1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2" borderId="0" xfId="0" applyFill="1"/>
    <xf numFmtId="0" fontId="2" fillId="0" borderId="7" xfId="0" applyFont="1" applyBorder="1"/>
    <xf numFmtId="10" fontId="0" fillId="0" borderId="0" xfId="0" applyNumberFormat="1"/>
    <xf numFmtId="10" fontId="0" fillId="0" borderId="5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0" fontId="6" fillId="0" borderId="0" xfId="4"/>
    <xf numFmtId="0" fontId="6" fillId="0" borderId="9" xfId="4" applyBorder="1"/>
    <xf numFmtId="0" fontId="6" fillId="0" borderId="10" xfId="4" applyBorder="1"/>
    <xf numFmtId="0" fontId="6" fillId="0" borderId="11" xfId="4" applyBorder="1"/>
    <xf numFmtId="0" fontId="6" fillId="0" borderId="12" xfId="4" applyBorder="1"/>
    <xf numFmtId="0" fontId="6" fillId="0" borderId="13" xfId="4" applyBorder="1"/>
    <xf numFmtId="0" fontId="6" fillId="0" borderId="14" xfId="4" applyBorder="1"/>
    <xf numFmtId="0" fontId="6" fillId="0" borderId="15" xfId="4" applyBorder="1"/>
    <xf numFmtId="0" fontId="6" fillId="0" borderId="16" xfId="4" applyBorder="1"/>
    <xf numFmtId="0" fontId="6" fillId="0" borderId="17" xfId="4" applyBorder="1"/>
    <xf numFmtId="0" fontId="7" fillId="0" borderId="0" xfId="4" applyFont="1"/>
    <xf numFmtId="0" fontId="6" fillId="0" borderId="18" xfId="4" applyBorder="1"/>
    <xf numFmtId="9" fontId="8" fillId="6" borderId="17" xfId="4" applyNumberFormat="1" applyFont="1" applyFill="1" applyBorder="1"/>
    <xf numFmtId="11" fontId="6" fillId="0" borderId="15" xfId="4" applyNumberFormat="1" applyBorder="1"/>
    <xf numFmtId="11" fontId="6" fillId="0" borderId="0" xfId="4" applyNumberFormat="1"/>
    <xf numFmtId="9" fontId="6" fillId="0" borderId="0" xfId="4" applyNumberFormat="1"/>
    <xf numFmtId="0" fontId="9" fillId="7" borderId="13" xfId="4" applyFont="1" applyFill="1" applyBorder="1"/>
    <xf numFmtId="0" fontId="10" fillId="8" borderId="0" xfId="4" applyFont="1" applyFill="1"/>
    <xf numFmtId="0" fontId="11" fillId="0" borderId="17" xfId="4" applyFont="1" applyBorder="1"/>
    <xf numFmtId="0" fontId="11" fillId="0" borderId="0" xfId="4" applyFont="1"/>
    <xf numFmtId="0" fontId="11" fillId="0" borderId="18" xfId="4" applyFont="1" applyBorder="1"/>
    <xf numFmtId="0" fontId="6" fillId="0" borderId="19" xfId="4" applyBorder="1"/>
    <xf numFmtId="0" fontId="6" fillId="0" borderId="20" xfId="4" applyBorder="1"/>
    <xf numFmtId="0" fontId="6" fillId="0" borderId="21" xfId="4" applyBorder="1"/>
    <xf numFmtId="0" fontId="6" fillId="0" borderId="22" xfId="4" applyBorder="1"/>
    <xf numFmtId="0" fontId="6" fillId="0" borderId="23" xfId="4" applyBorder="1"/>
    <xf numFmtId="0" fontId="6" fillId="0" borderId="24" xfId="4" applyBorder="1"/>
    <xf numFmtId="0" fontId="0" fillId="0" borderId="7" xfId="0" applyBorder="1" applyAlignment="1">
      <alignment horizontal="center"/>
    </xf>
    <xf numFmtId="0" fontId="5" fillId="5" borderId="5" xfId="3" applyBorder="1"/>
    <xf numFmtId="0" fontId="12" fillId="3" borderId="0" xfId="1" applyFont="1"/>
    <xf numFmtId="11" fontId="0" fillId="0" borderId="0" xfId="0" applyNumberFormat="1" applyAlignment="1">
      <alignment horizontal="center"/>
    </xf>
    <xf numFmtId="0" fontId="4" fillId="0" borderId="0" xfId="2" applyFill="1"/>
    <xf numFmtId="9" fontId="0" fillId="0" borderId="0" xfId="0" applyNumberFormat="1"/>
    <xf numFmtId="0" fontId="3" fillId="3" borderId="4" xfId="1" applyBorder="1"/>
    <xf numFmtId="0" fontId="4" fillId="4" borderId="0" xfId="2"/>
    <xf numFmtId="0" fontId="1" fillId="0" borderId="2" xfId="0" applyFont="1" applyBorder="1"/>
    <xf numFmtId="0" fontId="13" fillId="0" borderId="2" xfId="2" applyFont="1" applyFill="1" applyBorder="1"/>
    <xf numFmtId="0" fontId="1" fillId="0" borderId="1" xfId="0" applyFont="1" applyBorder="1"/>
    <xf numFmtId="0" fontId="14" fillId="0" borderId="0" xfId="0" applyFont="1"/>
    <xf numFmtId="9" fontId="0" fillId="0" borderId="8" xfId="6" applyFont="1" applyBorder="1"/>
    <xf numFmtId="9" fontId="0" fillId="0" borderId="7" xfId="6" applyFont="1" applyBorder="1"/>
    <xf numFmtId="9" fontId="0" fillId="0" borderId="5" xfId="6" applyFont="1" applyBorder="1"/>
    <xf numFmtId="9" fontId="0" fillId="0" borderId="0" xfId="6" applyFont="1"/>
    <xf numFmtId="9" fontId="0" fillId="10" borderId="5" xfId="6" applyFont="1" applyFill="1" applyBorder="1"/>
    <xf numFmtId="43" fontId="0" fillId="0" borderId="0" xfId="0" applyNumberFormat="1"/>
    <xf numFmtId="43" fontId="0" fillId="0" borderId="5" xfId="0" applyNumberFormat="1" applyBorder="1"/>
    <xf numFmtId="9" fontId="0" fillId="11" borderId="4" xfId="0" applyNumberFormat="1" applyFill="1" applyBorder="1"/>
    <xf numFmtId="164" fontId="0" fillId="0" borderId="0" xfId="5" applyNumberFormat="1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13" borderId="1" xfId="0" applyFill="1" applyBorder="1"/>
    <xf numFmtId="0" fontId="0" fillId="13" borderId="8" xfId="0" applyFill="1" applyBorder="1"/>
    <xf numFmtId="0" fontId="0" fillId="13" borderId="6" xfId="0" applyFill="1" applyBorder="1"/>
    <xf numFmtId="0" fontId="0" fillId="13" borderId="5" xfId="0" applyFill="1" applyBorder="1"/>
    <xf numFmtId="0" fontId="0" fillId="13" borderId="4" xfId="0" applyFill="1" applyBorder="1"/>
    <xf numFmtId="0" fontId="2" fillId="0" borderId="6" xfId="0" applyFont="1" applyBorder="1"/>
    <xf numFmtId="0" fontId="0" fillId="14" borderId="5" xfId="0" applyFill="1" applyBorder="1"/>
    <xf numFmtId="0" fontId="0" fillId="14" borderId="4" xfId="0" applyFill="1" applyBorder="1"/>
    <xf numFmtId="0" fontId="0" fillId="15" borderId="5" xfId="0" applyFill="1" applyBorder="1"/>
    <xf numFmtId="0" fontId="0" fillId="15" borderId="4" xfId="0" applyFill="1" applyBorder="1"/>
    <xf numFmtId="0" fontId="0" fillId="12" borderId="8" xfId="0" applyFill="1" applyBorder="1"/>
    <xf numFmtId="0" fontId="0" fillId="9" borderId="5" xfId="0" applyFill="1" applyBorder="1"/>
    <xf numFmtId="0" fontId="0" fillId="0" borderId="4" xfId="0" applyBorder="1" applyAlignment="1">
      <alignment horizontal="center"/>
    </xf>
    <xf numFmtId="0" fontId="0" fillId="14" borderId="2" xfId="0" applyFill="1" applyBorder="1"/>
    <xf numFmtId="0" fontId="0" fillId="14" borderId="1" xfId="0" applyFill="1" applyBorder="1"/>
    <xf numFmtId="0" fontId="0" fillId="15" borderId="2" xfId="0" applyFill="1" applyBorder="1"/>
    <xf numFmtId="0" fontId="0" fillId="15" borderId="1" xfId="0" applyFill="1" applyBorder="1"/>
    <xf numFmtId="0" fontId="17" fillId="0" borderId="4" xfId="0" applyFont="1" applyBorder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 indent="5"/>
    </xf>
    <xf numFmtId="0" fontId="0" fillId="16" borderId="0" xfId="0" applyFill="1" applyAlignment="1">
      <alignment horizontal="left"/>
    </xf>
    <xf numFmtId="0" fontId="0" fillId="16" borderId="0" xfId="0" applyFill="1"/>
    <xf numFmtId="0" fontId="20" fillId="0" borderId="0" xfId="0" applyFont="1"/>
    <xf numFmtId="0" fontId="1" fillId="17" borderId="0" xfId="0" applyFont="1" applyFill="1"/>
    <xf numFmtId="0" fontId="0" fillId="0" borderId="25" xfId="0" applyBorder="1"/>
    <xf numFmtId="0" fontId="20" fillId="0" borderId="4" xfId="0" applyFont="1" applyBorder="1"/>
    <xf numFmtId="0" fontId="0" fillId="18" borderId="0" xfId="0" applyFill="1"/>
    <xf numFmtId="0" fontId="19" fillId="18" borderId="0" xfId="0" applyFont="1" applyFill="1" applyAlignment="1">
      <alignment vertical="center"/>
    </xf>
    <xf numFmtId="0" fontId="0" fillId="18" borderId="4" xfId="0" applyFill="1" applyBorder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indent="5"/>
    </xf>
    <xf numFmtId="0" fontId="6" fillId="0" borderId="0" xfId="4" applyAlignment="1">
      <alignment horizontal="center"/>
    </xf>
    <xf numFmtId="0" fontId="6" fillId="0" borderId="0" xfId="4"/>
    <xf numFmtId="0" fontId="15" fillId="0" borderId="0" xfId="4" applyFont="1" applyAlignment="1">
      <alignment horizontal="center"/>
    </xf>
    <xf numFmtId="0" fontId="22" fillId="0" borderId="0" xfId="0" applyFont="1" applyAlignment="1">
      <alignment horizontal="left" vertical="top" wrapText="1"/>
    </xf>
    <xf numFmtId="0" fontId="21" fillId="0" borderId="28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0" fillId="10" borderId="4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8" fillId="9" borderId="5" xfId="0" applyFont="1" applyFill="1" applyBorder="1" applyAlignment="1">
      <alignment horizontal="center" vertical="center" textRotation="90"/>
    </xf>
  </cellXfs>
  <cellStyles count="7">
    <cellStyle name="Accent5" xfId="3" builtinId="45"/>
    <cellStyle name="Bad" xfId="1" builtinId="27"/>
    <cellStyle name="Comma" xfId="5" builtinId="3"/>
    <cellStyle name="Neutral" xfId="2" builtinId="28"/>
    <cellStyle name="Normal" xfId="0" builtinId="0"/>
    <cellStyle name="Normal 2" xfId="4" xr:uid="{DDDB4606-1045-4857-9D7A-21ACA1CD17FF}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266700</xdr:colOff>
      <xdr:row>0</xdr:row>
      <xdr:rowOff>0</xdr:rowOff>
    </xdr:from>
    <xdr:ext cx="8763000" cy="6267450"/>
    <xdr:pic>
      <xdr:nvPicPr>
        <xdr:cNvPr id="2" name="image1.png">
          <a:extLst>
            <a:ext uri="{FF2B5EF4-FFF2-40B4-BE49-F238E27FC236}">
              <a16:creationId xmlns:a16="http://schemas.microsoft.com/office/drawing/2014/main" id="{4E0F53E6-E313-4DE5-B08D-657B54BF36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06250" y="0"/>
          <a:ext cx="8763000" cy="6267450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371475</xdr:colOff>
      <xdr:row>32</xdr:row>
      <xdr:rowOff>47625</xdr:rowOff>
    </xdr:from>
    <xdr:ext cx="7305675" cy="4324350"/>
    <xdr:pic>
      <xdr:nvPicPr>
        <xdr:cNvPr id="3" name="image4.png">
          <a:extLst>
            <a:ext uri="{FF2B5EF4-FFF2-40B4-BE49-F238E27FC236}">
              <a16:creationId xmlns:a16="http://schemas.microsoft.com/office/drawing/2014/main" id="{7EDE584F-7BC8-43F8-9E6A-068935B77C2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687925" y="6143625"/>
          <a:ext cx="7305675" cy="43243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8</xdr:row>
      <xdr:rowOff>95250</xdr:rowOff>
    </xdr:from>
    <xdr:to>
      <xdr:col>12</xdr:col>
      <xdr:colOff>152400</xdr:colOff>
      <xdr:row>16</xdr:row>
      <xdr:rowOff>19050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7B50C47-12E5-4D5A-BE07-0C0D62D99F05}"/>
            </a:ext>
          </a:extLst>
        </xdr:cNvPr>
        <xdr:cNvCxnSpPr/>
      </xdr:nvCxnSpPr>
      <xdr:spPr>
        <a:xfrm>
          <a:off x="7467600" y="1619250"/>
          <a:ext cx="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6</xdr:row>
      <xdr:rowOff>95250</xdr:rowOff>
    </xdr:from>
    <xdr:to>
      <xdr:col>15</xdr:col>
      <xdr:colOff>571500</xdr:colOff>
      <xdr:row>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E3A0204-87EA-4F3B-98E4-30420DBAD4E9}"/>
            </a:ext>
          </a:extLst>
        </xdr:cNvPr>
        <xdr:cNvCxnSpPr/>
      </xdr:nvCxnSpPr>
      <xdr:spPr>
        <a:xfrm>
          <a:off x="9248775" y="1238250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190500</xdr:colOff>
      <xdr:row>28</xdr:row>
      <xdr:rowOff>28576</xdr:rowOff>
    </xdr:from>
    <xdr:ext cx="5462818" cy="4362450"/>
    <xdr:pic>
      <xdr:nvPicPr>
        <xdr:cNvPr id="4" name="Picture 3">
          <a:extLst>
            <a:ext uri="{FF2B5EF4-FFF2-40B4-BE49-F238E27FC236}">
              <a16:creationId xmlns:a16="http://schemas.microsoft.com/office/drawing/2014/main" id="{B73CCDDD-9CE1-4666-9F49-71A10267B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362576"/>
          <a:ext cx="5462818" cy="4362450"/>
        </a:xfrm>
        <a:prstGeom prst="rect">
          <a:avLst/>
        </a:prstGeom>
      </xdr:spPr>
    </xdr:pic>
    <xdr:clientData/>
  </xdr:oneCellAnchor>
  <xdr:oneCellAnchor>
    <xdr:from>
      <xdr:col>7</xdr:col>
      <xdr:colOff>1314450</xdr:colOff>
      <xdr:row>28</xdr:row>
      <xdr:rowOff>0</xdr:rowOff>
    </xdr:from>
    <xdr:ext cx="5171429" cy="2695238"/>
    <xdr:pic>
      <xdr:nvPicPr>
        <xdr:cNvPr id="5" name="Picture 4">
          <a:extLst>
            <a:ext uri="{FF2B5EF4-FFF2-40B4-BE49-F238E27FC236}">
              <a16:creationId xmlns:a16="http://schemas.microsoft.com/office/drawing/2014/main" id="{3F4DC37B-B546-4CEE-BFF3-E4BAE802E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5334000"/>
          <a:ext cx="5171429" cy="26952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352425</xdr:colOff>
      <xdr:row>3</xdr:row>
      <xdr:rowOff>32582</xdr:rowOff>
    </xdr:from>
    <xdr:ext cx="3495675" cy="3624279"/>
    <xdr:pic>
      <xdr:nvPicPr>
        <xdr:cNvPr id="2" name="Picture 1">
          <a:extLst>
            <a:ext uri="{FF2B5EF4-FFF2-40B4-BE49-F238E27FC236}">
              <a16:creationId xmlns:a16="http://schemas.microsoft.com/office/drawing/2014/main" id="{D1AB294B-88C5-43A1-95C0-BC99D07B8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25225" y="604082"/>
          <a:ext cx="3495675" cy="36242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7731-7F76-44D3-B2DE-D6F8E107EF2B}">
  <dimension ref="A1:R1000"/>
  <sheetViews>
    <sheetView tabSelected="1" workbookViewId="0"/>
  </sheetViews>
  <sheetFormatPr defaultColWidth="14.42578125" defaultRowHeight="15" customHeight="1" x14ac:dyDescent="0.25"/>
  <cols>
    <col min="1" max="1" width="16" style="19" customWidth="1"/>
    <col min="2" max="5" width="8.85546875" style="19" customWidth="1"/>
    <col min="6" max="6" width="4" style="19" customWidth="1"/>
    <col min="7" max="7" width="5.42578125" style="19" customWidth="1"/>
    <col min="8" max="8" width="15.42578125" style="19" customWidth="1"/>
    <col min="9" max="9" width="19.85546875" style="19" customWidth="1"/>
    <col min="10" max="10" width="9.7109375" style="19" customWidth="1"/>
    <col min="11" max="11" width="12" style="19" customWidth="1"/>
    <col min="12" max="12" width="7.140625" style="19" customWidth="1"/>
    <col min="13" max="13" width="9.7109375" style="19" customWidth="1"/>
    <col min="14" max="14" width="4.42578125" style="19" customWidth="1"/>
    <col min="15" max="34" width="8.85546875" style="19" customWidth="1"/>
    <col min="35" max="16384" width="14.42578125" style="19"/>
  </cols>
  <sheetData>
    <row r="1" spans="1:18" x14ac:dyDescent="0.25">
      <c r="A1" s="19" t="s">
        <v>35</v>
      </c>
      <c r="J1" s="103" t="s">
        <v>62</v>
      </c>
      <c r="K1" s="103"/>
      <c r="L1" s="103"/>
      <c r="M1" s="103"/>
      <c r="N1" s="103"/>
    </row>
    <row r="2" spans="1:18" x14ac:dyDescent="0.25">
      <c r="A2" s="19" t="s">
        <v>34</v>
      </c>
      <c r="J2" s="103"/>
      <c r="K2" s="103"/>
      <c r="L2" s="103"/>
      <c r="M2" s="103"/>
      <c r="N2" s="103"/>
    </row>
    <row r="3" spans="1:18" x14ac:dyDescent="0.25">
      <c r="A3" s="19" t="s">
        <v>33</v>
      </c>
    </row>
    <row r="4" spans="1:18" x14ac:dyDescent="0.25">
      <c r="A4" s="19" t="s">
        <v>32</v>
      </c>
    </row>
    <row r="5" spans="1:18" x14ac:dyDescent="0.25">
      <c r="A5" s="19" t="s">
        <v>31</v>
      </c>
    </row>
    <row r="8" spans="1:18" x14ac:dyDescent="0.25">
      <c r="A8" s="45" t="s">
        <v>30</v>
      </c>
      <c r="B8" s="36" t="s">
        <v>29</v>
      </c>
      <c r="C8" s="38" t="s">
        <v>28</v>
      </c>
      <c r="D8" s="38" t="s">
        <v>27</v>
      </c>
      <c r="E8" s="38" t="s">
        <v>26</v>
      </c>
      <c r="F8" s="43"/>
      <c r="H8" s="45" t="s">
        <v>1</v>
      </c>
      <c r="I8" s="44"/>
      <c r="J8" s="44"/>
      <c r="K8" s="43" t="s">
        <v>12</v>
      </c>
      <c r="M8" s="42"/>
      <c r="N8" s="41" t="s">
        <v>13</v>
      </c>
      <c r="O8" s="41"/>
      <c r="P8" s="41"/>
      <c r="Q8" s="40"/>
    </row>
    <row r="9" spans="1:18" x14ac:dyDescent="0.25">
      <c r="A9" s="30" t="s">
        <v>25</v>
      </c>
      <c r="B9" s="19">
        <v>1.905818</v>
      </c>
      <c r="C9" s="19">
        <v>0.80504699999999996</v>
      </c>
      <c r="D9" s="19">
        <v>2.367</v>
      </c>
      <c r="E9" s="19">
        <v>1.7899999999999999E-2</v>
      </c>
      <c r="F9" s="28" t="s">
        <v>24</v>
      </c>
      <c r="H9" s="39" t="s">
        <v>2</v>
      </c>
      <c r="I9" s="38" t="s">
        <v>3</v>
      </c>
      <c r="J9" s="38" t="s">
        <v>0</v>
      </c>
      <c r="K9" s="37" t="s">
        <v>7</v>
      </c>
      <c r="M9" s="24"/>
      <c r="O9" s="36" t="s">
        <v>6</v>
      </c>
      <c r="Q9" s="23"/>
    </row>
    <row r="10" spans="1:18" x14ac:dyDescent="0.25">
      <c r="A10" s="30" t="s">
        <v>6</v>
      </c>
      <c r="B10" s="19">
        <v>-7.0438530000000004</v>
      </c>
      <c r="C10" s="19">
        <v>0.67685700000000004</v>
      </c>
      <c r="D10" s="19">
        <v>-10.407</v>
      </c>
      <c r="E10" s="19" t="s">
        <v>18</v>
      </c>
      <c r="F10" s="28" t="s">
        <v>17</v>
      </c>
      <c r="H10" s="30" t="s">
        <v>4</v>
      </c>
      <c r="I10" s="19" t="s">
        <v>5</v>
      </c>
      <c r="J10" s="19">
        <v>1</v>
      </c>
      <c r="K10" s="28">
        <f>B9*J10</f>
        <v>1.905818</v>
      </c>
      <c r="M10" s="24"/>
      <c r="P10" s="36" t="s">
        <v>23</v>
      </c>
      <c r="Q10" s="19" t="s">
        <v>22</v>
      </c>
      <c r="R10" s="23" t="s">
        <v>21</v>
      </c>
    </row>
    <row r="11" spans="1:18" x14ac:dyDescent="0.25">
      <c r="A11" s="30" t="s">
        <v>14</v>
      </c>
      <c r="B11" s="19">
        <v>-5.8798999999999997E-2</v>
      </c>
      <c r="C11" s="19">
        <v>7.0819999999999998E-3</v>
      </c>
      <c r="D11" s="19">
        <v>-8.3030000000000008</v>
      </c>
      <c r="E11" s="19" t="s">
        <v>18</v>
      </c>
      <c r="F11" s="28" t="s">
        <v>17</v>
      </c>
      <c r="H11" s="30" t="str">
        <f>A10</f>
        <v>Education</v>
      </c>
      <c r="I11" s="19" t="s">
        <v>20</v>
      </c>
      <c r="J11" s="19">
        <v>0</v>
      </c>
      <c r="K11" s="28">
        <f>B10*J11</f>
        <v>0</v>
      </c>
      <c r="M11" s="35" t="s">
        <v>14</v>
      </c>
      <c r="N11" s="34">
        <f>K17</f>
        <v>9.8846096268826525E-2</v>
      </c>
      <c r="O11" s="19">
        <v>0</v>
      </c>
      <c r="P11" s="19">
        <v>1</v>
      </c>
      <c r="Q11" s="23">
        <v>2</v>
      </c>
      <c r="R11" s="19">
        <v>3</v>
      </c>
    </row>
    <row r="12" spans="1:18" x14ac:dyDescent="0.25">
      <c r="A12" s="30" t="s">
        <v>19</v>
      </c>
      <c r="B12" s="19">
        <v>7.9410999999999995E-2</v>
      </c>
      <c r="C12" s="19">
        <v>6.28E-3</v>
      </c>
      <c r="D12" s="19">
        <v>12.646000000000001</v>
      </c>
      <c r="E12" s="33" t="s">
        <v>18</v>
      </c>
      <c r="F12" s="28" t="s">
        <v>17</v>
      </c>
      <c r="H12" s="30" t="str">
        <f>A11</f>
        <v>Income</v>
      </c>
      <c r="I12" s="19" t="s">
        <v>16</v>
      </c>
      <c r="J12" s="19">
        <v>70</v>
      </c>
      <c r="K12" s="28">
        <f>B11*J12</f>
        <v>-4.1159299999999996</v>
      </c>
      <c r="M12" s="24"/>
      <c r="N12" s="19">
        <v>10</v>
      </c>
      <c r="O12" s="19">
        <v>0.78882011534901464</v>
      </c>
      <c r="P12" s="19">
        <v>7.1610275852722902E-3</v>
      </c>
      <c r="Q12" s="23">
        <v>1.392712852824962E-5</v>
      </c>
      <c r="R12" s="19">
        <v>2.6892967200184068E-8</v>
      </c>
    </row>
    <row r="13" spans="1:18" x14ac:dyDescent="0.25">
      <c r="A13" s="27"/>
      <c r="B13" s="26"/>
      <c r="C13" s="26"/>
      <c r="D13" s="26"/>
      <c r="E13" s="32"/>
      <c r="F13" s="25"/>
      <c r="H13" s="30" t="str">
        <f>A12</f>
        <v>Education:Income</v>
      </c>
      <c r="I13" s="19" t="s">
        <v>15</v>
      </c>
      <c r="J13" s="19">
        <f>J12*J11</f>
        <v>0</v>
      </c>
      <c r="K13" s="28">
        <f>B12*J13</f>
        <v>0</v>
      </c>
      <c r="M13" s="24"/>
      <c r="N13" s="19">
        <v>20</v>
      </c>
      <c r="O13" s="19">
        <v>0.67476972179074601</v>
      </c>
      <c r="P13" s="19">
        <v>8.7857901982439507E-3</v>
      </c>
      <c r="Q13" s="23">
        <v>3.7865662227508071E-5</v>
      </c>
      <c r="R13" s="19">
        <v>1.6177470787155632E-7</v>
      </c>
    </row>
    <row r="14" spans="1:18" x14ac:dyDescent="0.25">
      <c r="H14" s="30"/>
      <c r="K14" s="28"/>
      <c r="M14" s="24"/>
      <c r="N14" s="19">
        <v>30</v>
      </c>
      <c r="O14" s="19">
        <v>0.53540265891616745</v>
      </c>
      <c r="P14" s="19">
        <v>1.0775193698289193E-2</v>
      </c>
      <c r="Q14" s="23">
        <v>1.0294651753564678E-4</v>
      </c>
      <c r="R14" s="19">
        <v>9.7315547992221308E-7</v>
      </c>
    </row>
    <row r="15" spans="1:18" x14ac:dyDescent="0.25">
      <c r="H15" s="30"/>
      <c r="J15" s="19" t="s">
        <v>8</v>
      </c>
      <c r="K15" s="28">
        <f>SUM(K10:K13)</f>
        <v>-2.2101119999999996</v>
      </c>
      <c r="M15" s="24"/>
      <c r="N15" s="19">
        <v>40</v>
      </c>
      <c r="O15" s="19">
        <v>0.39027843068152085</v>
      </c>
      <c r="P15" s="19">
        <v>1.3209063201716111E-2</v>
      </c>
      <c r="Q15" s="23">
        <v>2.798524965430078E-4</v>
      </c>
      <c r="R15" s="19">
        <v>5.8539913108330537E-6</v>
      </c>
    </row>
    <row r="16" spans="1:18" x14ac:dyDescent="0.25">
      <c r="H16" s="30"/>
      <c r="J16" s="19" t="s">
        <v>9</v>
      </c>
      <c r="K16" s="28">
        <f>EXP(K15)</f>
        <v>0.10968836273089448</v>
      </c>
      <c r="M16" s="24"/>
      <c r="N16" s="19">
        <v>50</v>
      </c>
      <c r="O16" s="19">
        <v>0.26228381435161419</v>
      </c>
      <c r="P16" s="19">
        <v>1.6183694105198845E-2</v>
      </c>
      <c r="Q16" s="23">
        <v>7.6052709696123135E-4</v>
      </c>
      <c r="R16" s="19">
        <v>3.5213669443175397E-5</v>
      </c>
    </row>
    <row r="17" spans="8:18" x14ac:dyDescent="0.25">
      <c r="H17" s="30"/>
      <c r="I17" s="101" t="s">
        <v>10</v>
      </c>
      <c r="J17" s="102"/>
      <c r="K17" s="31">
        <f>K16/(1+K16)</f>
        <v>9.8846096268826525E-2</v>
      </c>
      <c r="M17" s="24"/>
      <c r="N17" s="19">
        <v>60</v>
      </c>
      <c r="O17" s="19">
        <v>0.16491242832828207</v>
      </c>
      <c r="P17" s="19">
        <v>1.9814749505795041E-2</v>
      </c>
      <c r="Q17" s="23">
        <v>2.0651028693696996E-3</v>
      </c>
      <c r="R17" s="19">
        <v>2.1179053525727226E-4</v>
      </c>
    </row>
    <row r="18" spans="8:18" x14ac:dyDescent="0.25">
      <c r="H18" s="30"/>
      <c r="I18" s="29" t="s">
        <v>11</v>
      </c>
      <c r="K18" s="28"/>
      <c r="M18" s="24"/>
      <c r="N18" s="19">
        <v>70</v>
      </c>
      <c r="O18" s="19">
        <v>9.8846096268826525E-2</v>
      </c>
      <c r="P18" s="19">
        <v>2.4240413763165419E-2</v>
      </c>
      <c r="Q18" s="23">
        <v>5.5949623148635642E-3</v>
      </c>
      <c r="R18" s="19">
        <v>1.2726747570996626E-3</v>
      </c>
    </row>
    <row r="19" spans="8:18" x14ac:dyDescent="0.25">
      <c r="H19" s="27"/>
      <c r="I19" s="26"/>
      <c r="J19" s="26"/>
      <c r="K19" s="25"/>
      <c r="M19" s="24"/>
      <c r="N19" s="19">
        <v>80</v>
      </c>
      <c r="O19" s="19">
        <v>5.7426826456727351E-2</v>
      </c>
      <c r="P19" s="19">
        <v>2.9624683644725199E-2</v>
      </c>
      <c r="Q19" s="23">
        <v>1.5067277461790398E-2</v>
      </c>
      <c r="R19" s="19">
        <v>7.6072213601747303E-3</v>
      </c>
    </row>
    <row r="20" spans="8:18" x14ac:dyDescent="0.25">
      <c r="M20" s="24"/>
      <c r="N20" s="19">
        <v>90</v>
      </c>
      <c r="O20" s="19">
        <v>3.2732962819419183E-2</v>
      </c>
      <c r="P20" s="19">
        <v>3.6160584487436725E-2</v>
      </c>
      <c r="Q20" s="23">
        <v>3.9932310833896124E-2</v>
      </c>
      <c r="R20" s="19">
        <v>4.40794548646724E-2</v>
      </c>
    </row>
    <row r="21" spans="8:18" ht="15.75" customHeight="1" x14ac:dyDescent="0.25">
      <c r="M21" s="24"/>
      <c r="N21" s="19">
        <v>100</v>
      </c>
      <c r="O21" s="19">
        <v>1.8449757049864863E-2</v>
      </c>
      <c r="P21" s="19">
        <v>4.4072966305953719E-2</v>
      </c>
      <c r="Q21" s="23">
        <v>0.10159852754734533</v>
      </c>
      <c r="R21" s="19">
        <v>0.21715199708024455</v>
      </c>
    </row>
    <row r="22" spans="8:18" ht="15.75" customHeight="1" x14ac:dyDescent="0.25">
      <c r="M22" s="24"/>
      <c r="N22" s="19">
        <v>110</v>
      </c>
      <c r="O22" s="19">
        <v>1.0332528230501898E-2</v>
      </c>
      <c r="P22" s="19">
        <v>5.3620357596325559E-2</v>
      </c>
      <c r="Q22" s="23">
        <v>0.2351676491789523</v>
      </c>
      <c r="R22" s="19">
        <v>0.62527496969293361</v>
      </c>
    </row>
    <row r="23" spans="8:18" ht="15.75" customHeight="1" x14ac:dyDescent="0.25">
      <c r="M23" s="24"/>
      <c r="N23" s="19">
        <v>120</v>
      </c>
      <c r="O23" s="19">
        <v>5.7656101412255079E-3</v>
      </c>
      <c r="P23" s="19">
        <v>6.5095132578447013E-2</v>
      </c>
      <c r="Q23" s="23">
        <v>0.45533735976735079</v>
      </c>
      <c r="R23" s="19">
        <v>0.90940067327405349</v>
      </c>
    </row>
    <row r="24" spans="8:18" ht="15.75" customHeight="1" x14ac:dyDescent="0.25">
      <c r="M24" s="24"/>
      <c r="N24" s="19">
        <v>130</v>
      </c>
      <c r="O24" s="19">
        <v>3.2106949808985339E-3</v>
      </c>
      <c r="P24" s="19">
        <v>7.8820993647684828E-2</v>
      </c>
      <c r="Q24" s="23">
        <v>0.69447021403709908</v>
      </c>
      <c r="R24" s="19">
        <v>0.98370838599128896</v>
      </c>
    </row>
    <row r="25" spans="8:18" ht="15.75" customHeight="1" x14ac:dyDescent="0.25">
      <c r="M25" s="24"/>
      <c r="N25" s="19">
        <v>140</v>
      </c>
      <c r="O25" s="19">
        <v>1.7859058696130239E-3</v>
      </c>
      <c r="P25" s="19">
        <v>9.5146520929605335E-2</v>
      </c>
      <c r="Q25" s="23">
        <v>0.86072587972427528</v>
      </c>
      <c r="R25" s="19">
        <v>0.9972544348481921</v>
      </c>
    </row>
    <row r="26" spans="8:18" ht="15.75" customHeight="1" x14ac:dyDescent="0.25">
      <c r="M26" s="24"/>
      <c r="N26" s="19">
        <v>150</v>
      </c>
      <c r="O26" s="19">
        <v>9.9275639179390745E-4</v>
      </c>
      <c r="P26" s="19">
        <v>0.11443336673701351</v>
      </c>
      <c r="Q26" s="23">
        <v>0.94382993327334574</v>
      </c>
      <c r="R26" s="19">
        <v>0.99954253792220304</v>
      </c>
    </row>
    <row r="27" spans="8:18" ht="15.75" customHeight="1" x14ac:dyDescent="0.25">
      <c r="M27" s="24"/>
      <c r="N27" s="19">
        <v>160</v>
      </c>
      <c r="O27" s="19">
        <v>5.5166266375234786E-4</v>
      </c>
      <c r="P27" s="19">
        <v>0.13703769229602342</v>
      </c>
      <c r="Q27" s="23">
        <v>0.9785803044325162</v>
      </c>
      <c r="R27" s="19">
        <v>0.99992392379929218</v>
      </c>
    </row>
    <row r="28" spans="8:18" ht="15.75" customHeight="1" x14ac:dyDescent="0.25">
      <c r="M28" s="24"/>
      <c r="N28" s="19">
        <v>170</v>
      </c>
      <c r="O28" s="19">
        <v>3.0649211186359429E-4</v>
      </c>
      <c r="P28" s="19">
        <v>0.16328382100652691</v>
      </c>
      <c r="Q28" s="23">
        <v>0.99201380026679309</v>
      </c>
      <c r="R28" s="19">
        <v>0.99998735250830673</v>
      </c>
    </row>
    <row r="29" spans="8:18" ht="15.75" customHeight="1" x14ac:dyDescent="0.25">
      <c r="M29" s="24"/>
      <c r="N29" s="19">
        <v>180</v>
      </c>
      <c r="O29" s="19">
        <v>1.7026197520400728E-4</v>
      </c>
      <c r="P29" s="19">
        <v>0.193429999793611</v>
      </c>
      <c r="Q29" s="23">
        <v>0.99704781160459632</v>
      </c>
      <c r="R29" s="19">
        <v>0.99999789749507473</v>
      </c>
    </row>
    <row r="30" spans="8:18" ht="15.75" customHeight="1" x14ac:dyDescent="0.25">
      <c r="M30" s="24"/>
      <c r="N30" s="19">
        <v>190</v>
      </c>
      <c r="O30" s="19">
        <v>9.4577913433326684E-5</v>
      </c>
      <c r="P30" s="19">
        <v>0.22762775064687216</v>
      </c>
      <c r="Q30" s="23">
        <v>0.99891217003190369</v>
      </c>
      <c r="R30" s="19">
        <v>0.99999965048499717</v>
      </c>
    </row>
    <row r="31" spans="8:18" ht="15.75" customHeight="1" x14ac:dyDescent="0.25">
      <c r="M31" s="24"/>
      <c r="N31" s="19">
        <v>200</v>
      </c>
      <c r="O31" s="19">
        <v>5.2534811275299681E-5</v>
      </c>
      <c r="P31" s="19">
        <v>0.26587852122391514</v>
      </c>
      <c r="Q31" s="23">
        <v>0.99959962640280475</v>
      </c>
      <c r="R31" s="19">
        <v>0.99999994189761121</v>
      </c>
    </row>
    <row r="32" spans="8:18" ht="15.75" customHeight="1" x14ac:dyDescent="0.25">
      <c r="M32" s="24"/>
      <c r="N32" s="19">
        <v>210</v>
      </c>
      <c r="O32" s="19">
        <v>2.9180753836812267E-5</v>
      </c>
      <c r="P32" s="19">
        <v>0.30799385588667882</v>
      </c>
      <c r="Q32" s="23">
        <v>0.99985270737497578</v>
      </c>
      <c r="R32" s="19">
        <v>0.999999990341225</v>
      </c>
    </row>
    <row r="33" spans="13:18" ht="15.75" customHeight="1" x14ac:dyDescent="0.25">
      <c r="M33" s="24"/>
      <c r="N33" s="19">
        <v>220</v>
      </c>
      <c r="O33" s="19">
        <v>1.620844413579585E-5</v>
      </c>
      <c r="P33" s="19">
        <v>0.35356735592504779</v>
      </c>
      <c r="Q33" s="23">
        <v>0.99994582148769051</v>
      </c>
      <c r="R33" s="19">
        <v>0.99999999839435294</v>
      </c>
    </row>
    <row r="34" spans="13:18" ht="15.75" customHeight="1" x14ac:dyDescent="0.25">
      <c r="M34" s="24"/>
      <c r="N34" s="19">
        <v>230</v>
      </c>
      <c r="O34" s="19">
        <v>9.0029252742589445E-6</v>
      </c>
      <c r="P34" s="19">
        <v>0.40196722612899355</v>
      </c>
      <c r="Q34" s="23">
        <v>0.99998007274026068</v>
      </c>
      <c r="R34" s="19">
        <v>0.99999999973308185</v>
      </c>
    </row>
    <row r="35" spans="13:18" ht="15.75" customHeight="1" x14ac:dyDescent="0.25">
      <c r="M35" s="24"/>
      <c r="N35" s="19">
        <v>240</v>
      </c>
      <c r="O35" s="19">
        <v>5.0006282639152883E-6</v>
      </c>
      <c r="P35" s="19">
        <v>0.45235623790955265</v>
      </c>
      <c r="Q35" s="23">
        <v>0.99999267076438525</v>
      </c>
      <c r="R35" s="19">
        <v>0.99999999995562827</v>
      </c>
    </row>
    <row r="36" spans="13:18" ht="15.75" customHeight="1" thickBot="1" x14ac:dyDescent="0.3">
      <c r="M36" s="22"/>
      <c r="N36" s="21">
        <v>250</v>
      </c>
      <c r="O36" s="21">
        <v>2.7775681547440377E-6</v>
      </c>
      <c r="P36" s="21">
        <v>0.50374118018010361</v>
      </c>
      <c r="Q36" s="20">
        <v>0.99999730433247924</v>
      </c>
      <c r="R36" s="19">
        <v>0.99999999999262379</v>
      </c>
    </row>
    <row r="37" spans="13:18" ht="15.75" customHeight="1" x14ac:dyDescent="0.25"/>
    <row r="38" spans="13:18" ht="15.75" customHeight="1" x14ac:dyDescent="0.25"/>
    <row r="39" spans="13:18" ht="15.75" customHeight="1" x14ac:dyDescent="0.25"/>
    <row r="40" spans="13:18" ht="15.75" customHeight="1" x14ac:dyDescent="0.25"/>
    <row r="41" spans="13:18" ht="15.75" customHeight="1" x14ac:dyDescent="0.25"/>
    <row r="42" spans="13:18" ht="15.75" customHeight="1" x14ac:dyDescent="0.25"/>
    <row r="43" spans="13:18" ht="15.75" customHeight="1" x14ac:dyDescent="0.25"/>
    <row r="44" spans="13:18" ht="15.75" customHeight="1" x14ac:dyDescent="0.25"/>
    <row r="45" spans="13:18" ht="15.75" customHeight="1" x14ac:dyDescent="0.25"/>
    <row r="46" spans="13:18" ht="15.75" customHeight="1" x14ac:dyDescent="0.25"/>
    <row r="47" spans="13:18" ht="15.75" customHeight="1" x14ac:dyDescent="0.25"/>
    <row r="48" spans="13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I17:J17"/>
    <mergeCell ref="J1:N2"/>
  </mergeCells>
  <conditionalFormatting sqref="O12:Q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:R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95A0-E1F9-4AF2-9F2A-FF9406B8E55F}">
  <dimension ref="A1:R58"/>
  <sheetViews>
    <sheetView topLeftCell="A49" workbookViewId="0">
      <selection activeCell="J1" sqref="J1:N2"/>
    </sheetView>
  </sheetViews>
  <sheetFormatPr defaultRowHeight="15" x14ac:dyDescent="0.25"/>
  <cols>
    <col min="1" max="1" width="17" bestFit="1" customWidth="1"/>
    <col min="4" max="4" width="7.7109375" bestFit="1" customWidth="1"/>
    <col min="6" max="6" width="4" bestFit="1" customWidth="1"/>
    <col min="8" max="8" width="20.5703125" bestFit="1" customWidth="1"/>
    <col min="9" max="9" width="32.5703125" bestFit="1" customWidth="1"/>
    <col min="11" max="11" width="12" bestFit="1" customWidth="1"/>
    <col min="13" max="13" width="3.5703125" bestFit="1" customWidth="1"/>
  </cols>
  <sheetData>
    <row r="1" spans="1:18" ht="15.75" x14ac:dyDescent="0.25">
      <c r="A1" s="57" t="s">
        <v>61</v>
      </c>
      <c r="J1" s="103" t="s">
        <v>62</v>
      </c>
      <c r="K1" s="103"/>
      <c r="L1" s="103"/>
      <c r="M1" s="103"/>
      <c r="N1" s="103"/>
    </row>
    <row r="2" spans="1:18" x14ac:dyDescent="0.25">
      <c r="A2" t="s">
        <v>60</v>
      </c>
      <c r="J2" s="103"/>
      <c r="K2" s="103"/>
      <c r="L2" s="103"/>
      <c r="M2" s="103"/>
      <c r="N2" s="103"/>
    </row>
    <row r="3" spans="1:18" x14ac:dyDescent="0.25">
      <c r="A3" t="s">
        <v>59</v>
      </c>
    </row>
    <row r="5" spans="1:18" ht="15.75" thickBot="1" x14ac:dyDescent="0.3"/>
    <row r="6" spans="1:18" x14ac:dyDescent="0.25">
      <c r="A6" s="56" t="s">
        <v>30</v>
      </c>
      <c r="B6" s="55" t="s">
        <v>29</v>
      </c>
      <c r="C6" s="54" t="s">
        <v>28</v>
      </c>
      <c r="D6" s="54" t="s">
        <v>27</v>
      </c>
      <c r="E6" s="54" t="s">
        <v>26</v>
      </c>
      <c r="F6" s="3"/>
      <c r="H6" s="1" t="s">
        <v>1</v>
      </c>
      <c r="I6" s="2"/>
      <c r="J6" s="2"/>
      <c r="K6" s="3" t="s">
        <v>12</v>
      </c>
      <c r="M6" s="1"/>
      <c r="N6" s="2" t="s">
        <v>13</v>
      </c>
      <c r="O6" s="2"/>
      <c r="P6" s="2"/>
      <c r="Q6" s="2"/>
      <c r="R6" s="3"/>
    </row>
    <row r="7" spans="1:18" x14ac:dyDescent="0.25">
      <c r="A7" s="4" t="s">
        <v>25</v>
      </c>
      <c r="B7" s="9">
        <v>-0.36255199999999999</v>
      </c>
      <c r="C7">
        <v>0.86626400000000003</v>
      </c>
      <c r="D7">
        <v>-0.41899999999999998</v>
      </c>
      <c r="E7" s="9">
        <v>0.67600000000000005</v>
      </c>
      <c r="F7" s="5"/>
      <c r="H7" s="10" t="s">
        <v>2</v>
      </c>
      <c r="I7" s="11" t="s">
        <v>3</v>
      </c>
      <c r="J7" s="11" t="s">
        <v>0</v>
      </c>
      <c r="K7" s="12" t="s">
        <v>7</v>
      </c>
      <c r="M7" s="4"/>
      <c r="O7" s="53" t="s">
        <v>6</v>
      </c>
      <c r="R7" s="5"/>
    </row>
    <row r="8" spans="1:18" x14ac:dyDescent="0.25">
      <c r="A8" s="4" t="s">
        <v>49</v>
      </c>
      <c r="B8" s="9">
        <v>0.192971</v>
      </c>
      <c r="C8">
        <v>4.5685999999999997E-2</v>
      </c>
      <c r="D8">
        <v>4.2240000000000002</v>
      </c>
      <c r="E8" s="49">
        <v>2.4000000000000001E-5</v>
      </c>
      <c r="F8" s="5" t="s">
        <v>17</v>
      </c>
      <c r="H8" s="4" t="s">
        <v>4</v>
      </c>
      <c r="I8" t="s">
        <v>5</v>
      </c>
      <c r="J8">
        <v>1</v>
      </c>
      <c r="K8" s="5">
        <f>J8*B7</f>
        <v>-0.36255199999999999</v>
      </c>
      <c r="M8" s="52" t="s">
        <v>58</v>
      </c>
      <c r="N8" s="51">
        <f>K17</f>
        <v>7.2384978540858777E-2</v>
      </c>
      <c r="O8">
        <v>0</v>
      </c>
      <c r="P8">
        <v>1</v>
      </c>
      <c r="Q8">
        <v>2</v>
      </c>
      <c r="R8" s="5">
        <v>3</v>
      </c>
    </row>
    <row r="9" spans="1:18" x14ac:dyDescent="0.25">
      <c r="A9" s="4" t="s">
        <v>6</v>
      </c>
      <c r="B9" s="9">
        <v>-7.6740259999999996</v>
      </c>
      <c r="C9">
        <v>0.732541</v>
      </c>
      <c r="D9">
        <v>-10.476000000000001</v>
      </c>
      <c r="E9" s="9" t="s">
        <v>54</v>
      </c>
      <c r="F9" s="5" t="s">
        <v>17</v>
      </c>
      <c r="H9" s="4" t="s">
        <v>49</v>
      </c>
      <c r="I9" t="s">
        <v>57</v>
      </c>
      <c r="J9" s="50">
        <v>2</v>
      </c>
      <c r="K9" s="5">
        <f>J9*B8</f>
        <v>0.38594200000000001</v>
      </c>
      <c r="M9" s="4"/>
      <c r="N9">
        <v>0</v>
      </c>
      <c r="O9" s="15">
        <f t="dataTable" ref="O9:R27" dt2D="1" dtr="1" r1="J10" r2="J12"/>
        <v>0.96850296103861389</v>
      </c>
      <c r="P9" s="15">
        <v>1.4089051891749339E-2</v>
      </c>
      <c r="Q9" s="15">
        <v>6.6413145389494675E-6</v>
      </c>
      <c r="R9" s="16">
        <v>3.0865249112669387E-9</v>
      </c>
    </row>
    <row r="10" spans="1:18" x14ac:dyDescent="0.25">
      <c r="A10" s="4" t="s">
        <v>46</v>
      </c>
      <c r="B10" s="9">
        <v>0.85061699999999996</v>
      </c>
      <c r="C10">
        <v>8.7149000000000004E-2</v>
      </c>
      <c r="D10">
        <v>9.76</v>
      </c>
      <c r="E10" s="9" t="s">
        <v>54</v>
      </c>
      <c r="F10" s="5" t="s">
        <v>17</v>
      </c>
      <c r="H10" s="4" t="s">
        <v>6</v>
      </c>
      <c r="I10" t="s">
        <v>56</v>
      </c>
      <c r="J10" s="13">
        <v>1</v>
      </c>
      <c r="K10" s="5">
        <f>B9*J10</f>
        <v>-7.6740259999999996</v>
      </c>
      <c r="M10" s="4"/>
      <c r="N10">
        <v>10</v>
      </c>
      <c r="O10" s="15">
        <v>0.9427275706662489</v>
      </c>
      <c r="P10" s="15">
        <v>1.7604697601753115E-2</v>
      </c>
      <c r="Q10" s="15">
        <v>1.9509022458703214E-5</v>
      </c>
      <c r="R10" s="16">
        <v>2.1239567119046366E-8</v>
      </c>
    </row>
    <row r="11" spans="1:18" x14ac:dyDescent="0.25">
      <c r="A11" s="4" t="s">
        <v>14</v>
      </c>
      <c r="B11" s="9">
        <v>-6.2489999999999997E-2</v>
      </c>
      <c r="C11">
        <v>7.7159999999999998E-3</v>
      </c>
      <c r="D11">
        <v>-8.0990000000000002</v>
      </c>
      <c r="E11" s="49">
        <v>5.5599999999999996E-16</v>
      </c>
      <c r="F11" s="5" t="s">
        <v>17</v>
      </c>
      <c r="H11" s="4" t="s">
        <v>46</v>
      </c>
      <c r="I11" t="s">
        <v>55</v>
      </c>
      <c r="J11">
        <v>4</v>
      </c>
      <c r="K11" s="5">
        <f>J11*B10</f>
        <v>3.4024679999999998</v>
      </c>
      <c r="M11" s="4"/>
      <c r="N11">
        <v>20</v>
      </c>
      <c r="O11" s="15">
        <v>0.89807881379275833</v>
      </c>
      <c r="P11" s="15">
        <v>2.1978047539279184E-2</v>
      </c>
      <c r="Q11" s="15">
        <v>5.7306797661739892E-5</v>
      </c>
      <c r="R11" s="16">
        <v>1.4615762911680106E-7</v>
      </c>
    </row>
    <row r="12" spans="1:18" ht="15.75" thickBot="1" x14ac:dyDescent="0.3">
      <c r="A12" s="6" t="s">
        <v>19</v>
      </c>
      <c r="B12" s="46">
        <v>8.5124000000000005E-2</v>
      </c>
      <c r="C12" s="7">
        <v>6.8360000000000001E-3</v>
      </c>
      <c r="D12" s="7">
        <v>12.452</v>
      </c>
      <c r="E12" s="46" t="s">
        <v>54</v>
      </c>
      <c r="F12" s="8" t="s">
        <v>17</v>
      </c>
      <c r="H12" s="4" t="s">
        <v>14</v>
      </c>
      <c r="I12" t="s">
        <v>53</v>
      </c>
      <c r="J12" s="48">
        <v>75</v>
      </c>
      <c r="K12" s="5">
        <f>B11*J12</f>
        <v>-4.68675</v>
      </c>
      <c r="M12" s="4"/>
      <c r="N12">
        <v>30</v>
      </c>
      <c r="O12" s="15">
        <v>0.82508092008810963</v>
      </c>
      <c r="P12" s="15">
        <v>2.7407513010532476E-2</v>
      </c>
      <c r="Q12" s="15">
        <v>1.6832358368258605E-4</v>
      </c>
      <c r="R12" s="16">
        <v>1.0057661125959689E-6</v>
      </c>
    </row>
    <row r="13" spans="1:18" x14ac:dyDescent="0.25">
      <c r="H13" s="4" t="s">
        <v>52</v>
      </c>
      <c r="I13" t="s">
        <v>51</v>
      </c>
      <c r="J13">
        <f>J10*J12</f>
        <v>75</v>
      </c>
      <c r="K13" s="5">
        <f>J13*B12</f>
        <v>6.3843000000000005</v>
      </c>
      <c r="M13" s="4"/>
      <c r="N13">
        <v>40</v>
      </c>
      <c r="O13" s="15">
        <v>0.71631549853281606</v>
      </c>
      <c r="P13" s="15">
        <v>3.4131466539784966E-2</v>
      </c>
      <c r="Q13" s="15">
        <v>4.9429976060283529E-4</v>
      </c>
      <c r="R13" s="16">
        <v>6.9210233172846972E-6</v>
      </c>
    </row>
    <row r="14" spans="1:18" x14ac:dyDescent="0.25">
      <c r="H14" s="4"/>
      <c r="K14" s="5"/>
      <c r="M14" s="4"/>
      <c r="N14">
        <v>50</v>
      </c>
      <c r="O14" s="15">
        <v>0.57477445759105372</v>
      </c>
      <c r="P14" s="15">
        <v>4.2433054085558836E-2</v>
      </c>
      <c r="Q14" s="15">
        <v>1.4506468768257328E-3</v>
      </c>
      <c r="R14" s="16">
        <v>4.7624290349590613E-5</v>
      </c>
    </row>
    <row r="15" spans="1:18" x14ac:dyDescent="0.25">
      <c r="H15" s="4"/>
      <c r="J15" t="s">
        <v>8</v>
      </c>
      <c r="K15" s="5">
        <f>SUM(K8:K13)</f>
        <v>-2.5506179999999992</v>
      </c>
      <c r="M15" s="4"/>
      <c r="N15">
        <v>60</v>
      </c>
      <c r="O15" s="15">
        <v>0.41981277867647682</v>
      </c>
      <c r="P15" s="15">
        <v>5.26437344061828E-2</v>
      </c>
      <c r="Q15" s="15">
        <v>4.2494212757643113E-3</v>
      </c>
      <c r="R15" s="16">
        <v>3.2762932903910826E-4</v>
      </c>
    </row>
    <row r="16" spans="1:18" x14ac:dyDescent="0.25">
      <c r="H16" s="4"/>
      <c r="I16" s="9" t="s">
        <v>10</v>
      </c>
      <c r="J16" t="s">
        <v>9</v>
      </c>
      <c r="K16" s="47">
        <f>EXP(K15)</f>
        <v>7.803342643912449E-2</v>
      </c>
      <c r="M16" s="4"/>
      <c r="N16">
        <v>70</v>
      </c>
      <c r="O16" s="15">
        <v>0.27919825627665007</v>
      </c>
      <c r="P16" s="15">
        <v>6.5144262027985095E-2</v>
      </c>
      <c r="Q16" s="15">
        <v>1.2380999466939435E-2</v>
      </c>
      <c r="R16" s="16">
        <v>2.2502077284985377E-3</v>
      </c>
    </row>
    <row r="17" spans="1:18" ht="15.75" thickBot="1" x14ac:dyDescent="0.3">
      <c r="H17" s="6"/>
      <c r="I17" s="14" t="s">
        <v>11</v>
      </c>
      <c r="J17" s="46"/>
      <c r="K17" s="18">
        <f>K16/(1+K16)</f>
        <v>7.2384978540858777E-2</v>
      </c>
      <c r="M17" s="4"/>
      <c r="N17">
        <v>80</v>
      </c>
      <c r="O17" s="15">
        <v>0.17174048498785277</v>
      </c>
      <c r="P17" s="15">
        <v>8.0361311713656916E-2</v>
      </c>
      <c r="Q17" s="15">
        <v>3.551791639442807E-2</v>
      </c>
      <c r="R17" s="16">
        <v>1.5282295562709684E-2</v>
      </c>
    </row>
    <row r="18" spans="1:18" x14ac:dyDescent="0.25">
      <c r="M18" s="4"/>
      <c r="N18">
        <v>90</v>
      </c>
      <c r="O18" s="15">
        <v>9.9908469218352114E-2</v>
      </c>
      <c r="P18" s="15">
        <v>9.8757412466368988E-2</v>
      </c>
      <c r="Q18" s="15">
        <v>9.761817891647212E-2</v>
      </c>
      <c r="R18" s="16">
        <v>9.6490680178645663E-2</v>
      </c>
    </row>
    <row r="19" spans="1:18" x14ac:dyDescent="0.25">
      <c r="M19" s="4"/>
      <c r="N19">
        <v>100</v>
      </c>
      <c r="O19" s="15">
        <v>5.6086361757563354E-2</v>
      </c>
      <c r="P19" s="15">
        <v>0.12081148335445094</v>
      </c>
      <c r="Q19" s="15">
        <v>0.24114834990287784</v>
      </c>
      <c r="R19" s="16">
        <v>0.4235981078347657</v>
      </c>
    </row>
    <row r="20" spans="1:18" x14ac:dyDescent="0.25">
      <c r="A20" s="11" t="s">
        <v>50</v>
      </c>
      <c r="M20" s="4"/>
      <c r="N20">
        <v>110</v>
      </c>
      <c r="O20" s="15">
        <v>3.0827304779037171E-2</v>
      </c>
      <c r="P20" s="15">
        <v>0.14698733103462991</v>
      </c>
      <c r="Q20" s="15">
        <v>0.48280328552675866</v>
      </c>
      <c r="R20" s="16">
        <v>0.8349054300379638</v>
      </c>
    </row>
    <row r="21" spans="1:18" x14ac:dyDescent="0.25">
      <c r="A21" s="4" t="s">
        <v>49</v>
      </c>
      <c r="B21" t="s">
        <v>48</v>
      </c>
      <c r="M21" s="4"/>
      <c r="N21">
        <v>120</v>
      </c>
      <c r="O21" s="15">
        <v>1.6742148408249592E-2</v>
      </c>
      <c r="P21" s="15">
        <v>0.1776883918439264</v>
      </c>
      <c r="Q21" s="15">
        <v>0.73277858402139073</v>
      </c>
      <c r="R21" s="16">
        <v>0.97206711006205249</v>
      </c>
    </row>
    <row r="22" spans="1:18" x14ac:dyDescent="0.25">
      <c r="A22" s="4" t="s">
        <v>6</v>
      </c>
      <c r="B22" t="s">
        <v>47</v>
      </c>
      <c r="M22" s="4"/>
      <c r="N22">
        <v>130</v>
      </c>
      <c r="O22" s="15">
        <v>9.0325944737714055E-3</v>
      </c>
      <c r="P22" s="15">
        <v>0.21319922740149369</v>
      </c>
      <c r="Q22" s="15">
        <v>0.88956898190114431</v>
      </c>
      <c r="R22" s="16">
        <v>0.99584152618871036</v>
      </c>
    </row>
    <row r="23" spans="1:18" x14ac:dyDescent="0.25">
      <c r="A23" s="4" t="s">
        <v>46</v>
      </c>
      <c r="B23" t="s">
        <v>45</v>
      </c>
      <c r="M23" s="4"/>
      <c r="N23">
        <v>140</v>
      </c>
      <c r="O23" s="15">
        <v>4.855663658529596E-3</v>
      </c>
      <c r="P23" s="15">
        <v>0.25361806351341704</v>
      </c>
      <c r="Q23" s="15">
        <v>0.95945395173749215</v>
      </c>
      <c r="R23" s="16">
        <v>0.99939353688469712</v>
      </c>
    </row>
    <row r="24" spans="1:18" x14ac:dyDescent="0.25">
      <c r="A24" s="4" t="s">
        <v>14</v>
      </c>
      <c r="B24" t="s">
        <v>44</v>
      </c>
      <c r="M24" s="4"/>
      <c r="N24">
        <v>150</v>
      </c>
      <c r="O24" s="15">
        <v>2.6051876104147566E-3</v>
      </c>
      <c r="P24" s="15">
        <v>0.29878967079312135</v>
      </c>
      <c r="Q24" s="15">
        <v>0.98581810907128675</v>
      </c>
      <c r="R24" s="16">
        <v>0.99991182333336326</v>
      </c>
    </row>
    <row r="25" spans="1:18" ht="15.75" thickBot="1" x14ac:dyDescent="0.3">
      <c r="A25" s="6" t="s">
        <v>19</v>
      </c>
      <c r="B25" t="s">
        <v>43</v>
      </c>
      <c r="M25" s="4"/>
      <c r="N25">
        <v>160</v>
      </c>
      <c r="O25" s="15">
        <v>1.3962862270667775E-3</v>
      </c>
      <c r="P25" s="15">
        <v>0.34825282357111748</v>
      </c>
      <c r="Q25" s="15">
        <v>0.99512663821608616</v>
      </c>
      <c r="R25" s="16">
        <v>0.99998718523857077</v>
      </c>
    </row>
    <row r="26" spans="1:18" x14ac:dyDescent="0.25">
      <c r="B26" t="s">
        <v>42</v>
      </c>
      <c r="M26" s="4"/>
      <c r="N26">
        <v>170</v>
      </c>
      <c r="O26" s="15">
        <v>7.479381892964731E-4</v>
      </c>
      <c r="P26" s="15">
        <v>0.40121912228874784</v>
      </c>
      <c r="Q26" s="15">
        <v>0.99833566846737321</v>
      </c>
      <c r="R26" s="16">
        <v>0.99999813774392599</v>
      </c>
    </row>
    <row r="27" spans="1:18" ht="15.75" thickBot="1" x14ac:dyDescent="0.3">
      <c r="M27" s="6"/>
      <c r="N27" s="7">
        <v>180</v>
      </c>
      <c r="O27" s="17">
        <v>4.0052170349165819E-4</v>
      </c>
      <c r="P27" s="17">
        <v>0.45659750963071011</v>
      </c>
      <c r="Q27" s="17">
        <v>0.99943280837736315</v>
      </c>
      <c r="R27" s="18">
        <v>0.99999972937730908</v>
      </c>
    </row>
    <row r="53" spans="1:1" x14ac:dyDescent="0.25">
      <c r="A53" t="s">
        <v>41</v>
      </c>
    </row>
    <row r="54" spans="1:1" x14ac:dyDescent="0.25">
      <c r="A54" t="s">
        <v>40</v>
      </c>
    </row>
    <row r="55" spans="1:1" x14ac:dyDescent="0.25">
      <c r="A55" t="s">
        <v>39</v>
      </c>
    </row>
    <row r="56" spans="1:1" x14ac:dyDescent="0.25">
      <c r="A56" t="s">
        <v>38</v>
      </c>
    </row>
    <row r="57" spans="1:1" x14ac:dyDescent="0.25">
      <c r="A57" t="s">
        <v>37</v>
      </c>
    </row>
    <row r="58" spans="1:1" x14ac:dyDescent="0.25">
      <c r="A58" t="s">
        <v>36</v>
      </c>
    </row>
  </sheetData>
  <mergeCells count="1">
    <mergeCell ref="J1:N2"/>
  </mergeCells>
  <conditionalFormatting sqref="O9:R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8FD6-A700-4EAF-9508-E4B3976CA048}">
  <dimension ref="B1:Y50"/>
  <sheetViews>
    <sheetView showGridLines="0" workbookViewId="0">
      <selection activeCell="J1" sqref="J1:N2"/>
    </sheetView>
  </sheetViews>
  <sheetFormatPr defaultRowHeight="15" x14ac:dyDescent="0.25"/>
  <cols>
    <col min="1" max="1" width="2.5703125" customWidth="1"/>
    <col min="2" max="2" width="8.5703125" customWidth="1"/>
    <col min="3" max="3" width="33.42578125" customWidth="1"/>
    <col min="4" max="4" width="53.140625" bestFit="1" customWidth="1"/>
    <col min="11" max="11" width="22.140625" bestFit="1" customWidth="1"/>
    <col min="12" max="12" width="12.7109375" bestFit="1" customWidth="1"/>
    <col min="13" max="13" width="3.28515625" customWidth="1"/>
    <col min="14" max="14" width="11.28515625" bestFit="1" customWidth="1"/>
    <col min="15" max="15" width="16.85546875" bestFit="1" customWidth="1"/>
    <col min="16" max="16" width="9.42578125" customWidth="1"/>
    <col min="17" max="17" width="11.5703125" customWidth="1"/>
    <col min="18" max="18" width="2.7109375" customWidth="1"/>
    <col min="19" max="19" width="7.85546875" customWidth="1"/>
    <col min="20" max="20" width="10.85546875" bestFit="1" customWidth="1"/>
    <col min="21" max="21" width="12.7109375" bestFit="1" customWidth="1"/>
    <col min="22" max="22" width="7.5703125" bestFit="1" customWidth="1"/>
    <col min="23" max="23" width="11" customWidth="1"/>
    <col min="24" max="24" width="10.85546875" bestFit="1" customWidth="1"/>
    <col min="25" max="25" width="12.7109375" bestFit="1" customWidth="1"/>
  </cols>
  <sheetData>
    <row r="1" spans="2:14" ht="15" customHeight="1" x14ac:dyDescent="0.25">
      <c r="B1" s="104" t="s">
        <v>115</v>
      </c>
      <c r="C1" s="104"/>
      <c r="D1" s="104"/>
      <c r="E1" s="104"/>
      <c r="F1" s="104"/>
      <c r="G1" s="104"/>
      <c r="H1" s="104"/>
      <c r="I1" s="104"/>
      <c r="J1" s="103" t="s">
        <v>62</v>
      </c>
      <c r="K1" s="103"/>
      <c r="L1" s="103"/>
      <c r="M1" s="103"/>
      <c r="N1" s="103"/>
    </row>
    <row r="2" spans="2:14" ht="15" customHeight="1" x14ac:dyDescent="0.25">
      <c r="B2" s="104"/>
      <c r="C2" s="104"/>
      <c r="D2" s="104"/>
      <c r="E2" s="104"/>
      <c r="F2" s="104"/>
      <c r="G2" s="104"/>
      <c r="H2" s="104"/>
      <c r="I2" s="104"/>
      <c r="J2" s="103"/>
      <c r="K2" s="103"/>
      <c r="L2" s="103"/>
      <c r="M2" s="103"/>
      <c r="N2" s="103"/>
    </row>
    <row r="3" spans="2:14" x14ac:dyDescent="0.25">
      <c r="B3" s="104"/>
      <c r="C3" s="104"/>
      <c r="D3" s="104"/>
      <c r="E3" s="104"/>
      <c r="F3" s="104"/>
      <c r="G3" s="104"/>
      <c r="H3" s="104"/>
      <c r="I3" s="104"/>
    </row>
    <row r="4" spans="2:14" ht="15.75" thickBot="1" x14ac:dyDescent="0.3">
      <c r="B4" t="s">
        <v>122</v>
      </c>
    </row>
    <row r="5" spans="2:14" ht="15.75" thickBot="1" x14ac:dyDescent="0.3">
      <c r="B5" s="105" t="s">
        <v>114</v>
      </c>
      <c r="C5" s="106"/>
      <c r="D5" s="106"/>
      <c r="E5" s="106"/>
      <c r="F5" s="106"/>
      <c r="G5" s="106"/>
      <c r="H5" s="106"/>
      <c r="I5" s="107"/>
      <c r="J5" s="98"/>
    </row>
    <row r="6" spans="2:14" ht="24.75" customHeight="1" x14ac:dyDescent="0.25">
      <c r="B6" s="97" t="s">
        <v>113</v>
      </c>
      <c r="C6" s="96" t="s">
        <v>112</v>
      </c>
      <c r="D6" s="95" t="s">
        <v>111</v>
      </c>
      <c r="I6" s="5"/>
    </row>
    <row r="7" spans="2:14" x14ac:dyDescent="0.25">
      <c r="B7" s="4" t="s">
        <v>110</v>
      </c>
      <c r="C7" s="87" t="s">
        <v>109</v>
      </c>
      <c r="D7" t="s">
        <v>108</v>
      </c>
      <c r="I7" s="5"/>
    </row>
    <row r="8" spans="2:14" x14ac:dyDescent="0.25">
      <c r="B8" s="94" t="s">
        <v>94</v>
      </c>
      <c r="C8" s="87"/>
      <c r="I8" s="5"/>
    </row>
    <row r="9" spans="2:14" x14ac:dyDescent="0.25">
      <c r="B9" s="4" t="s">
        <v>105</v>
      </c>
      <c r="C9" s="87" t="s">
        <v>87</v>
      </c>
      <c r="D9" t="s">
        <v>107</v>
      </c>
      <c r="I9" s="5"/>
    </row>
    <row r="10" spans="2:14" x14ac:dyDescent="0.25">
      <c r="B10" s="86" t="s">
        <v>106</v>
      </c>
      <c r="C10" s="87"/>
      <c r="I10" s="5"/>
    </row>
    <row r="11" spans="2:14" x14ac:dyDescent="0.25">
      <c r="B11" s="4"/>
      <c r="C11" s="87"/>
      <c r="I11" s="5"/>
    </row>
    <row r="12" spans="2:14" ht="15.75" thickBot="1" x14ac:dyDescent="0.3">
      <c r="B12" s="4" t="s">
        <v>105</v>
      </c>
      <c r="C12" s="87" t="s">
        <v>104</v>
      </c>
      <c r="D12" t="s">
        <v>103</v>
      </c>
      <c r="I12" s="5"/>
    </row>
    <row r="13" spans="2:14" ht="15.75" thickTop="1" x14ac:dyDescent="0.25">
      <c r="B13" s="4"/>
      <c r="C13" s="93"/>
      <c r="I13" s="5"/>
    </row>
    <row r="14" spans="2:14" x14ac:dyDescent="0.25">
      <c r="B14" s="4"/>
      <c r="C14" s="92" t="s">
        <v>102</v>
      </c>
      <c r="D14" s="92" t="s">
        <v>0</v>
      </c>
      <c r="I14" s="5"/>
    </row>
    <row r="15" spans="2:14" x14ac:dyDescent="0.25">
      <c r="B15" s="4"/>
      <c r="C15" s="90" t="s">
        <v>101</v>
      </c>
      <c r="D15" s="90" t="s">
        <v>100</v>
      </c>
      <c r="I15" s="5"/>
    </row>
    <row r="16" spans="2:14" x14ac:dyDescent="0.25">
      <c r="B16" s="4"/>
      <c r="C16" s="90" t="s">
        <v>99</v>
      </c>
      <c r="D16" s="90" t="s">
        <v>98</v>
      </c>
      <c r="I16" s="5"/>
    </row>
    <row r="17" spans="2:25" x14ac:dyDescent="0.25">
      <c r="B17" s="4"/>
      <c r="C17" s="90" t="s">
        <v>97</v>
      </c>
      <c r="D17" s="90" t="s">
        <v>6</v>
      </c>
      <c r="I17" s="5"/>
    </row>
    <row r="18" spans="2:25" x14ac:dyDescent="0.25">
      <c r="B18" s="4"/>
      <c r="C18" s="90" t="s">
        <v>96</v>
      </c>
      <c r="D18" s="90" t="s">
        <v>14</v>
      </c>
      <c r="I18" s="5"/>
    </row>
    <row r="19" spans="2:25" x14ac:dyDescent="0.25">
      <c r="B19" s="4"/>
      <c r="C19" s="90" t="s">
        <v>95</v>
      </c>
      <c r="D19" s="91" t="s">
        <v>94</v>
      </c>
      <c r="I19" s="5"/>
    </row>
    <row r="20" spans="2:25" x14ac:dyDescent="0.25">
      <c r="B20" s="4"/>
      <c r="C20" s="90" t="s">
        <v>93</v>
      </c>
      <c r="D20" s="89">
        <v>2</v>
      </c>
      <c r="I20" s="5"/>
    </row>
    <row r="21" spans="2:25" x14ac:dyDescent="0.25">
      <c r="B21" s="4"/>
      <c r="I21" s="5"/>
    </row>
    <row r="22" spans="2:25" x14ac:dyDescent="0.25">
      <c r="B22" s="4" t="s">
        <v>92</v>
      </c>
      <c r="C22" s="87" t="s">
        <v>87</v>
      </c>
      <c r="D22" t="s">
        <v>91</v>
      </c>
      <c r="I22" s="5"/>
    </row>
    <row r="23" spans="2:25" x14ac:dyDescent="0.25">
      <c r="B23" s="86" t="str">
        <f>D15&amp;" &lt;- neuralnet("&amp;D16&amp;" ~ "&amp;D17&amp;"+"&amp;D18&amp;","&amp;D19&amp;", hidden="&amp;D20&amp;", lifesign='minimal', linear.output=FALSE, threshold=0.1)"</f>
        <v>VarResult &lt;- neuralnet(PersonalLoan ~ Education+Income,Ubank, hidden=2, lifesign='minimal', linear.output=FALSE, threshold=0.1)</v>
      </c>
      <c r="I23" s="5"/>
    </row>
    <row r="24" spans="2:25" x14ac:dyDescent="0.25">
      <c r="B24" s="4"/>
      <c r="C24" s="88"/>
      <c r="I24" s="5"/>
    </row>
    <row r="25" spans="2:25" x14ac:dyDescent="0.25">
      <c r="B25" s="4" t="s">
        <v>90</v>
      </c>
      <c r="C25" s="87" t="s">
        <v>87</v>
      </c>
      <c r="D25" t="s">
        <v>89</v>
      </c>
      <c r="I25" s="5"/>
    </row>
    <row r="26" spans="2:25" x14ac:dyDescent="0.25">
      <c r="B26" s="86" t="str">
        <f>"plot("&amp;D15&amp;",rep='best')"</f>
        <v>plot(VarResult,rep='best')</v>
      </c>
      <c r="I26" s="5"/>
    </row>
    <row r="27" spans="2:25" x14ac:dyDescent="0.25">
      <c r="B27" s="4"/>
      <c r="I27" s="5"/>
    </row>
    <row r="28" spans="2:25" ht="15.75" thickBot="1" x14ac:dyDescent="0.3">
      <c r="B28" s="4" t="s">
        <v>88</v>
      </c>
      <c r="C28" s="87" t="s">
        <v>87</v>
      </c>
      <c r="D28" t="s">
        <v>86</v>
      </c>
      <c r="I28" s="5"/>
    </row>
    <row r="29" spans="2:25" x14ac:dyDescent="0.25">
      <c r="B29" s="86" t="str">
        <f>D15&amp;"$result.matrix"</f>
        <v>VarResult$result.matrix</v>
      </c>
      <c r="I29" s="5"/>
      <c r="K29" s="1" t="s">
        <v>85</v>
      </c>
      <c r="L29" s="3">
        <v>72.409484258999996</v>
      </c>
      <c r="N29" s="1" t="s">
        <v>1</v>
      </c>
      <c r="O29" s="2"/>
      <c r="P29" s="3"/>
      <c r="S29" s="85" t="s">
        <v>84</v>
      </c>
      <c r="T29" s="84"/>
      <c r="U29" s="3"/>
      <c r="W29" s="83" t="s">
        <v>83</v>
      </c>
      <c r="X29" s="82"/>
      <c r="Y29" s="3"/>
    </row>
    <row r="30" spans="2:25" ht="15.75" thickBot="1" x14ac:dyDescent="0.3">
      <c r="B30" s="6"/>
      <c r="C30" s="7"/>
      <c r="D30" s="7"/>
      <c r="E30" s="7"/>
      <c r="F30" s="7"/>
      <c r="G30" s="7"/>
      <c r="H30" s="7"/>
      <c r="I30" s="8"/>
      <c r="K30" s="4" t="s">
        <v>82</v>
      </c>
      <c r="L30" s="5">
        <v>9.2630691000000001E-2</v>
      </c>
      <c r="N30" s="10" t="s">
        <v>2</v>
      </c>
      <c r="O30" s="11" t="s">
        <v>3</v>
      </c>
      <c r="P30" s="12" t="s">
        <v>0</v>
      </c>
      <c r="S30" s="81" t="s">
        <v>81</v>
      </c>
      <c r="T30" s="9" t="s">
        <v>66</v>
      </c>
      <c r="U30" s="5" t="s">
        <v>80</v>
      </c>
      <c r="W30" s="81" t="s">
        <v>81</v>
      </c>
      <c r="X30" s="9" t="s">
        <v>66</v>
      </c>
      <c r="Y30" s="5" t="s">
        <v>80</v>
      </c>
    </row>
    <row r="31" spans="2:25" x14ac:dyDescent="0.25">
      <c r="K31" s="4" t="s">
        <v>79</v>
      </c>
      <c r="L31" s="5">
        <v>2868</v>
      </c>
      <c r="N31" s="4" t="s">
        <v>4</v>
      </c>
      <c r="O31" t="s">
        <v>5</v>
      </c>
      <c r="P31" s="5">
        <v>1</v>
      </c>
      <c r="S31" s="4" t="s">
        <v>4</v>
      </c>
      <c r="T31">
        <f>L32</f>
        <v>3.7591151209999998</v>
      </c>
      <c r="U31" s="5">
        <f>T31*P31</f>
        <v>3.7591151209999998</v>
      </c>
      <c r="W31" s="4" t="s">
        <v>4</v>
      </c>
      <c r="X31">
        <f>L35</f>
        <v>3.1329085280000002</v>
      </c>
      <c r="Y31" s="5">
        <f>X31*P31</f>
        <v>3.1329085280000002</v>
      </c>
    </row>
    <row r="32" spans="2:25" x14ac:dyDescent="0.25">
      <c r="B32" s="104" t="s">
        <v>116</v>
      </c>
      <c r="C32" s="104"/>
      <c r="D32" s="104"/>
      <c r="E32" s="104"/>
      <c r="F32" s="104"/>
      <c r="G32" s="104"/>
      <c r="H32" s="104"/>
      <c r="I32" s="104"/>
      <c r="K32" s="78" t="s">
        <v>78</v>
      </c>
      <c r="L32" s="77">
        <v>3.7591151209999998</v>
      </c>
      <c r="N32" s="4" t="s">
        <v>76</v>
      </c>
      <c r="O32" t="s">
        <v>77</v>
      </c>
      <c r="P32" s="80">
        <v>125</v>
      </c>
      <c r="S32" s="4" t="s">
        <v>76</v>
      </c>
      <c r="T32">
        <f>L34</f>
        <v>4.9818650000000003E-3</v>
      </c>
      <c r="U32" s="5">
        <f>T32*P32</f>
        <v>0.622733125</v>
      </c>
      <c r="W32" s="4" t="s">
        <v>76</v>
      </c>
      <c r="X32">
        <f>L37</f>
        <v>-5.7076515000000001E-2</v>
      </c>
      <c r="Y32" s="5">
        <f>X32*P32</f>
        <v>-7.1345643750000001</v>
      </c>
    </row>
    <row r="33" spans="2:25" ht="15.75" thickBot="1" x14ac:dyDescent="0.3">
      <c r="B33" s="104"/>
      <c r="C33" s="104"/>
      <c r="D33" s="104"/>
      <c r="E33" s="104"/>
      <c r="F33" s="104"/>
      <c r="G33" s="104"/>
      <c r="H33" s="104"/>
      <c r="I33" s="104"/>
      <c r="K33" s="78" t="s">
        <v>75</v>
      </c>
      <c r="L33" s="77">
        <v>-2.4534446349999999</v>
      </c>
      <c r="N33" s="6" t="s">
        <v>6</v>
      </c>
      <c r="O33" s="7" t="s">
        <v>74</v>
      </c>
      <c r="P33" s="79">
        <v>3</v>
      </c>
      <c r="S33" s="4" t="s">
        <v>6</v>
      </c>
      <c r="T33">
        <f>L33</f>
        <v>-2.4534446349999999</v>
      </c>
      <c r="U33" s="5">
        <f>T33*P33</f>
        <v>-7.3603339049999992</v>
      </c>
      <c r="W33" s="4" t="s">
        <v>6</v>
      </c>
      <c r="X33">
        <f>L36</f>
        <v>1.369524905</v>
      </c>
      <c r="Y33" s="5">
        <f>X33*P33</f>
        <v>4.1085747149999996</v>
      </c>
    </row>
    <row r="34" spans="2:25" x14ac:dyDescent="0.25">
      <c r="B34" s="104"/>
      <c r="C34" s="104"/>
      <c r="D34" s="104"/>
      <c r="E34" s="104"/>
      <c r="F34" s="104"/>
      <c r="G34" s="104"/>
      <c r="H34" s="104"/>
      <c r="I34" s="104"/>
      <c r="K34" s="78" t="s">
        <v>73</v>
      </c>
      <c r="L34" s="77">
        <v>4.9818650000000003E-3</v>
      </c>
      <c r="S34" s="4"/>
      <c r="U34" s="5"/>
      <c r="W34" s="4"/>
      <c r="Y34" s="5"/>
    </row>
    <row r="35" spans="2:25" x14ac:dyDescent="0.25">
      <c r="B35" s="104"/>
      <c r="C35" s="104"/>
      <c r="D35" s="104"/>
      <c r="E35" s="104"/>
      <c r="F35" s="104"/>
      <c r="G35" s="104"/>
      <c r="H35" s="104"/>
      <c r="I35" s="104"/>
      <c r="K35" s="76" t="s">
        <v>72</v>
      </c>
      <c r="L35" s="75">
        <v>3.1329085280000002</v>
      </c>
      <c r="S35" s="4"/>
      <c r="T35" t="s">
        <v>8</v>
      </c>
      <c r="U35" s="5">
        <f>SUM(U31:U33)</f>
        <v>-2.9784856589999995</v>
      </c>
      <c r="W35" s="4"/>
      <c r="X35" t="s">
        <v>8</v>
      </c>
      <c r="Y35" s="5">
        <f>SUM(Y31:Y33)</f>
        <v>0.10691886799999928</v>
      </c>
    </row>
    <row r="36" spans="2:25" x14ac:dyDescent="0.25">
      <c r="B36" s="99" t="s">
        <v>117</v>
      </c>
      <c r="K36" s="76" t="s">
        <v>71</v>
      </c>
      <c r="L36" s="75">
        <v>1.369524905</v>
      </c>
      <c r="S36" s="4"/>
      <c r="T36" t="s">
        <v>9</v>
      </c>
      <c r="U36" s="5">
        <f>EXP(U35)</f>
        <v>5.0869809804927044E-2</v>
      </c>
      <c r="W36" s="4"/>
      <c r="X36" t="s">
        <v>9</v>
      </c>
      <c r="Y36" s="5">
        <f>EXP(Y35)</f>
        <v>1.1128439635601814</v>
      </c>
    </row>
    <row r="37" spans="2:25" x14ac:dyDescent="0.25">
      <c r="B37" s="99" t="s">
        <v>51</v>
      </c>
      <c r="K37" s="76" t="s">
        <v>70</v>
      </c>
      <c r="L37" s="75">
        <v>-5.7076515000000001E-2</v>
      </c>
      <c r="S37" s="108" t="s">
        <v>10</v>
      </c>
      <c r="T37" s="109"/>
      <c r="U37" s="62">
        <f>U36/(1+U36)</f>
        <v>4.8407337740885341E-2</v>
      </c>
      <c r="W37" s="108" t="s">
        <v>10</v>
      </c>
      <c r="X37" s="109"/>
      <c r="Y37" s="62">
        <f>Y36/(1+Y36)</f>
        <v>0.52670428235742428</v>
      </c>
    </row>
    <row r="38" spans="2:25" ht="15.75" thickBot="1" x14ac:dyDescent="0.3">
      <c r="B38" s="100" t="s">
        <v>118</v>
      </c>
      <c r="K38" s="73" t="s">
        <v>69</v>
      </c>
      <c r="L38" s="72">
        <v>9.9465629030000002</v>
      </c>
      <c r="S38" s="74" t="s">
        <v>11</v>
      </c>
      <c r="T38" s="7"/>
      <c r="U38" s="8"/>
      <c r="W38" s="74" t="s">
        <v>11</v>
      </c>
      <c r="X38" s="7"/>
      <c r="Y38" s="8"/>
    </row>
    <row r="39" spans="2:25" ht="15.75" thickBot="1" x14ac:dyDescent="0.3">
      <c r="B39" s="100" t="s">
        <v>119</v>
      </c>
      <c r="K39" s="73" t="s">
        <v>68</v>
      </c>
      <c r="L39" s="72">
        <v>-13.079137823</v>
      </c>
    </row>
    <row r="40" spans="2:25" ht="15.75" thickBot="1" x14ac:dyDescent="0.3">
      <c r="B40" s="100" t="s">
        <v>120</v>
      </c>
      <c r="K40" s="71" t="s">
        <v>67</v>
      </c>
      <c r="L40" s="70">
        <v>-13.995838203</v>
      </c>
      <c r="N40" s="69" t="s">
        <v>12</v>
      </c>
      <c r="O40" s="2"/>
      <c r="P40" s="2"/>
      <c r="Q40" s="3"/>
      <c r="T40" s="1" t="s">
        <v>13</v>
      </c>
      <c r="U40" s="2"/>
      <c r="V40" s="2"/>
      <c r="W40" s="3"/>
    </row>
    <row r="41" spans="2:25" x14ac:dyDescent="0.25">
      <c r="B41" s="100" t="s">
        <v>121</v>
      </c>
      <c r="N41" s="10" t="s">
        <v>2</v>
      </c>
      <c r="O41" s="67" t="s">
        <v>66</v>
      </c>
      <c r="P41" s="67" t="s">
        <v>0</v>
      </c>
      <c r="Q41" s="68" t="s">
        <v>7</v>
      </c>
      <c r="R41" s="67"/>
      <c r="T41" s="4"/>
      <c r="U41" s="110" t="s">
        <v>6</v>
      </c>
      <c r="V41" s="110"/>
      <c r="W41" s="111"/>
    </row>
    <row r="42" spans="2:25" x14ac:dyDescent="0.25">
      <c r="N42" s="4" t="s">
        <v>4</v>
      </c>
      <c r="O42">
        <f>L38</f>
        <v>9.9465629030000002</v>
      </c>
      <c r="P42" s="66">
        <f>P31</f>
        <v>1</v>
      </c>
      <c r="Q42" s="64">
        <f>O42*P42</f>
        <v>9.9465629030000002</v>
      </c>
      <c r="R42" s="63"/>
      <c r="T42" s="65">
        <f>Q48</f>
        <v>0.87454632994601955</v>
      </c>
      <c r="U42">
        <v>1</v>
      </c>
      <c r="V42">
        <v>2</v>
      </c>
      <c r="W42" s="5">
        <v>3</v>
      </c>
    </row>
    <row r="43" spans="2:25" x14ac:dyDescent="0.25">
      <c r="N43" s="4" t="s">
        <v>65</v>
      </c>
      <c r="O43">
        <f>L39</f>
        <v>-13.079137823</v>
      </c>
      <c r="P43" s="51">
        <f>U37</f>
        <v>4.8407337740885341E-2</v>
      </c>
      <c r="Q43" s="64">
        <f>O43*P43</f>
        <v>-0.63312624195754885</v>
      </c>
      <c r="R43" s="63"/>
      <c r="S43" s="112" t="s">
        <v>64</v>
      </c>
      <c r="T43" s="4">
        <v>50</v>
      </c>
      <c r="U43" s="61">
        <v>3.4061282517860305E-6</v>
      </c>
      <c r="V43" s="61">
        <v>7.6035878210716802E-4</v>
      </c>
      <c r="W43" s="60">
        <v>1.3127189572398095E-2</v>
      </c>
    </row>
    <row r="44" spans="2:25" x14ac:dyDescent="0.25">
      <c r="N44" s="4" t="s">
        <v>63</v>
      </c>
      <c r="O44">
        <f>L40</f>
        <v>-13.995838203</v>
      </c>
      <c r="P44" s="51">
        <f>Y37</f>
        <v>0.52670428235742428</v>
      </c>
      <c r="Q44" s="64">
        <f>O44*P44</f>
        <v>-7.371667916701738</v>
      </c>
      <c r="R44" s="63"/>
      <c r="S44" s="112"/>
      <c r="T44" s="4">
        <v>75</v>
      </c>
      <c r="U44" s="61">
        <v>1.4376802438803541E-4</v>
      </c>
      <c r="V44" s="61">
        <v>2.9926699090219886E-3</v>
      </c>
      <c r="W44" s="60">
        <v>2.0651588882251687E-2</v>
      </c>
    </row>
    <row r="45" spans="2:25" x14ac:dyDescent="0.25">
      <c r="N45" s="4"/>
      <c r="Q45" s="5"/>
      <c r="S45" s="112"/>
      <c r="T45" s="4">
        <v>100</v>
      </c>
      <c r="U45" s="61">
        <v>1.0877372346491956E-2</v>
      </c>
      <c r="V45" s="61">
        <v>0.10791744530719681</v>
      </c>
      <c r="W45" s="60">
        <v>0.10639423105488142</v>
      </c>
    </row>
    <row r="46" spans="2:25" x14ac:dyDescent="0.25">
      <c r="N46" s="4"/>
      <c r="P46" t="s">
        <v>8</v>
      </c>
      <c r="Q46" s="64">
        <f>SUM(Q42:Q44)</f>
        <v>1.9417687443407141</v>
      </c>
      <c r="R46" s="63"/>
      <c r="S46" s="112"/>
      <c r="T46" s="4">
        <v>125</v>
      </c>
      <c r="U46" s="61">
        <v>8.229390932228399E-2</v>
      </c>
      <c r="V46" s="61">
        <v>0.88068613271074359</v>
      </c>
      <c r="W46" s="60">
        <v>0.87454632994601955</v>
      </c>
    </row>
    <row r="47" spans="2:25" x14ac:dyDescent="0.25">
      <c r="N47" s="4"/>
      <c r="P47" t="s">
        <v>9</v>
      </c>
      <c r="Q47" s="5">
        <f>EXP(Q46)</f>
        <v>6.9710701135305042</v>
      </c>
      <c r="S47" s="112"/>
      <c r="T47" s="4">
        <v>150</v>
      </c>
      <c r="U47" s="61">
        <v>0.13212414245714194</v>
      </c>
      <c r="V47" s="61">
        <v>0.9783155411391764</v>
      </c>
      <c r="W47" s="60">
        <v>0.99813651964576144</v>
      </c>
    </row>
    <row r="48" spans="2:25" x14ac:dyDescent="0.25">
      <c r="N48" s="4"/>
      <c r="O48" s="109" t="s">
        <v>10</v>
      </c>
      <c r="P48" s="109"/>
      <c r="Q48" s="62">
        <f>Q47/(1+Q47)</f>
        <v>0.87454632994601955</v>
      </c>
      <c r="R48" s="61"/>
      <c r="S48" s="112"/>
      <c r="T48" s="4">
        <v>175</v>
      </c>
      <c r="U48" s="61">
        <v>0.13481702281976476</v>
      </c>
      <c r="V48" s="61">
        <v>0.98335881122948487</v>
      </c>
      <c r="W48" s="60">
        <v>0.99975201873200314</v>
      </c>
    </row>
    <row r="49" spans="14:23" ht="15.75" thickBot="1" x14ac:dyDescent="0.3">
      <c r="N49" s="6"/>
      <c r="O49" s="14" t="s">
        <v>11</v>
      </c>
      <c r="P49" s="7"/>
      <c r="Q49" s="8"/>
      <c r="S49" s="112"/>
      <c r="T49" s="4">
        <v>200</v>
      </c>
      <c r="U49" s="61">
        <v>0.12380429407367163</v>
      </c>
      <c r="V49" s="61">
        <v>0.97909297972985698</v>
      </c>
      <c r="W49" s="60">
        <v>0.99985435397391553</v>
      </c>
    </row>
    <row r="50" spans="14:23" ht="15.75" thickBot="1" x14ac:dyDescent="0.3">
      <c r="S50" s="112"/>
      <c r="T50" s="6">
        <v>225</v>
      </c>
      <c r="U50" s="59">
        <v>0.11161825726331345</v>
      </c>
      <c r="V50" s="59">
        <v>0.9701614614863735</v>
      </c>
      <c r="W50" s="58">
        <v>0.9998615221476298</v>
      </c>
    </row>
  </sheetData>
  <mergeCells count="9">
    <mergeCell ref="W37:X37"/>
    <mergeCell ref="U41:W41"/>
    <mergeCell ref="S43:S50"/>
    <mergeCell ref="O48:P48"/>
    <mergeCell ref="J1:N2"/>
    <mergeCell ref="B1:I3"/>
    <mergeCell ref="B32:I35"/>
    <mergeCell ref="B5:I5"/>
    <mergeCell ref="S37:T37"/>
  </mergeCells>
  <conditionalFormatting sqref="U43:W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3:W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2</vt:lpstr>
      <vt:lpstr>Question 3</vt:lpstr>
      <vt:lpstr>Question 4 and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Funmi Esuruoso</dc:creator>
  <cp:lastModifiedBy>JC</cp:lastModifiedBy>
  <dcterms:created xsi:type="dcterms:W3CDTF">2019-03-11T17:35:23Z</dcterms:created>
  <dcterms:modified xsi:type="dcterms:W3CDTF">2019-03-14T23:58:42Z</dcterms:modified>
</cp:coreProperties>
</file>