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8_{51BDBB25-6B13-4912-A0AC-83890F82E82C}" xr6:coauthVersionLast="47" xr6:coauthVersionMax="47" xr10:uidLastSave="{00000000-0000-0000-0000-000000000000}"/>
  <bookViews>
    <workbookView xWindow="-120" yWindow="-120" windowWidth="20730" windowHeight="11040" xr2:uid="{C3472E23-9537-42C2-A8F3-88D459742994}"/>
  </bookViews>
  <sheets>
    <sheet name="Hoja1" sheetId="1" r:id="rId1"/>
  </sheets>
  <definedNames>
    <definedName name="solver_adj" localSheetId="0" hidden="1">Hoja1!$O$3:$R$3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Hoja1!$O$3:$R$3</definedName>
    <definedName name="solver_lhs2" localSheetId="0" hidden="1">Hoja1!$O$3:$R$3</definedName>
    <definedName name="solver_lhs3" localSheetId="0" hidden="1">Hoja1!$O$3:$R$3</definedName>
    <definedName name="solver_lhs4" localSheetId="0" hidden="1">Hoja1!$O$8:$O$11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Hoja1!$P$5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hs1" localSheetId="0" hidden="1">10</definedName>
    <definedName name="solver_rhs2" localSheetId="0" hidden="1">"entero"</definedName>
    <definedName name="solver_rhs3" localSheetId="0" hidden="1">1</definedName>
    <definedName name="solver_rhs4" localSheetId="0" hidden="1">Hoja1!$Q$8:$Q$11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Q10" i="1"/>
  <c r="Q11" i="1"/>
  <c r="Q8" i="1"/>
  <c r="O9" i="1"/>
  <c r="R9" i="1" s="1"/>
  <c r="O10" i="1"/>
  <c r="R10" i="1" s="1"/>
  <c r="O11" i="1"/>
  <c r="R11" i="1" s="1"/>
  <c r="O8" i="1"/>
  <c r="R8" i="1" s="1"/>
  <c r="P5" i="1"/>
  <c r="Y74" i="1"/>
  <c r="X74" i="1"/>
  <c r="W74" i="1"/>
  <c r="V74" i="1"/>
  <c r="U74" i="1"/>
  <c r="O77" i="1" s="1"/>
  <c r="T74" i="1"/>
  <c r="O76" i="1" s="1"/>
  <c r="S74" i="1"/>
  <c r="O75" i="1" s="1"/>
  <c r="R74" i="1"/>
  <c r="O74" i="1" s="1"/>
  <c r="Y78" i="1" s="1"/>
  <c r="Y79" i="1" s="1"/>
  <c r="Q74" i="1"/>
  <c r="AA65" i="1"/>
  <c r="AA66" i="1"/>
  <c r="AA67" i="1"/>
  <c r="AA64" i="1"/>
  <c r="O65" i="1"/>
  <c r="O66" i="1"/>
  <c r="O64" i="1"/>
  <c r="Q58" i="1"/>
  <c r="Y48" i="1"/>
  <c r="X48" i="1"/>
  <c r="W48" i="1"/>
  <c r="V48" i="1"/>
  <c r="U48" i="1"/>
  <c r="U49" i="1" s="1"/>
  <c r="T48" i="1"/>
  <c r="T49" i="1" s="1"/>
  <c r="S48" i="1"/>
  <c r="S49" i="1" s="1"/>
  <c r="R48" i="1"/>
  <c r="R49" i="1" s="1"/>
  <c r="Q48" i="1"/>
  <c r="Y58" i="1"/>
  <c r="X58" i="1"/>
  <c r="X59" i="1" s="1"/>
  <c r="W58" i="1"/>
  <c r="V58" i="1"/>
  <c r="U58" i="1"/>
  <c r="T58" i="1"/>
  <c r="S58" i="1"/>
  <c r="R58" i="1"/>
  <c r="Y55" i="1"/>
  <c r="X55" i="1"/>
  <c r="W55" i="1"/>
  <c r="V55" i="1"/>
  <c r="U55" i="1"/>
  <c r="T55" i="1"/>
  <c r="S55" i="1"/>
  <c r="R55" i="1"/>
  <c r="Q55" i="1"/>
  <c r="Y54" i="1"/>
  <c r="X54" i="1"/>
  <c r="W54" i="1"/>
  <c r="V54" i="1"/>
  <c r="U54" i="1"/>
  <c r="T54" i="1"/>
  <c r="S54" i="1"/>
  <c r="R54" i="1"/>
  <c r="Q54" i="1"/>
  <c r="Y59" i="1"/>
  <c r="W59" i="1"/>
  <c r="V59" i="1"/>
  <c r="U59" i="1"/>
  <c r="T59" i="1"/>
  <c r="O57" i="1"/>
  <c r="O56" i="1"/>
  <c r="AA45" i="1"/>
  <c r="AA46" i="1"/>
  <c r="AA47" i="1"/>
  <c r="AA44" i="1"/>
  <c r="E68" i="1"/>
  <c r="Y49" i="1"/>
  <c r="X49" i="1"/>
  <c r="W49" i="1"/>
  <c r="V49" i="1"/>
  <c r="O47" i="1"/>
  <c r="O46" i="1"/>
  <c r="O45" i="1"/>
  <c r="O44" i="1"/>
  <c r="K54" i="1"/>
  <c r="J54" i="1"/>
  <c r="I54" i="1"/>
  <c r="H54" i="1"/>
  <c r="G54" i="1"/>
  <c r="F54" i="1"/>
  <c r="E54" i="1"/>
  <c r="A55" i="1" s="1"/>
  <c r="D54" i="1"/>
  <c r="A54" i="1" s="1"/>
  <c r="C54" i="1"/>
  <c r="K55" i="1"/>
  <c r="J55" i="1"/>
  <c r="I55" i="1"/>
  <c r="H55" i="1"/>
  <c r="G55" i="1"/>
  <c r="A57" i="1" s="1"/>
  <c r="F55" i="1"/>
  <c r="A56" i="1" s="1"/>
  <c r="E55" i="1"/>
  <c r="D55" i="1"/>
  <c r="C55" i="1"/>
  <c r="M45" i="1"/>
  <c r="M46" i="1"/>
  <c r="M47" i="1"/>
  <c r="M44" i="1"/>
  <c r="A45" i="1"/>
  <c r="A47" i="1"/>
  <c r="A44" i="1"/>
  <c r="K35" i="1"/>
  <c r="J35" i="1"/>
  <c r="I35" i="1"/>
  <c r="H35" i="1"/>
  <c r="G35" i="1"/>
  <c r="F35" i="1"/>
  <c r="E35" i="1"/>
  <c r="D35" i="1"/>
  <c r="C35" i="1"/>
  <c r="K34" i="1"/>
  <c r="J34" i="1"/>
  <c r="I34" i="1"/>
  <c r="H34" i="1"/>
  <c r="G34" i="1"/>
  <c r="F34" i="1"/>
  <c r="A36" i="1" s="1"/>
  <c r="E34" i="1"/>
  <c r="D34" i="1"/>
  <c r="A34" i="1" s="1"/>
  <c r="C34" i="1"/>
  <c r="K36" i="1"/>
  <c r="J36" i="1"/>
  <c r="I36" i="1"/>
  <c r="H36" i="1"/>
  <c r="G36" i="1"/>
  <c r="F36" i="1"/>
  <c r="E36" i="1"/>
  <c r="D36" i="1"/>
  <c r="C36" i="1"/>
  <c r="A35" i="1"/>
  <c r="M25" i="1"/>
  <c r="M26" i="1"/>
  <c r="M27" i="1"/>
  <c r="M24" i="1"/>
  <c r="A26" i="1"/>
  <c r="A27" i="1"/>
  <c r="A25" i="1"/>
  <c r="A24" i="1"/>
  <c r="C28" i="1" s="1"/>
  <c r="K16" i="1"/>
  <c r="J16" i="1"/>
  <c r="I16" i="1"/>
  <c r="H16" i="1"/>
  <c r="G16" i="1"/>
  <c r="F16" i="1"/>
  <c r="A16" i="1" s="1"/>
  <c r="E16" i="1"/>
  <c r="D16" i="1"/>
  <c r="C16" i="1"/>
  <c r="K14" i="1"/>
  <c r="J14" i="1"/>
  <c r="I14" i="1"/>
  <c r="H14" i="1"/>
  <c r="G14" i="1"/>
  <c r="F14" i="1"/>
  <c r="E14" i="1"/>
  <c r="D14" i="1"/>
  <c r="A14" i="1" s="1"/>
  <c r="C14" i="1"/>
  <c r="K17" i="1"/>
  <c r="J17" i="1"/>
  <c r="I17" i="1"/>
  <c r="H17" i="1"/>
  <c r="G17" i="1"/>
  <c r="A17" i="1" s="1"/>
  <c r="F17" i="1"/>
  <c r="E17" i="1"/>
  <c r="D17" i="1"/>
  <c r="C17" i="1"/>
  <c r="A15" i="1"/>
  <c r="M7" i="1"/>
  <c r="M5" i="1"/>
  <c r="M6" i="1"/>
  <c r="M4" i="1"/>
  <c r="E9" i="1"/>
  <c r="F9" i="1"/>
  <c r="G9" i="1"/>
  <c r="Q78" i="1" l="1"/>
  <c r="S78" i="1"/>
  <c r="S79" i="1" s="1"/>
  <c r="T78" i="1"/>
  <c r="T79" i="1" s="1"/>
  <c r="U78" i="1"/>
  <c r="U79" i="1" s="1"/>
  <c r="V78" i="1"/>
  <c r="V79" i="1" s="1"/>
  <c r="R78" i="1"/>
  <c r="R79" i="1" s="1"/>
  <c r="W78" i="1"/>
  <c r="W79" i="1" s="1"/>
  <c r="X78" i="1"/>
  <c r="X79" i="1" s="1"/>
  <c r="O67" i="1"/>
  <c r="X68" i="1" s="1"/>
  <c r="X69" i="1" s="1"/>
  <c r="S59" i="1"/>
  <c r="O55" i="1"/>
  <c r="R59" i="1"/>
  <c r="O54" i="1"/>
  <c r="J58" i="1"/>
  <c r="J59" i="1" s="1"/>
  <c r="C58" i="1"/>
  <c r="F58" i="1"/>
  <c r="F59" i="1" s="1"/>
  <c r="D58" i="1"/>
  <c r="D59" i="1" s="1"/>
  <c r="K58" i="1"/>
  <c r="K59" i="1" s="1"/>
  <c r="E58" i="1"/>
  <c r="E59" i="1" s="1"/>
  <c r="G58" i="1"/>
  <c r="G59" i="1" s="1"/>
  <c r="I58" i="1"/>
  <c r="I59" i="1" s="1"/>
  <c r="H58" i="1"/>
  <c r="H59" i="1" s="1"/>
  <c r="A46" i="1"/>
  <c r="K48" i="1" s="1"/>
  <c r="K49" i="1" s="1"/>
  <c r="A37" i="1"/>
  <c r="H38" i="1" s="1"/>
  <c r="H39" i="1" s="1"/>
  <c r="C38" i="1"/>
  <c r="D38" i="1"/>
  <c r="D39" i="1" s="1"/>
  <c r="G28" i="1"/>
  <c r="G29" i="1" s="1"/>
  <c r="F28" i="1"/>
  <c r="F29" i="1" s="1"/>
  <c r="E28" i="1"/>
  <c r="E29" i="1" s="1"/>
  <c r="D28" i="1"/>
  <c r="D29" i="1" s="1"/>
  <c r="K28" i="1"/>
  <c r="K29" i="1" s="1"/>
  <c r="J28" i="1"/>
  <c r="J29" i="1" s="1"/>
  <c r="I28" i="1"/>
  <c r="I29" i="1" s="1"/>
  <c r="H28" i="1"/>
  <c r="H29" i="1" s="1"/>
  <c r="K18" i="1"/>
  <c r="K19" i="1" s="1"/>
  <c r="D18" i="1"/>
  <c r="D19" i="1" s="1"/>
  <c r="E18" i="1"/>
  <c r="E19" i="1" s="1"/>
  <c r="H18" i="1"/>
  <c r="H19" i="1" s="1"/>
  <c r="F18" i="1"/>
  <c r="F19" i="1" s="1"/>
  <c r="I18" i="1"/>
  <c r="I19" i="1" s="1"/>
  <c r="J18" i="1"/>
  <c r="J19" i="1" s="1"/>
  <c r="G18" i="1"/>
  <c r="G19" i="1" s="1"/>
  <c r="C18" i="1"/>
  <c r="A7" i="1"/>
  <c r="A6" i="1"/>
  <c r="A5" i="1"/>
  <c r="A4" i="1"/>
  <c r="V68" i="1" l="1"/>
  <c r="V69" i="1" s="1"/>
  <c r="R68" i="1"/>
  <c r="R69" i="1" s="1"/>
  <c r="Y68" i="1"/>
  <c r="Y69" i="1" s="1"/>
  <c r="W68" i="1"/>
  <c r="W69" i="1" s="1"/>
  <c r="U68" i="1"/>
  <c r="U69" i="1" s="1"/>
  <c r="S68" i="1"/>
  <c r="S69" i="1" s="1"/>
  <c r="Q68" i="1"/>
  <c r="T68" i="1"/>
  <c r="T69" i="1" s="1"/>
  <c r="J48" i="1"/>
  <c r="J49" i="1" s="1"/>
  <c r="H48" i="1"/>
  <c r="H49" i="1" s="1"/>
  <c r="F48" i="1"/>
  <c r="F49" i="1" s="1"/>
  <c r="G48" i="1"/>
  <c r="G49" i="1" s="1"/>
  <c r="C48" i="1"/>
  <c r="E48" i="1"/>
  <c r="E49" i="1" s="1"/>
  <c r="D48" i="1"/>
  <c r="D49" i="1" s="1"/>
  <c r="I48" i="1"/>
  <c r="I49" i="1" s="1"/>
  <c r="E38" i="1"/>
  <c r="E39" i="1" s="1"/>
  <c r="K38" i="1"/>
  <c r="K39" i="1" s="1"/>
  <c r="G38" i="1"/>
  <c r="G39" i="1" s="1"/>
  <c r="I38" i="1"/>
  <c r="I39" i="1" s="1"/>
  <c r="J38" i="1"/>
  <c r="J39" i="1" s="1"/>
  <c r="F38" i="1"/>
  <c r="F39" i="1" s="1"/>
  <c r="G8" i="1"/>
  <c r="F8" i="1"/>
  <c r="H8" i="1"/>
  <c r="H9" i="1" s="1"/>
  <c r="K8" i="1"/>
  <c r="K9" i="1" s="1"/>
  <c r="I8" i="1"/>
  <c r="I9" i="1" s="1"/>
  <c r="J8" i="1"/>
  <c r="J9" i="1" s="1"/>
  <c r="C8" i="1"/>
  <c r="D8" i="1"/>
  <c r="D9" i="1" s="1"/>
  <c r="E8" i="1"/>
</calcChain>
</file>

<file path=xl/sharedStrings.xml><?xml version="1.0" encoding="utf-8"?>
<sst xmlns="http://schemas.openxmlformats.org/spreadsheetml/2006/main" count="238" uniqueCount="39">
  <si>
    <t>Cj</t>
  </si>
  <si>
    <t>Cb</t>
  </si>
  <si>
    <t>Variable Solución</t>
  </si>
  <si>
    <t>Solución</t>
  </si>
  <si>
    <t>X1</t>
  </si>
  <si>
    <t>X2</t>
  </si>
  <si>
    <t>X3</t>
  </si>
  <si>
    <t>X4</t>
  </si>
  <si>
    <t>S1</t>
  </si>
  <si>
    <t>S2</t>
  </si>
  <si>
    <t>S3</t>
  </si>
  <si>
    <t>S4</t>
  </si>
  <si>
    <t>Zj</t>
  </si>
  <si>
    <t>Cj - Zj</t>
  </si>
  <si>
    <t>b/a</t>
  </si>
  <si>
    <t>ITERACIÓN 0</t>
  </si>
  <si>
    <t>ITERACIÓN 1</t>
  </si>
  <si>
    <t>F4 / 4</t>
  </si>
  <si>
    <t>(-2)*F4+F1t-1</t>
  </si>
  <si>
    <t>(-2)*F4+F3t-1</t>
  </si>
  <si>
    <t>ITERACIÓN 2</t>
  </si>
  <si>
    <t>F3 / 2</t>
  </si>
  <si>
    <t>F2t-1 - F3</t>
  </si>
  <si>
    <t>F1t-1 - F3</t>
  </si>
  <si>
    <t>F2 / 2</t>
  </si>
  <si>
    <t>F1t-1 - F2</t>
  </si>
  <si>
    <t>SILLAS</t>
  </si>
  <si>
    <t>CAMAS</t>
  </si>
  <si>
    <t>BIBLIOTECAS</t>
  </si>
  <si>
    <t>F.O</t>
  </si>
  <si>
    <t>F1 / 2</t>
  </si>
  <si>
    <t>(-2)*F1+F2t-1</t>
  </si>
  <si>
    <t>ITERACIÓN 3</t>
  </si>
  <si>
    <t>(-0,5)*F2+F1t-1</t>
  </si>
  <si>
    <t>s.a:</t>
  </si>
  <si>
    <t>&lt;=</t>
  </si>
  <si>
    <t>Saldo</t>
  </si>
  <si>
    <t>Sobran 3 piezas rectangulares de 8 pines</t>
  </si>
  <si>
    <t>Sobra 1 pieza rectangular de 8 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</si>
</sst>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 style="thin">
        <color indexed="64"/>
      </bottom>
      <diagonal/>
    </border>
    <border>
      <left style="thick">
        <color theme="9" tint="-0.499984740745262"/>
      </left>
      <right style="thick">
        <color theme="9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9" tint="-0.499984740745262"/>
      </left>
      <right style="thick">
        <color theme="9" tint="-0.499984740745262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9" tint="-0.499984740745262"/>
      </left>
      <right/>
      <top style="thick">
        <color theme="9" tint="-0.499984740745262"/>
      </top>
      <bottom style="thick">
        <color theme="9" tint="-0.499984740745262"/>
      </bottom>
      <diagonal/>
    </border>
    <border>
      <left/>
      <right/>
      <top style="thick">
        <color theme="9" tint="-0.499984740745262"/>
      </top>
      <bottom style="thick">
        <color theme="9" tint="-0.4999847407452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12" borderId="12" xfId="0" applyFont="1" applyFill="1" applyBorder="1" applyAlignment="1">
      <alignment horizontal="center" vertical="center" wrapText="1"/>
    </xf>
    <xf numFmtId="0" fontId="2" fillId="17" borderId="8" xfId="0" applyFont="1" applyFill="1" applyBorder="1" applyAlignment="1">
      <alignment horizontal="center" vertical="center" wrapText="1"/>
    </xf>
    <xf numFmtId="0" fontId="2" fillId="17" borderId="10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horizontal="left" vertical="center"/>
    </xf>
    <xf numFmtId="0" fontId="2" fillId="18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2" fillId="2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0" xfId="0" applyFont="1" applyFill="1" applyAlignment="1">
      <alignment horizontal="left" vertical="center"/>
    </xf>
    <xf numFmtId="165" fontId="2" fillId="22" borderId="0" xfId="1" applyNumberFormat="1" applyFont="1" applyFill="1" applyAlignment="1">
      <alignment horizontal="center" vertical="center" wrapText="1"/>
    </xf>
    <xf numFmtId="165" fontId="2" fillId="13" borderId="0" xfId="1" applyNumberFormat="1" applyFont="1" applyFill="1" applyAlignment="1">
      <alignment horizontal="center" vertical="center" wrapText="1"/>
    </xf>
    <xf numFmtId="0" fontId="2" fillId="23" borderId="0" xfId="0" applyFont="1" applyFill="1" applyAlignment="1">
      <alignment horizontal="center" vertical="center" wrapText="1"/>
    </xf>
    <xf numFmtId="165" fontId="2" fillId="23" borderId="0" xfId="1" applyNumberFormat="1" applyFont="1" applyFill="1" applyAlignment="1">
      <alignment horizontal="center" vertical="center" wrapText="1"/>
    </xf>
    <xf numFmtId="0" fontId="2" fillId="23" borderId="0" xfId="0" applyFont="1" applyFill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3D8B2A62-48B9-4A58-894F-8DA374FDDE69}"/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733475</xdr:colOff>
      <xdr:row>17</xdr:row>
      <xdr:rowOff>58067</xdr:rowOff>
    </xdr:from>
    <xdr:to>
      <xdr:col>23</xdr:col>
      <xdr:colOff>298452</xdr:colOff>
      <xdr:row>35</xdr:row>
      <xdr:rowOff>42875</xdr:rowOff>
    </xdr:to>
    <xdr:sp macro="" textlink="">
      <xdr:nvSpPr>
        <xdr:cNvPr id="3" name="CuadroTexto 20">
          <a:extLst>
            <a:ext uri="{FF2B5EF4-FFF2-40B4-BE49-F238E27FC236}">
              <a16:creationId xmlns:a16="http://schemas.microsoft.com/office/drawing/2014/main" id="{CA49E331-837E-A2C4-F705-2DD9ABC0D7C9}"/>
            </a:ext>
          </a:extLst>
        </xdr:cNvPr>
        <xdr:cNvSpPr txBox="1"/>
      </xdr:nvSpPr>
      <xdr:spPr>
        <a:xfrm>
          <a:off x="10517011" y="4575638"/>
          <a:ext cx="8368798" cy="462484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b="0" i="0">
              <a:solidFill>
                <a:srgbClr val="2C2F34"/>
              </a:solidFill>
              <a:effectLst/>
              <a:latin typeface="+mj-lt"/>
            </a:rPr>
            <a:t>2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X</a:t>
          </a:r>
          <a:r>
            <a:rPr lang="es-CO" b="1" i="0" baseline="-25000">
              <a:solidFill>
                <a:srgbClr val="2C2F34"/>
              </a:solidFill>
              <a:effectLst/>
              <a:latin typeface="+mj-lt"/>
            </a:rPr>
            <a:t>1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1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X</a:t>
          </a:r>
          <a:r>
            <a:rPr lang="es-CO" b="1" i="0" baseline="-25000">
              <a:solidFill>
                <a:srgbClr val="2C2F34"/>
              </a:solidFill>
              <a:effectLst/>
              <a:latin typeface="+mj-lt"/>
            </a:rPr>
            <a:t>2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+ 1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X</a:t>
          </a:r>
          <a:r>
            <a:rPr lang="es-CO" b="1" i="0" baseline="-25000">
              <a:solidFill>
                <a:srgbClr val="2C2F34"/>
              </a:solidFill>
              <a:effectLst/>
              <a:latin typeface="+mj-lt"/>
            </a:rPr>
            <a:t>3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+ 2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X</a:t>
          </a:r>
          <a:r>
            <a:rPr lang="es-CO" b="1" i="0" baseline="-25000">
              <a:solidFill>
                <a:srgbClr val="2C2F34"/>
              </a:solidFill>
              <a:effectLst/>
              <a:latin typeface="+mj-lt"/>
            </a:rPr>
            <a:t>4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</a:t>
          </a:r>
          <a:r>
            <a:rPr lang="es-CO" b="0" i="0">
              <a:solidFill>
                <a:srgbClr val="FF0000"/>
              </a:solidFill>
              <a:effectLst/>
              <a:latin typeface="+mj-lt"/>
            </a:rPr>
            <a:t>1</a:t>
          </a:r>
          <a:r>
            <a:rPr lang="es-CO" b="1" i="0">
              <a:solidFill>
                <a:srgbClr val="FF0000"/>
              </a:solidFill>
              <a:effectLst/>
              <a:latin typeface="+mj-lt"/>
            </a:rPr>
            <a:t>S</a:t>
          </a:r>
          <a:r>
            <a:rPr lang="es-CO" b="1" i="0" baseline="-25000">
              <a:solidFill>
                <a:srgbClr val="FF0000"/>
              </a:solidFill>
              <a:effectLst/>
              <a:latin typeface="+mj-lt"/>
            </a:rPr>
            <a:t>1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+ </a:t>
          </a:r>
          <a:r>
            <a:rPr lang="es-CO" b="0" i="0">
              <a:solidFill>
                <a:srgbClr val="0000FF"/>
              </a:solidFill>
              <a:effectLst/>
              <a:latin typeface="+mj-lt"/>
            </a:rPr>
            <a:t>0</a:t>
          </a:r>
          <a:r>
            <a:rPr lang="es-CO" b="1" i="0">
              <a:solidFill>
                <a:srgbClr val="0000FF"/>
              </a:solidFill>
              <a:effectLst/>
              <a:latin typeface="+mj-lt"/>
            </a:rPr>
            <a:t>S</a:t>
          </a:r>
          <a:r>
            <a:rPr lang="es-CO" b="1" i="0" baseline="-25000">
              <a:solidFill>
                <a:srgbClr val="0000FF"/>
              </a:solidFill>
              <a:effectLst/>
              <a:latin typeface="+mj-lt"/>
            </a:rPr>
            <a:t>2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</a:t>
          </a:r>
          <a:r>
            <a:rPr lang="es-CO" b="0" i="0">
              <a:solidFill>
                <a:srgbClr val="0000FF"/>
              </a:solidFill>
              <a:effectLst/>
              <a:latin typeface="+mj-lt"/>
            </a:rPr>
            <a:t>0</a:t>
          </a:r>
          <a:r>
            <a:rPr lang="es-CO" b="1" i="0">
              <a:solidFill>
                <a:srgbClr val="0000FF"/>
              </a:solidFill>
              <a:effectLst/>
              <a:latin typeface="+mj-lt"/>
            </a:rPr>
            <a:t>S</a:t>
          </a:r>
          <a:r>
            <a:rPr lang="es-CO" b="1" i="0" baseline="-25000">
              <a:solidFill>
                <a:srgbClr val="0000FF"/>
              </a:solidFill>
              <a:effectLst/>
              <a:latin typeface="+mj-lt"/>
            </a:rPr>
            <a:t>3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</a:t>
          </a:r>
          <a:r>
            <a:rPr lang="es-CO" b="0" i="0">
              <a:solidFill>
                <a:srgbClr val="0000FF"/>
              </a:solidFill>
              <a:effectLst/>
              <a:latin typeface="+mj-lt"/>
            </a:rPr>
            <a:t>0</a:t>
          </a:r>
          <a:r>
            <a:rPr lang="es-CO" b="1" i="0">
              <a:solidFill>
                <a:srgbClr val="0000FF"/>
              </a:solidFill>
              <a:effectLst/>
              <a:latin typeface="+mj-lt"/>
            </a:rPr>
            <a:t>S</a:t>
          </a:r>
          <a:r>
            <a:rPr lang="es-CO" b="1" i="0" baseline="-25000">
              <a:solidFill>
                <a:srgbClr val="0000FF"/>
              </a:solidFill>
              <a:effectLst/>
              <a:latin typeface="+mj-lt"/>
            </a:rPr>
            <a:t>4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= 24</a:t>
          </a:r>
        </a:p>
        <a:p>
          <a:pPr algn="ctr"/>
          <a:r>
            <a:rPr lang="es-CO" b="0" i="0">
              <a:solidFill>
                <a:srgbClr val="2C2F34"/>
              </a:solidFill>
              <a:effectLst/>
              <a:latin typeface="+mj-lt"/>
            </a:rPr>
            <a:t>2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X</a:t>
          </a:r>
          <a:r>
            <a:rPr lang="es-CO" b="1" i="0" baseline="-25000">
              <a:solidFill>
                <a:srgbClr val="2C2F34"/>
              </a:solidFill>
              <a:effectLst/>
              <a:latin typeface="+mj-lt"/>
            </a:rPr>
            <a:t>1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2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X</a:t>
          </a:r>
          <a:r>
            <a:rPr lang="es-CO" b="1" i="0" baseline="-25000">
              <a:solidFill>
                <a:srgbClr val="2C2F34"/>
              </a:solidFill>
              <a:effectLst/>
              <a:latin typeface="+mj-lt"/>
            </a:rPr>
            <a:t>2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+ 1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X</a:t>
          </a:r>
          <a:r>
            <a:rPr lang="es-CO" b="1" i="0" baseline="-25000">
              <a:solidFill>
                <a:srgbClr val="2C2F34"/>
              </a:solidFill>
              <a:effectLst/>
              <a:latin typeface="+mj-lt"/>
            </a:rPr>
            <a:t>3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0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X</a:t>
          </a:r>
          <a:r>
            <a:rPr lang="es-CO" b="1" i="0" baseline="-25000">
              <a:solidFill>
                <a:srgbClr val="2C2F34"/>
              </a:solidFill>
              <a:effectLst/>
              <a:latin typeface="+mj-lt"/>
            </a:rPr>
            <a:t>4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</a:t>
          </a:r>
          <a:r>
            <a:rPr lang="es-CO" b="0" i="0">
              <a:solidFill>
                <a:srgbClr val="0000FF"/>
              </a:solidFill>
              <a:effectLst/>
              <a:latin typeface="+mj-lt"/>
            </a:rPr>
            <a:t>0</a:t>
          </a:r>
          <a:r>
            <a:rPr lang="es-CO" b="1" i="0">
              <a:solidFill>
                <a:srgbClr val="0000FF"/>
              </a:solidFill>
              <a:effectLst/>
              <a:latin typeface="+mj-lt"/>
            </a:rPr>
            <a:t>S</a:t>
          </a:r>
          <a:r>
            <a:rPr lang="es-CO" b="0" i="0" baseline="-25000">
              <a:solidFill>
                <a:srgbClr val="0000FF"/>
              </a:solidFill>
              <a:effectLst/>
              <a:latin typeface="+mj-lt"/>
            </a:rPr>
            <a:t>1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+ </a:t>
          </a:r>
          <a:r>
            <a:rPr lang="es-CO" b="0" i="0">
              <a:solidFill>
                <a:srgbClr val="FF0000"/>
              </a:solidFill>
              <a:effectLst/>
              <a:latin typeface="+mj-lt"/>
            </a:rPr>
            <a:t>1</a:t>
          </a:r>
          <a:r>
            <a:rPr lang="es-CO" b="1" i="0">
              <a:solidFill>
                <a:srgbClr val="FF0000"/>
              </a:solidFill>
              <a:effectLst/>
              <a:latin typeface="+mj-lt"/>
            </a:rPr>
            <a:t>S</a:t>
          </a:r>
          <a:r>
            <a:rPr lang="es-CO" b="1" i="0" baseline="-25000">
              <a:solidFill>
                <a:srgbClr val="FF0000"/>
              </a:solidFill>
              <a:effectLst/>
              <a:latin typeface="+mj-lt"/>
            </a:rPr>
            <a:t>2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</a:t>
          </a:r>
          <a:r>
            <a:rPr lang="es-CO" b="0" i="0">
              <a:solidFill>
                <a:srgbClr val="0000FF"/>
              </a:solidFill>
              <a:effectLst/>
              <a:latin typeface="+mj-lt"/>
            </a:rPr>
            <a:t>0</a:t>
          </a:r>
          <a:r>
            <a:rPr lang="es-CO" b="1" i="0">
              <a:solidFill>
                <a:srgbClr val="0000FF"/>
              </a:solidFill>
              <a:effectLst/>
              <a:latin typeface="+mj-lt"/>
            </a:rPr>
            <a:t>S</a:t>
          </a:r>
          <a:r>
            <a:rPr lang="es-CO" b="1" i="0" baseline="-25000">
              <a:solidFill>
                <a:srgbClr val="0000FF"/>
              </a:solidFill>
              <a:effectLst/>
              <a:latin typeface="+mj-lt"/>
            </a:rPr>
            <a:t>3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</a:t>
          </a:r>
          <a:r>
            <a:rPr lang="es-CO" b="0" i="0">
              <a:solidFill>
                <a:srgbClr val="0000FF"/>
              </a:solidFill>
              <a:effectLst/>
              <a:latin typeface="+mj-lt"/>
            </a:rPr>
            <a:t>0</a:t>
          </a:r>
          <a:r>
            <a:rPr lang="es-CO" b="1" i="0">
              <a:solidFill>
                <a:srgbClr val="0000FF"/>
              </a:solidFill>
              <a:effectLst/>
              <a:latin typeface="+mj-lt"/>
            </a:rPr>
            <a:t>S</a:t>
          </a:r>
          <a:r>
            <a:rPr lang="es-CO" b="1" i="0" baseline="-25000">
              <a:solidFill>
                <a:srgbClr val="0000FF"/>
              </a:solidFill>
              <a:effectLst/>
              <a:latin typeface="+mj-lt"/>
            </a:rPr>
            <a:t>4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= 20</a:t>
          </a:r>
        </a:p>
        <a:p>
          <a:pPr algn="ctr"/>
          <a:r>
            <a:rPr lang="es-CO" b="0" i="0">
              <a:solidFill>
                <a:srgbClr val="2C2F34"/>
              </a:solidFill>
              <a:effectLst/>
              <a:latin typeface="+mj-lt"/>
            </a:rPr>
            <a:t>0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X</a:t>
          </a:r>
          <a:r>
            <a:rPr lang="es-CO" b="1" i="0" baseline="-25000">
              <a:solidFill>
                <a:srgbClr val="2C2F34"/>
              </a:solidFill>
              <a:effectLst/>
              <a:latin typeface="+mj-lt"/>
            </a:rPr>
            <a:t>1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0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X</a:t>
          </a:r>
          <a:r>
            <a:rPr lang="es-CO" b="1" i="0" baseline="-25000">
              <a:solidFill>
                <a:srgbClr val="2C2F34"/>
              </a:solidFill>
              <a:effectLst/>
              <a:latin typeface="+mj-lt"/>
            </a:rPr>
            <a:t>2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+ 2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X</a:t>
          </a:r>
          <a:r>
            <a:rPr lang="es-CO" b="1" i="0" baseline="-25000">
              <a:solidFill>
                <a:srgbClr val="2C2F34"/>
              </a:solidFill>
              <a:effectLst/>
              <a:latin typeface="+mj-lt"/>
            </a:rPr>
            <a:t>3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2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X</a:t>
          </a:r>
          <a:r>
            <a:rPr lang="es-CO" b="1" i="0" baseline="-25000">
              <a:solidFill>
                <a:srgbClr val="2C2F34"/>
              </a:solidFill>
              <a:effectLst/>
              <a:latin typeface="+mj-lt"/>
            </a:rPr>
            <a:t>4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</a:t>
          </a:r>
          <a:r>
            <a:rPr lang="es-CO" b="0" i="0">
              <a:solidFill>
                <a:srgbClr val="0000FF"/>
              </a:solidFill>
              <a:effectLst/>
              <a:latin typeface="+mj-lt"/>
            </a:rPr>
            <a:t>0</a:t>
          </a:r>
          <a:r>
            <a:rPr lang="es-CO" b="1" i="0">
              <a:solidFill>
                <a:srgbClr val="0000FF"/>
              </a:solidFill>
              <a:effectLst/>
              <a:latin typeface="+mj-lt"/>
            </a:rPr>
            <a:t>S</a:t>
          </a:r>
          <a:r>
            <a:rPr lang="es-CO" b="1" i="0" baseline="-25000">
              <a:solidFill>
                <a:srgbClr val="0000FF"/>
              </a:solidFill>
              <a:effectLst/>
              <a:latin typeface="+mj-lt"/>
            </a:rPr>
            <a:t>1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+ </a:t>
          </a:r>
          <a:r>
            <a:rPr lang="es-CO" b="0" i="0">
              <a:solidFill>
                <a:srgbClr val="0000FF"/>
              </a:solidFill>
              <a:effectLst/>
              <a:latin typeface="+mj-lt"/>
            </a:rPr>
            <a:t>0</a:t>
          </a:r>
          <a:r>
            <a:rPr lang="es-CO" b="1" i="0">
              <a:solidFill>
                <a:srgbClr val="0000FF"/>
              </a:solidFill>
              <a:effectLst/>
              <a:latin typeface="+mj-lt"/>
            </a:rPr>
            <a:t>S</a:t>
          </a:r>
          <a:r>
            <a:rPr lang="es-CO" b="1" i="0" baseline="-25000">
              <a:solidFill>
                <a:srgbClr val="0000FF"/>
              </a:solidFill>
              <a:effectLst/>
              <a:latin typeface="+mj-lt"/>
            </a:rPr>
            <a:t>2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</a:t>
          </a:r>
          <a:r>
            <a:rPr lang="es-CO" b="0" i="0">
              <a:solidFill>
                <a:srgbClr val="FF0000"/>
              </a:solidFill>
              <a:effectLst/>
              <a:latin typeface="+mj-lt"/>
            </a:rPr>
            <a:t>1</a:t>
          </a:r>
          <a:r>
            <a:rPr lang="es-CO" b="1" i="0">
              <a:solidFill>
                <a:srgbClr val="FF0000"/>
              </a:solidFill>
              <a:effectLst/>
              <a:latin typeface="+mj-lt"/>
            </a:rPr>
            <a:t>S</a:t>
          </a:r>
          <a:r>
            <a:rPr lang="es-CO" b="1" i="0" baseline="-25000">
              <a:solidFill>
                <a:srgbClr val="FF0000"/>
              </a:solidFill>
              <a:effectLst/>
              <a:latin typeface="+mj-lt"/>
            </a:rPr>
            <a:t>3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</a:t>
          </a:r>
          <a:r>
            <a:rPr lang="es-CO" b="0" i="0">
              <a:solidFill>
                <a:srgbClr val="0000FF"/>
              </a:solidFill>
              <a:effectLst/>
              <a:latin typeface="+mj-lt"/>
            </a:rPr>
            <a:t>0</a:t>
          </a:r>
          <a:r>
            <a:rPr lang="es-CO" b="1" i="0">
              <a:solidFill>
                <a:srgbClr val="0000FF"/>
              </a:solidFill>
              <a:effectLst/>
              <a:latin typeface="+mj-lt"/>
            </a:rPr>
            <a:t>S</a:t>
          </a:r>
          <a:r>
            <a:rPr lang="es-CO" b="1" i="0" baseline="-25000">
              <a:solidFill>
                <a:srgbClr val="0000FF"/>
              </a:solidFill>
              <a:effectLst/>
              <a:latin typeface="+mj-lt"/>
            </a:rPr>
            <a:t>4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=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20</a:t>
          </a:r>
        </a:p>
        <a:p>
          <a:pPr algn="ctr"/>
          <a:r>
            <a:rPr lang="es-CO" b="0" i="0">
              <a:solidFill>
                <a:srgbClr val="2C2F34"/>
              </a:solidFill>
              <a:effectLst/>
              <a:latin typeface="+mj-lt"/>
            </a:rPr>
            <a:t>0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X</a:t>
          </a:r>
          <a:r>
            <a:rPr lang="es-CO" b="1" i="0" baseline="-25000">
              <a:solidFill>
                <a:srgbClr val="2C2F34"/>
              </a:solidFill>
              <a:effectLst/>
              <a:latin typeface="+mj-lt"/>
            </a:rPr>
            <a:t>1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0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X</a:t>
          </a:r>
          <a:r>
            <a:rPr lang="es-CO" b="1" i="0" baseline="-25000">
              <a:solidFill>
                <a:srgbClr val="2C2F34"/>
              </a:solidFill>
              <a:effectLst/>
              <a:latin typeface="+mj-lt"/>
            </a:rPr>
            <a:t>2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+ 0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X</a:t>
          </a:r>
          <a:r>
            <a:rPr lang="es-CO" b="1" i="0" baseline="-25000">
              <a:solidFill>
                <a:srgbClr val="2C2F34"/>
              </a:solidFill>
              <a:effectLst/>
              <a:latin typeface="+mj-lt"/>
            </a:rPr>
            <a:t>3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4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X</a:t>
          </a:r>
          <a:r>
            <a:rPr lang="es-CO" b="1" i="0" baseline="-25000">
              <a:solidFill>
                <a:srgbClr val="2C2F34"/>
              </a:solidFill>
              <a:effectLst/>
              <a:latin typeface="+mj-lt"/>
            </a:rPr>
            <a:t>4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</a:t>
          </a:r>
          <a:r>
            <a:rPr lang="es-CO" b="0" i="0">
              <a:solidFill>
                <a:srgbClr val="0000FF"/>
              </a:solidFill>
              <a:effectLst/>
              <a:latin typeface="+mj-lt"/>
            </a:rPr>
            <a:t>0</a:t>
          </a:r>
          <a:r>
            <a:rPr lang="es-CO" b="1" i="0">
              <a:solidFill>
                <a:srgbClr val="0000FF"/>
              </a:solidFill>
              <a:effectLst/>
              <a:latin typeface="+mj-lt"/>
            </a:rPr>
            <a:t>S</a:t>
          </a:r>
          <a:r>
            <a:rPr lang="es-CO" b="1" i="0" baseline="-25000">
              <a:solidFill>
                <a:srgbClr val="0000FF"/>
              </a:solidFill>
              <a:effectLst/>
              <a:latin typeface="+mj-lt"/>
            </a:rPr>
            <a:t>1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+ </a:t>
          </a:r>
          <a:r>
            <a:rPr lang="es-CO" b="0" i="0">
              <a:solidFill>
                <a:srgbClr val="0000FF"/>
              </a:solidFill>
              <a:effectLst/>
              <a:latin typeface="+mj-lt"/>
            </a:rPr>
            <a:t>0</a:t>
          </a:r>
          <a:r>
            <a:rPr lang="es-CO" b="1" i="0">
              <a:solidFill>
                <a:srgbClr val="0000FF"/>
              </a:solidFill>
              <a:effectLst/>
              <a:latin typeface="+mj-lt"/>
            </a:rPr>
            <a:t>S</a:t>
          </a:r>
          <a:r>
            <a:rPr lang="es-CO" b="1" i="0" baseline="-25000">
              <a:solidFill>
                <a:srgbClr val="0000FF"/>
              </a:solidFill>
              <a:effectLst/>
              <a:latin typeface="+mj-lt"/>
            </a:rPr>
            <a:t>2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</a:t>
          </a:r>
          <a:r>
            <a:rPr lang="es-CO" b="0" i="0">
              <a:solidFill>
                <a:srgbClr val="0000FF"/>
              </a:solidFill>
              <a:effectLst/>
              <a:latin typeface="+mj-lt"/>
            </a:rPr>
            <a:t>0</a:t>
          </a:r>
          <a:r>
            <a:rPr lang="es-CO" b="1" i="0">
              <a:solidFill>
                <a:srgbClr val="0000FF"/>
              </a:solidFill>
              <a:effectLst/>
              <a:latin typeface="+mj-lt"/>
            </a:rPr>
            <a:t>S</a:t>
          </a:r>
          <a:r>
            <a:rPr lang="es-CO" b="1" i="0" baseline="-25000">
              <a:solidFill>
                <a:srgbClr val="0000FF"/>
              </a:solidFill>
              <a:effectLst/>
              <a:latin typeface="+mj-lt"/>
            </a:rPr>
            <a:t>3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+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</a:t>
          </a:r>
          <a:r>
            <a:rPr lang="es-CO" b="0" i="0">
              <a:solidFill>
                <a:srgbClr val="FF0000"/>
              </a:solidFill>
              <a:effectLst/>
              <a:latin typeface="+mj-lt"/>
            </a:rPr>
            <a:t>1</a:t>
          </a:r>
          <a:r>
            <a:rPr lang="es-CO" b="1" i="0">
              <a:solidFill>
                <a:srgbClr val="FF0000"/>
              </a:solidFill>
              <a:effectLst/>
              <a:latin typeface="+mj-lt"/>
            </a:rPr>
            <a:t>S</a:t>
          </a:r>
          <a:r>
            <a:rPr lang="es-CO" b="1" i="0" baseline="-25000">
              <a:solidFill>
                <a:srgbClr val="FF0000"/>
              </a:solidFill>
              <a:effectLst/>
              <a:latin typeface="+mj-lt"/>
            </a:rPr>
            <a:t>4</a:t>
          </a:r>
          <a:r>
            <a:rPr lang="es-CO" b="1" i="0">
              <a:solidFill>
                <a:srgbClr val="2C2F34"/>
              </a:solidFill>
              <a:effectLst/>
              <a:latin typeface="+mj-lt"/>
            </a:rPr>
            <a:t> =</a:t>
          </a:r>
          <a:r>
            <a:rPr lang="es-CO" b="0" i="0">
              <a:solidFill>
                <a:srgbClr val="2C2F34"/>
              </a:solidFill>
              <a:effectLst/>
              <a:latin typeface="+mj-lt"/>
            </a:rPr>
            <a:t> 16</a:t>
          </a:r>
        </a:p>
        <a:p>
          <a:pPr algn="l"/>
          <a:endParaRPr lang="es-CO" b="0" i="0">
            <a:solidFill>
              <a:srgbClr val="2C2F34"/>
            </a:solidFill>
            <a:effectLst/>
            <a:latin typeface="+mj-lt"/>
          </a:endParaRPr>
        </a:p>
        <a:p>
          <a:pPr algn="l"/>
          <a:r>
            <a:rPr lang="es-CO" b="0" i="0">
              <a:effectLst/>
              <a:latin typeface="+mj-lt"/>
            </a:rPr>
            <a:t>En cuyo caso:</a:t>
          </a:r>
        </a:p>
        <a:p>
          <a:pPr algn="l"/>
          <a:endParaRPr lang="es-CO" b="0" i="0">
            <a:effectLst/>
            <a:latin typeface="+mj-lt"/>
          </a:endParaRPr>
        </a:p>
        <a:p>
          <a:pPr algn="l"/>
          <a:r>
            <a:rPr lang="es-CO" b="1" i="0">
              <a:effectLst/>
              <a:latin typeface="+mj-lt"/>
            </a:rPr>
            <a:t>S</a:t>
          </a:r>
          <a:r>
            <a:rPr lang="es-CO" b="1" i="0" baseline="-25000">
              <a:effectLst/>
              <a:latin typeface="+mj-lt"/>
            </a:rPr>
            <a:t>1</a:t>
          </a:r>
          <a:r>
            <a:rPr lang="es-CO" b="0" i="0">
              <a:effectLst/>
              <a:latin typeface="+mj-lt"/>
            </a:rPr>
            <a:t> = Cantidad de piezas rectangulares de 8 pines que no se utilizarán (holgura)</a:t>
          </a:r>
        </a:p>
        <a:p>
          <a:pPr algn="l"/>
          <a:endParaRPr lang="es-CO" b="0" i="0">
            <a:effectLst/>
            <a:latin typeface="+mj-lt"/>
          </a:endParaRPr>
        </a:p>
        <a:p>
          <a:pPr algn="l"/>
          <a:r>
            <a:rPr lang="es-CO" b="1" i="0">
              <a:effectLst/>
              <a:latin typeface="+mj-lt"/>
            </a:rPr>
            <a:t>S</a:t>
          </a:r>
          <a:r>
            <a:rPr lang="es-CO" b="1" i="0" baseline="-25000">
              <a:effectLst/>
              <a:latin typeface="+mj-lt"/>
            </a:rPr>
            <a:t>2</a:t>
          </a:r>
          <a:r>
            <a:rPr lang="es-CO" b="0" i="0">
              <a:effectLst/>
              <a:latin typeface="+mj-lt"/>
            </a:rPr>
            <a:t> = Cantidad de piezas cuadradas de 4 pines que no se utilizarán (holgura)</a:t>
          </a:r>
        </a:p>
        <a:p>
          <a:pPr algn="l"/>
          <a:endParaRPr lang="es-CO" b="0" i="0">
            <a:effectLst/>
            <a:latin typeface="+mj-lt"/>
          </a:endParaRPr>
        </a:p>
        <a:p>
          <a:pPr algn="l"/>
          <a:r>
            <a:rPr lang="es-CO" b="1" i="0">
              <a:effectLst/>
              <a:latin typeface="+mj-lt"/>
            </a:rPr>
            <a:t>S</a:t>
          </a:r>
          <a:r>
            <a:rPr lang="es-CO" b="1" i="0" baseline="-25000">
              <a:effectLst/>
              <a:latin typeface="+mj-lt"/>
            </a:rPr>
            <a:t>3</a:t>
          </a:r>
          <a:r>
            <a:rPr lang="es-CO" b="0" i="0">
              <a:effectLst/>
              <a:latin typeface="+mj-lt"/>
            </a:rPr>
            <a:t> = Cantidad de bases trapezoidales que no se utilizarán (holgura)</a:t>
          </a:r>
        </a:p>
        <a:p>
          <a:pPr algn="l"/>
          <a:endParaRPr lang="es-CO" b="1" i="0">
            <a:effectLst/>
            <a:latin typeface="+mj-lt"/>
          </a:endParaRPr>
        </a:p>
        <a:p>
          <a:pPr algn="l"/>
          <a:r>
            <a:rPr lang="es-CO" b="1" i="0">
              <a:effectLst/>
              <a:latin typeface="+mj-lt"/>
            </a:rPr>
            <a:t>S</a:t>
          </a:r>
          <a:r>
            <a:rPr lang="es-CO" b="1" i="0" baseline="-25000">
              <a:effectLst/>
              <a:latin typeface="+mj-lt"/>
            </a:rPr>
            <a:t>4</a:t>
          </a:r>
          <a:r>
            <a:rPr lang="es-CO" b="0" i="0">
              <a:effectLst/>
              <a:latin typeface="+mj-lt"/>
            </a:rPr>
            <a:t> = Cantidad de piezas rectangulares de 2 pines que no se utilizarán (holgura)</a:t>
          </a:r>
        </a:p>
      </xdr:txBody>
    </xdr:sp>
    <xdr:clientData/>
  </xdr:twoCellAnchor>
  <xdr:twoCellAnchor>
    <xdr:from>
      <xdr:col>13</xdr:col>
      <xdr:colOff>353230</xdr:colOff>
      <xdr:row>26</xdr:row>
      <xdr:rowOff>139216</xdr:rowOff>
    </xdr:from>
    <xdr:to>
      <xdr:col>22</xdr:col>
      <xdr:colOff>68018</xdr:colOff>
      <xdr:row>33</xdr:row>
      <xdr:rowOff>46703</xdr:rowOff>
    </xdr:to>
    <xdr:sp macro="" textlink="">
      <xdr:nvSpPr>
        <xdr:cNvPr id="4" name="CuadroTexto 22">
          <a:extLst>
            <a:ext uri="{FF2B5EF4-FFF2-40B4-BE49-F238E27FC236}">
              <a16:creationId xmlns:a16="http://schemas.microsoft.com/office/drawing/2014/main" id="{5333F2E2-D0E2-2914-E72B-B51A88177E1B}"/>
            </a:ext>
          </a:extLst>
        </xdr:cNvPr>
        <xdr:cNvSpPr txBox="1"/>
      </xdr:nvSpPr>
      <xdr:spPr>
        <a:xfrm>
          <a:off x="11021230" y="6217898"/>
          <a:ext cx="6572788" cy="148344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s-MX" b="0" i="0">
              <a:effectLst/>
              <a:latin typeface="-apple-system"/>
            </a:rPr>
            <a:t>La función objetivo no sufre variaciones, dado que es un problema de maximización (más adelante veremos qué pasaría si se tratara de un problema de minimización).</a:t>
          </a:r>
        </a:p>
        <a:p>
          <a:pPr algn="just"/>
          <a:endParaRPr lang="es-MX" b="0" i="0">
            <a:effectLst/>
            <a:latin typeface="-apple-system"/>
          </a:endParaRPr>
        </a:p>
        <a:p>
          <a:pPr algn="ctr"/>
          <a:r>
            <a:rPr lang="es-MX" b="1" i="0">
              <a:effectLst/>
              <a:latin typeface="-apple-system"/>
            </a:rPr>
            <a:t>Z</a:t>
          </a:r>
          <a:r>
            <a:rPr lang="es-MX" b="1" i="0" baseline="-25000">
              <a:effectLst/>
              <a:latin typeface="-apple-system"/>
            </a:rPr>
            <a:t>MAX</a:t>
          </a:r>
          <a:r>
            <a:rPr lang="es-MX" b="1" i="0">
              <a:effectLst/>
              <a:latin typeface="-apple-system"/>
            </a:rPr>
            <a:t> =</a:t>
          </a:r>
          <a:r>
            <a:rPr lang="es-MX" b="0" i="0">
              <a:effectLst/>
              <a:latin typeface="-apple-system"/>
            </a:rPr>
            <a:t> 20000</a:t>
          </a:r>
          <a:r>
            <a:rPr lang="es-MX" b="1" i="0">
              <a:effectLst/>
              <a:latin typeface="-apple-system"/>
            </a:rPr>
            <a:t>X</a:t>
          </a:r>
          <a:r>
            <a:rPr lang="es-MX" b="1" i="0" baseline="-25000">
              <a:effectLst/>
              <a:latin typeface="-apple-system"/>
            </a:rPr>
            <a:t>1</a:t>
          </a:r>
          <a:r>
            <a:rPr lang="es-MX" b="1" i="0">
              <a:effectLst/>
              <a:latin typeface="-apple-system"/>
            </a:rPr>
            <a:t> +</a:t>
          </a:r>
          <a:r>
            <a:rPr lang="es-MX" b="0" i="0">
              <a:effectLst/>
              <a:latin typeface="-apple-system"/>
            </a:rPr>
            <a:t> 20000</a:t>
          </a:r>
          <a:r>
            <a:rPr lang="es-MX" b="1" i="0">
              <a:effectLst/>
              <a:latin typeface="-apple-system"/>
            </a:rPr>
            <a:t>X</a:t>
          </a:r>
          <a:r>
            <a:rPr lang="es-MX" b="1" i="0" baseline="-25000">
              <a:effectLst/>
              <a:latin typeface="-apple-system"/>
            </a:rPr>
            <a:t>2</a:t>
          </a:r>
          <a:r>
            <a:rPr lang="es-MX" b="1" i="0">
              <a:effectLst/>
              <a:latin typeface="-apple-system"/>
            </a:rPr>
            <a:t> +</a:t>
          </a:r>
          <a:r>
            <a:rPr lang="es-MX" b="0" i="0">
              <a:effectLst/>
              <a:latin typeface="-apple-system"/>
            </a:rPr>
            <a:t> 20000</a:t>
          </a:r>
          <a:r>
            <a:rPr lang="es-MX" b="1" i="0">
              <a:effectLst/>
              <a:latin typeface="-apple-system"/>
            </a:rPr>
            <a:t>X</a:t>
          </a:r>
          <a:r>
            <a:rPr lang="es-MX" b="1" i="0" baseline="-25000">
              <a:effectLst/>
              <a:latin typeface="-apple-system"/>
            </a:rPr>
            <a:t>3</a:t>
          </a:r>
          <a:r>
            <a:rPr lang="es-MX" b="0" i="0">
              <a:effectLst/>
              <a:latin typeface="-apple-system"/>
            </a:rPr>
            <a:t> + 20000</a:t>
          </a:r>
          <a:r>
            <a:rPr lang="es-MX" b="1" i="0">
              <a:effectLst/>
              <a:latin typeface="-apple-system"/>
            </a:rPr>
            <a:t>X</a:t>
          </a:r>
          <a:r>
            <a:rPr lang="es-MX" b="1" i="0" baseline="-25000">
              <a:effectLst/>
              <a:latin typeface="-apple-system"/>
            </a:rPr>
            <a:t>4</a:t>
          </a:r>
          <a:endParaRPr lang="es-MX" b="0" i="0">
            <a:effectLst/>
            <a:latin typeface="-apple-system"/>
          </a:endParaRPr>
        </a:p>
      </xdr:txBody>
    </xdr:sp>
    <xdr:clientData/>
  </xdr:twoCellAnchor>
  <xdr:twoCellAnchor>
    <xdr:from>
      <xdr:col>27</xdr:col>
      <xdr:colOff>748392</xdr:colOff>
      <xdr:row>48</xdr:row>
      <xdr:rowOff>204107</xdr:rowOff>
    </xdr:from>
    <xdr:to>
      <xdr:col>34</xdr:col>
      <xdr:colOff>341992</xdr:colOff>
      <xdr:row>68</xdr:row>
      <xdr:rowOff>147671</xdr:rowOff>
    </xdr:to>
    <xdr:sp macro="" textlink="">
      <xdr:nvSpPr>
        <xdr:cNvPr id="6" name="CuadroTexto 25">
          <a:extLst>
            <a:ext uri="{FF2B5EF4-FFF2-40B4-BE49-F238E27FC236}">
              <a16:creationId xmlns:a16="http://schemas.microsoft.com/office/drawing/2014/main" id="{7E342104-D4D4-48F3-80E8-8C6783F6463E}"/>
            </a:ext>
          </a:extLst>
        </xdr:cNvPr>
        <xdr:cNvSpPr txBox="1"/>
      </xdr:nvSpPr>
      <xdr:spPr>
        <a:xfrm>
          <a:off x="22383749" y="13049250"/>
          <a:ext cx="4927600" cy="5250350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b="1" i="1">
              <a:effectLst/>
              <a:latin typeface="+mj-lt"/>
            </a:rPr>
            <a:t>Variables:</a:t>
          </a:r>
        </a:p>
        <a:p>
          <a:pPr algn="ctr"/>
          <a:endParaRPr lang="es-MX" b="0" i="0">
            <a:effectLst/>
            <a:latin typeface="+mj-lt"/>
          </a:endParaRPr>
        </a:p>
        <a:p>
          <a:pPr algn="ctr"/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1</a:t>
          </a:r>
          <a:r>
            <a:rPr lang="es-MX" b="1" i="0">
              <a:effectLst/>
              <a:latin typeface="+mj-lt"/>
            </a:rPr>
            <a:t> =</a:t>
          </a:r>
          <a:r>
            <a:rPr lang="es-MX" b="0" i="0">
              <a:effectLst/>
              <a:latin typeface="+mj-lt"/>
            </a:rPr>
            <a:t> Cantidad de mesas a producir (unidades)</a:t>
          </a:r>
        </a:p>
        <a:p>
          <a:pPr algn="ctr"/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2</a:t>
          </a:r>
          <a:r>
            <a:rPr lang="es-MX" b="1" i="0">
              <a:effectLst/>
              <a:latin typeface="+mj-lt"/>
            </a:rPr>
            <a:t> =</a:t>
          </a:r>
          <a:r>
            <a:rPr lang="es-MX" b="0" i="0">
              <a:effectLst/>
              <a:latin typeface="+mj-lt"/>
            </a:rPr>
            <a:t> Cantidad de sillas a producir (unidades)</a:t>
          </a:r>
        </a:p>
        <a:p>
          <a:pPr algn="ctr"/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3</a:t>
          </a:r>
          <a:r>
            <a:rPr lang="es-MX" b="1" i="0">
              <a:effectLst/>
              <a:latin typeface="+mj-lt"/>
            </a:rPr>
            <a:t> =</a:t>
          </a:r>
          <a:r>
            <a:rPr lang="es-MX" b="0" i="0">
              <a:effectLst/>
              <a:latin typeface="+mj-lt"/>
            </a:rPr>
            <a:t> Cantidad de camas a producir (unidades)</a:t>
          </a:r>
        </a:p>
        <a:p>
          <a:pPr algn="ctr"/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4</a:t>
          </a:r>
          <a:r>
            <a:rPr lang="es-MX" b="1" i="0">
              <a:effectLst/>
              <a:latin typeface="+mj-lt"/>
            </a:rPr>
            <a:t> =</a:t>
          </a:r>
          <a:r>
            <a:rPr lang="es-MX" b="0" i="0">
              <a:effectLst/>
              <a:latin typeface="+mj-lt"/>
            </a:rPr>
            <a:t> Cantidad de bibliotecas a producir (unidades)</a:t>
          </a:r>
        </a:p>
        <a:p>
          <a:pPr algn="ctr"/>
          <a:endParaRPr lang="es-MX" b="0" i="0">
            <a:effectLst/>
            <a:latin typeface="+mj-lt"/>
          </a:endParaRPr>
        </a:p>
        <a:p>
          <a:pPr algn="ctr"/>
          <a:r>
            <a:rPr lang="es-MX" b="1" i="1">
              <a:effectLst/>
              <a:latin typeface="+mj-lt"/>
            </a:rPr>
            <a:t>Restricciones:</a:t>
          </a:r>
        </a:p>
        <a:p>
          <a:pPr algn="ctr"/>
          <a:endParaRPr lang="es-MX" b="0" i="0">
            <a:effectLst/>
            <a:latin typeface="+mj-lt"/>
          </a:endParaRPr>
        </a:p>
        <a:p>
          <a:pPr algn="ctr"/>
          <a:r>
            <a:rPr lang="es-MX" b="0" i="0">
              <a:effectLst/>
              <a:latin typeface="+mj-lt"/>
            </a:rPr>
            <a:t>2</a:t>
          </a:r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1</a:t>
          </a:r>
          <a:r>
            <a:rPr lang="es-MX" b="1" i="0">
              <a:effectLst/>
              <a:latin typeface="+mj-lt"/>
            </a:rPr>
            <a:t> +</a:t>
          </a:r>
          <a:r>
            <a:rPr lang="es-MX" b="0" i="0">
              <a:effectLst/>
              <a:latin typeface="+mj-lt"/>
            </a:rPr>
            <a:t> 1</a:t>
          </a:r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2</a:t>
          </a:r>
          <a:r>
            <a:rPr lang="es-MX" b="0" i="0">
              <a:effectLst/>
              <a:latin typeface="+mj-lt"/>
            </a:rPr>
            <a:t> + 1</a:t>
          </a:r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3</a:t>
          </a:r>
          <a:r>
            <a:rPr lang="es-MX" b="0" i="0">
              <a:effectLst/>
              <a:latin typeface="+mj-lt"/>
            </a:rPr>
            <a:t> + 2</a:t>
          </a:r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4</a:t>
          </a:r>
          <a:r>
            <a:rPr lang="es-MX" b="0" i="0">
              <a:effectLst/>
              <a:latin typeface="+mj-lt"/>
            </a:rPr>
            <a:t> &lt;= 24</a:t>
          </a:r>
        </a:p>
        <a:p>
          <a:pPr algn="ctr"/>
          <a:r>
            <a:rPr lang="es-MX" b="0" i="0">
              <a:effectLst/>
              <a:latin typeface="+mj-lt"/>
            </a:rPr>
            <a:t>2</a:t>
          </a:r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1</a:t>
          </a:r>
          <a:r>
            <a:rPr lang="es-MX" b="1" i="0">
              <a:effectLst/>
              <a:latin typeface="+mj-lt"/>
            </a:rPr>
            <a:t> +</a:t>
          </a:r>
          <a:r>
            <a:rPr lang="es-MX" b="0" i="0">
              <a:effectLst/>
              <a:latin typeface="+mj-lt"/>
            </a:rPr>
            <a:t> 2</a:t>
          </a:r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2</a:t>
          </a:r>
          <a:r>
            <a:rPr lang="es-MX" b="0" i="0">
              <a:effectLst/>
              <a:latin typeface="+mj-lt"/>
            </a:rPr>
            <a:t> + 1</a:t>
          </a:r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3</a:t>
          </a:r>
          <a:r>
            <a:rPr lang="es-MX" b="0" i="0">
              <a:effectLst/>
              <a:latin typeface="+mj-lt"/>
            </a:rPr>
            <a:t> &lt;= 20</a:t>
          </a:r>
        </a:p>
        <a:p>
          <a:pPr algn="ctr"/>
          <a:r>
            <a:rPr lang="es-MX" b="0" i="0">
              <a:effectLst/>
              <a:latin typeface="+mj-lt"/>
            </a:rPr>
            <a:t>2</a:t>
          </a:r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3</a:t>
          </a:r>
          <a:r>
            <a:rPr lang="es-MX" b="0" i="0">
              <a:effectLst/>
              <a:latin typeface="+mj-lt"/>
            </a:rPr>
            <a:t> + 2</a:t>
          </a:r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4</a:t>
          </a:r>
          <a:r>
            <a:rPr lang="es-MX" b="0" i="0">
              <a:effectLst/>
              <a:latin typeface="+mj-lt"/>
            </a:rPr>
            <a:t> &lt;= 20</a:t>
          </a:r>
        </a:p>
        <a:p>
          <a:pPr algn="ctr"/>
          <a:r>
            <a:rPr lang="es-MX" b="0" i="0">
              <a:effectLst/>
              <a:latin typeface="+mj-lt"/>
            </a:rPr>
            <a:t>4</a:t>
          </a:r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4</a:t>
          </a:r>
          <a:r>
            <a:rPr lang="es-MX" b="0" i="0">
              <a:effectLst/>
              <a:latin typeface="+mj-lt"/>
            </a:rPr>
            <a:t> &lt;= 16</a:t>
          </a:r>
        </a:p>
        <a:p>
          <a:pPr algn="ctr"/>
          <a:endParaRPr lang="es-MX" b="0" i="0">
            <a:effectLst/>
            <a:latin typeface="+mj-lt"/>
          </a:endParaRPr>
        </a:p>
        <a:p>
          <a:pPr algn="ctr"/>
          <a:r>
            <a:rPr lang="es-MX" b="1" i="1">
              <a:effectLst/>
              <a:latin typeface="+mj-lt"/>
            </a:rPr>
            <a:t>Función Objetivo:</a:t>
          </a:r>
        </a:p>
        <a:p>
          <a:pPr algn="ctr"/>
          <a:endParaRPr lang="es-MX" b="0" i="0">
            <a:effectLst/>
            <a:latin typeface="+mj-lt"/>
          </a:endParaRPr>
        </a:p>
        <a:p>
          <a:pPr algn="ctr"/>
          <a:r>
            <a:rPr lang="es-MX" b="1" i="0">
              <a:effectLst/>
              <a:latin typeface="+mj-lt"/>
            </a:rPr>
            <a:t>Z</a:t>
          </a:r>
          <a:r>
            <a:rPr lang="es-MX" b="1" i="0" baseline="-25000">
              <a:effectLst/>
              <a:latin typeface="+mj-lt"/>
            </a:rPr>
            <a:t>MAX</a:t>
          </a:r>
          <a:r>
            <a:rPr lang="es-MX" b="1" i="0">
              <a:effectLst/>
              <a:latin typeface="+mj-lt"/>
            </a:rPr>
            <a:t> =</a:t>
          </a:r>
          <a:r>
            <a:rPr lang="es-MX" b="0" i="0">
              <a:effectLst/>
              <a:latin typeface="+mj-lt"/>
            </a:rPr>
            <a:t> 20000</a:t>
          </a:r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1</a:t>
          </a:r>
          <a:r>
            <a:rPr lang="es-MX" b="1" i="0">
              <a:effectLst/>
              <a:latin typeface="+mj-lt"/>
            </a:rPr>
            <a:t> +</a:t>
          </a:r>
          <a:r>
            <a:rPr lang="es-MX" b="0" i="0">
              <a:effectLst/>
              <a:latin typeface="+mj-lt"/>
            </a:rPr>
            <a:t> 20000</a:t>
          </a:r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2</a:t>
          </a:r>
          <a:r>
            <a:rPr lang="es-MX" b="1" i="0">
              <a:effectLst/>
              <a:latin typeface="+mj-lt"/>
            </a:rPr>
            <a:t> +</a:t>
          </a:r>
          <a:r>
            <a:rPr lang="es-MX" b="0" i="0">
              <a:effectLst/>
              <a:latin typeface="+mj-lt"/>
            </a:rPr>
            <a:t> 20000</a:t>
          </a:r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3</a:t>
          </a:r>
          <a:r>
            <a:rPr lang="es-MX" b="0" i="0">
              <a:effectLst/>
              <a:latin typeface="+mj-lt"/>
            </a:rPr>
            <a:t> + 20000</a:t>
          </a:r>
          <a:r>
            <a:rPr lang="es-MX" b="1" i="0">
              <a:effectLst/>
              <a:latin typeface="+mj-lt"/>
            </a:rPr>
            <a:t>X</a:t>
          </a:r>
          <a:r>
            <a:rPr lang="es-MX" b="1" i="0" baseline="-25000">
              <a:effectLst/>
              <a:latin typeface="+mj-lt"/>
            </a:rPr>
            <a:t>4</a:t>
          </a:r>
          <a:endParaRPr lang="es-MX" b="0" i="0">
            <a:effectLst/>
            <a:latin typeface="+mj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E0FB-662F-4CD5-8F1B-2E7C7D5C26E6}">
  <dimension ref="A1:AA89"/>
  <sheetViews>
    <sheetView tabSelected="1" topLeftCell="A74" zoomScale="70" zoomScaleNormal="70" workbookViewId="0">
      <selection activeCell="M86" sqref="K86:M90"/>
    </sheetView>
  </sheetViews>
  <sheetFormatPr baseColWidth="10" defaultRowHeight="18" x14ac:dyDescent="0.25"/>
  <cols>
    <col min="1" max="1" width="11.42578125" style="1"/>
    <col min="2" max="2" width="15.7109375" style="1" customWidth="1"/>
    <col min="3" max="3" width="16.7109375" style="1" customWidth="1"/>
    <col min="4" max="4" width="11.42578125" style="1"/>
    <col min="5" max="5" width="19.140625" style="1" bestFit="1" customWidth="1"/>
    <col min="6" max="11" width="11.42578125" style="1"/>
    <col min="12" max="12" width="3.7109375" style="1" customWidth="1"/>
    <col min="13" max="13" width="15.28515625" style="42" customWidth="1"/>
    <col min="14" max="15" width="11.42578125" style="1"/>
    <col min="16" max="16" width="12.42578125" style="1" customWidth="1"/>
    <col min="17" max="17" width="12.85546875" style="1" customWidth="1"/>
    <col min="18" max="26" width="11.42578125" style="1"/>
    <col min="27" max="27" width="11.42578125" style="42"/>
    <col min="28" max="16384" width="11.42578125" style="1"/>
  </cols>
  <sheetData>
    <row r="1" spans="1:18" x14ac:dyDescent="0.25">
      <c r="A1" s="42" t="s">
        <v>15</v>
      </c>
    </row>
    <row r="2" spans="1:18" ht="18.75" thickBot="1" x14ac:dyDescent="0.3">
      <c r="A2" s="4" t="s">
        <v>0</v>
      </c>
      <c r="B2" s="5"/>
      <c r="C2" s="6"/>
      <c r="D2" s="3">
        <v>20000</v>
      </c>
      <c r="E2" s="3">
        <v>20000</v>
      </c>
      <c r="F2" s="3">
        <v>20000</v>
      </c>
      <c r="G2" s="27">
        <v>20000</v>
      </c>
      <c r="H2" s="3">
        <v>0</v>
      </c>
      <c r="I2" s="3">
        <v>0</v>
      </c>
      <c r="J2" s="3">
        <v>0</v>
      </c>
      <c r="K2" s="3">
        <v>0</v>
      </c>
      <c r="O2" s="2" t="s">
        <v>4</v>
      </c>
      <c r="P2" s="2" t="s">
        <v>5</v>
      </c>
      <c r="Q2" s="2" t="s">
        <v>6</v>
      </c>
      <c r="R2" s="2" t="s">
        <v>7</v>
      </c>
    </row>
    <row r="3" spans="1:18" ht="38.25" customHeight="1" thickTop="1" x14ac:dyDescent="0.25">
      <c r="A3" s="8" t="s">
        <v>1</v>
      </c>
      <c r="B3" s="7" t="s">
        <v>2</v>
      </c>
      <c r="C3" s="9" t="s">
        <v>3</v>
      </c>
      <c r="D3" s="16" t="s">
        <v>4</v>
      </c>
      <c r="E3" s="16" t="s">
        <v>5</v>
      </c>
      <c r="F3" s="23" t="s">
        <v>6</v>
      </c>
      <c r="G3" s="29" t="s">
        <v>7</v>
      </c>
      <c r="H3" s="25" t="s">
        <v>8</v>
      </c>
      <c r="I3" s="16" t="s">
        <v>9</v>
      </c>
      <c r="J3" s="16" t="s">
        <v>10</v>
      </c>
      <c r="K3" s="16" t="s">
        <v>11</v>
      </c>
      <c r="M3" s="42" t="s">
        <v>14</v>
      </c>
      <c r="O3" s="2">
        <v>1.9999999999999998</v>
      </c>
      <c r="P3" s="2">
        <v>5</v>
      </c>
      <c r="Q3" s="2">
        <v>6</v>
      </c>
      <c r="R3" s="2">
        <v>4</v>
      </c>
    </row>
    <row r="4" spans="1:18" x14ac:dyDescent="0.25">
      <c r="A4" s="8">
        <f>IF(D4=1,IF(D5=0,IF(D6=0,IF(D7=0,D2,0),0),0),0)</f>
        <v>0</v>
      </c>
      <c r="B4" s="17" t="s">
        <v>8</v>
      </c>
      <c r="C4" s="18">
        <v>24</v>
      </c>
      <c r="D4" s="2">
        <v>2</v>
      </c>
      <c r="E4" s="2">
        <v>1</v>
      </c>
      <c r="F4" s="24">
        <v>1</v>
      </c>
      <c r="G4" s="30">
        <v>2</v>
      </c>
      <c r="H4" s="26">
        <v>1</v>
      </c>
      <c r="I4" s="2">
        <v>0</v>
      </c>
      <c r="J4" s="2">
        <v>0</v>
      </c>
      <c r="K4" s="2">
        <v>0</v>
      </c>
      <c r="M4" s="42">
        <f>C4/G4</f>
        <v>12</v>
      </c>
    </row>
    <row r="5" spans="1:18" x14ac:dyDescent="0.25">
      <c r="A5" s="8">
        <f>IF(E5=1,IF(E4=0,IF(E6=0,IF(E7=0,E2,0),0),0),0)</f>
        <v>0</v>
      </c>
      <c r="B5" s="17" t="s">
        <v>9</v>
      </c>
      <c r="C5" s="18">
        <v>20</v>
      </c>
      <c r="D5" s="2">
        <v>2</v>
      </c>
      <c r="E5" s="2">
        <v>2</v>
      </c>
      <c r="F5" s="24">
        <v>1</v>
      </c>
      <c r="G5" s="30">
        <v>0</v>
      </c>
      <c r="H5" s="26">
        <v>0</v>
      </c>
      <c r="I5" s="2">
        <v>1</v>
      </c>
      <c r="J5" s="2">
        <v>0</v>
      </c>
      <c r="K5" s="2">
        <v>0</v>
      </c>
      <c r="M5" s="42" t="e">
        <f t="shared" ref="M5:M7" si="0">C5/G5</f>
        <v>#DIV/0!</v>
      </c>
      <c r="O5" s="1" t="s">
        <v>29</v>
      </c>
      <c r="P5" s="1">
        <f>O3*D2+P3*E2+F2*Q3+G2*R3</f>
        <v>340000</v>
      </c>
    </row>
    <row r="6" spans="1:18" ht="18.75" thickBot="1" x14ac:dyDescent="0.3">
      <c r="A6" s="8">
        <f>IF(F6=1,IF(F4=0,IF(F5=0,IF(F7=0,F2,0),0),0),0)</f>
        <v>0</v>
      </c>
      <c r="B6" s="32" t="s">
        <v>10</v>
      </c>
      <c r="C6" s="33">
        <v>20</v>
      </c>
      <c r="D6" s="34">
        <v>0</v>
      </c>
      <c r="E6" s="34">
        <v>0</v>
      </c>
      <c r="F6" s="35">
        <v>2</v>
      </c>
      <c r="G6" s="36">
        <v>2</v>
      </c>
      <c r="H6" s="26">
        <v>0</v>
      </c>
      <c r="I6" s="2">
        <v>0</v>
      </c>
      <c r="J6" s="2">
        <v>1</v>
      </c>
      <c r="K6" s="2">
        <v>0</v>
      </c>
      <c r="M6" s="42">
        <f t="shared" si="0"/>
        <v>10</v>
      </c>
    </row>
    <row r="7" spans="1:18" ht="19.5" thickTop="1" thickBot="1" x14ac:dyDescent="0.3">
      <c r="A7" s="31">
        <f>IF(G7=1,IF(G4=0,IF(G5=0,IF(G6=0,G2,0),0),0),0)</f>
        <v>0</v>
      </c>
      <c r="B7" s="39" t="s">
        <v>11</v>
      </c>
      <c r="C7" s="40">
        <v>16</v>
      </c>
      <c r="D7" s="41">
        <v>0</v>
      </c>
      <c r="E7" s="41">
        <v>0</v>
      </c>
      <c r="F7" s="41">
        <v>0</v>
      </c>
      <c r="G7" s="22">
        <v>4</v>
      </c>
      <c r="H7" s="26">
        <v>0</v>
      </c>
      <c r="I7" s="2">
        <v>0</v>
      </c>
      <c r="J7" s="2">
        <v>0</v>
      </c>
      <c r="K7" s="2">
        <v>1</v>
      </c>
      <c r="M7" s="46">
        <f>C7/G7</f>
        <v>4</v>
      </c>
      <c r="O7" s="1" t="s">
        <v>34</v>
      </c>
      <c r="R7" s="1" t="s">
        <v>36</v>
      </c>
    </row>
    <row r="8" spans="1:18" ht="18.75" thickTop="1" x14ac:dyDescent="0.25">
      <c r="A8" s="14" t="s">
        <v>12</v>
      </c>
      <c r="B8" s="37"/>
      <c r="C8" s="38">
        <f>SUMPRODUCT($A4:$A7,C4:C7)</f>
        <v>0</v>
      </c>
      <c r="D8" s="28">
        <f>SUMPRODUCT($A4:$A7,D4:D7)</f>
        <v>0</v>
      </c>
      <c r="E8" s="28">
        <f>SUMPRODUCT($A4:$A7,E4:E7)</f>
        <v>0</v>
      </c>
      <c r="F8" s="28">
        <f>SUMPRODUCT($A4:$A7,F4:F7)</f>
        <v>0</v>
      </c>
      <c r="G8" s="28">
        <f>SUMPRODUCT($A4:$A7,G4:G7)</f>
        <v>0</v>
      </c>
      <c r="H8" s="15">
        <f>SUMPRODUCT($A4:$A7,H4:H7)</f>
        <v>0</v>
      </c>
      <c r="I8" s="15">
        <f>SUMPRODUCT($A4:$A7,I4:I7)</f>
        <v>0</v>
      </c>
      <c r="J8" s="15">
        <f>SUMPRODUCT($A4:$A7,J4:J7)</f>
        <v>0</v>
      </c>
      <c r="K8" s="15">
        <f>SUMPRODUCT($A4:$A7,K4:K7)</f>
        <v>0</v>
      </c>
      <c r="O8" s="1">
        <f>D4*$O$3+E4*$P$3+F4*$Q$3+G4*$R$3</f>
        <v>23</v>
      </c>
      <c r="P8" s="1" t="s">
        <v>35</v>
      </c>
      <c r="Q8" s="1">
        <f>C4</f>
        <v>24</v>
      </c>
      <c r="R8" s="1">
        <f>Q8-O8</f>
        <v>1</v>
      </c>
    </row>
    <row r="9" spans="1:18" x14ac:dyDescent="0.25">
      <c r="A9" s="10" t="s">
        <v>13</v>
      </c>
      <c r="B9" s="11"/>
      <c r="C9" s="12"/>
      <c r="D9" s="13">
        <f>D2-D8</f>
        <v>20000</v>
      </c>
      <c r="E9" s="13">
        <f t="shared" ref="E9:K9" si="1">E2-E8</f>
        <v>20000</v>
      </c>
      <c r="F9" s="13">
        <f t="shared" si="1"/>
        <v>20000</v>
      </c>
      <c r="G9" s="13">
        <f t="shared" si="1"/>
        <v>20000</v>
      </c>
      <c r="H9" s="13">
        <f t="shared" si="1"/>
        <v>0</v>
      </c>
      <c r="I9" s="13">
        <f t="shared" si="1"/>
        <v>0</v>
      </c>
      <c r="J9" s="13">
        <f t="shared" si="1"/>
        <v>0</v>
      </c>
      <c r="K9" s="13">
        <f t="shared" si="1"/>
        <v>0</v>
      </c>
      <c r="O9" s="1">
        <f t="shared" ref="O9:O11" si="2">D5*$O$3+E5*$P$3+F5*$Q$3+G5*$R$3</f>
        <v>20</v>
      </c>
      <c r="P9" s="1" t="s">
        <v>35</v>
      </c>
      <c r="Q9" s="1">
        <f t="shared" ref="Q9:Q11" si="3">C5</f>
        <v>20</v>
      </c>
      <c r="R9" s="1">
        <f t="shared" ref="R9:R11" si="4">Q9-O9</f>
        <v>0</v>
      </c>
    </row>
    <row r="10" spans="1:18" x14ac:dyDescent="0.25">
      <c r="O10" s="1">
        <f t="shared" si="2"/>
        <v>20</v>
      </c>
      <c r="P10" s="1" t="s">
        <v>35</v>
      </c>
      <c r="Q10" s="1">
        <f t="shared" si="3"/>
        <v>20</v>
      </c>
      <c r="R10" s="1">
        <f t="shared" si="4"/>
        <v>0</v>
      </c>
    </row>
    <row r="11" spans="1:18" x14ac:dyDescent="0.25">
      <c r="A11" s="42" t="s">
        <v>16</v>
      </c>
      <c r="O11" s="1">
        <f t="shared" si="2"/>
        <v>16</v>
      </c>
      <c r="P11" s="1" t="s">
        <v>35</v>
      </c>
      <c r="Q11" s="1">
        <f t="shared" si="3"/>
        <v>16</v>
      </c>
      <c r="R11" s="1">
        <f t="shared" si="4"/>
        <v>0</v>
      </c>
    </row>
    <row r="12" spans="1:18" ht="18.75" thickBot="1" x14ac:dyDescent="0.3">
      <c r="A12" s="4" t="s">
        <v>0</v>
      </c>
      <c r="B12" s="5"/>
      <c r="C12" s="6"/>
      <c r="D12" s="3">
        <v>20000</v>
      </c>
      <c r="E12" s="3">
        <v>20000</v>
      </c>
      <c r="F12" s="3">
        <v>20000</v>
      </c>
      <c r="G12" s="27">
        <v>20000</v>
      </c>
      <c r="H12" s="3">
        <v>0</v>
      </c>
      <c r="I12" s="3">
        <v>0</v>
      </c>
      <c r="J12" s="3">
        <v>0</v>
      </c>
      <c r="K12" s="3">
        <v>0</v>
      </c>
    </row>
    <row r="13" spans="1:18" ht="36.75" thickTop="1" x14ac:dyDescent="0.25">
      <c r="A13" s="8" t="s">
        <v>1</v>
      </c>
      <c r="B13" s="7" t="s">
        <v>2</v>
      </c>
      <c r="C13" s="9" t="s">
        <v>3</v>
      </c>
      <c r="D13" s="16" t="s">
        <v>4</v>
      </c>
      <c r="E13" s="16" t="s">
        <v>5</v>
      </c>
      <c r="F13" s="23" t="s">
        <v>6</v>
      </c>
      <c r="G13" s="29" t="s">
        <v>7</v>
      </c>
      <c r="H13" s="25" t="s">
        <v>8</v>
      </c>
      <c r="I13" s="16" t="s">
        <v>9</v>
      </c>
      <c r="J13" s="16" t="s">
        <v>10</v>
      </c>
      <c r="K13" s="16" t="s">
        <v>11</v>
      </c>
    </row>
    <row r="14" spans="1:18" x14ac:dyDescent="0.25">
      <c r="A14" s="8">
        <f>IF(D14=1,IF(D15=0,IF(D16=0,IF(D17=0,D12,0),0),0),0)</f>
        <v>0</v>
      </c>
      <c r="B14" s="17" t="s">
        <v>8</v>
      </c>
      <c r="C14" s="18">
        <f>-2*C17+C4</f>
        <v>16</v>
      </c>
      <c r="D14" s="2">
        <f t="shared" ref="D14:K14" si="5">-2*D17+D4</f>
        <v>2</v>
      </c>
      <c r="E14" s="2">
        <f t="shared" si="5"/>
        <v>1</v>
      </c>
      <c r="F14" s="24">
        <f t="shared" si="5"/>
        <v>1</v>
      </c>
      <c r="G14" s="44">
        <f t="shared" si="5"/>
        <v>0</v>
      </c>
      <c r="H14" s="26">
        <f t="shared" si="5"/>
        <v>1</v>
      </c>
      <c r="I14" s="2">
        <f t="shared" si="5"/>
        <v>0</v>
      </c>
      <c r="J14" s="2">
        <f t="shared" si="5"/>
        <v>0</v>
      </c>
      <c r="K14" s="2">
        <f t="shared" si="5"/>
        <v>-0.5</v>
      </c>
      <c r="M14" s="42" t="s">
        <v>18</v>
      </c>
    </row>
    <row r="15" spans="1:18" x14ac:dyDescent="0.25">
      <c r="A15" s="8">
        <f>IF(E15=1,IF(E14=0,IF(E16=0,IF(E17=0,E12,0),0),0),0)</f>
        <v>0</v>
      </c>
      <c r="B15" s="17" t="s">
        <v>9</v>
      </c>
      <c r="C15" s="18">
        <v>20</v>
      </c>
      <c r="D15" s="2">
        <v>2</v>
      </c>
      <c r="E15" s="2">
        <v>2</v>
      </c>
      <c r="F15" s="24">
        <v>1</v>
      </c>
      <c r="G15" s="44">
        <v>0</v>
      </c>
      <c r="H15" s="26">
        <v>0</v>
      </c>
      <c r="I15" s="2">
        <v>1</v>
      </c>
      <c r="J15" s="2">
        <v>0</v>
      </c>
      <c r="K15" s="2">
        <v>0</v>
      </c>
    </row>
    <row r="16" spans="1:18" ht="18.75" thickBot="1" x14ac:dyDescent="0.3">
      <c r="A16" s="8">
        <f>IF(F16=1,IF(F14=0,IF(F15=0,IF(F17=0,F12,0),0),0),0)</f>
        <v>0</v>
      </c>
      <c r="B16" s="32" t="s">
        <v>10</v>
      </c>
      <c r="C16" s="33">
        <f>-2*C17+C6</f>
        <v>12</v>
      </c>
      <c r="D16" s="34">
        <f t="shared" ref="D16:K16" si="6">-2*D17+D6</f>
        <v>0</v>
      </c>
      <c r="E16" s="34">
        <f t="shared" si="6"/>
        <v>0</v>
      </c>
      <c r="F16" s="35">
        <f t="shared" si="6"/>
        <v>2</v>
      </c>
      <c r="G16" s="45">
        <f t="shared" si="6"/>
        <v>0</v>
      </c>
      <c r="H16" s="26">
        <f t="shared" si="6"/>
        <v>0</v>
      </c>
      <c r="I16" s="2">
        <f t="shared" si="6"/>
        <v>0</v>
      </c>
      <c r="J16" s="2">
        <f t="shared" si="6"/>
        <v>1</v>
      </c>
      <c r="K16" s="2">
        <f t="shared" si="6"/>
        <v>-0.5</v>
      </c>
      <c r="M16" s="42" t="s">
        <v>19</v>
      </c>
    </row>
    <row r="17" spans="1:13" ht="19.5" thickTop="1" thickBot="1" x14ac:dyDescent="0.3">
      <c r="A17" s="31">
        <f>IF(G17=1,IF(G14=0,IF(G15=0,IF(G16=0,G12,0),0),0),0)</f>
        <v>20000</v>
      </c>
      <c r="B17" s="43" t="s">
        <v>7</v>
      </c>
      <c r="C17" s="40">
        <f>C7/$G$7</f>
        <v>4</v>
      </c>
      <c r="D17" s="41">
        <f t="shared" ref="D17:K17" si="7">D7/$G$7</f>
        <v>0</v>
      </c>
      <c r="E17" s="41">
        <f t="shared" si="7"/>
        <v>0</v>
      </c>
      <c r="F17" s="41">
        <f t="shared" si="7"/>
        <v>0</v>
      </c>
      <c r="G17" s="22">
        <f t="shared" si="7"/>
        <v>1</v>
      </c>
      <c r="H17" s="26">
        <f t="shared" si="7"/>
        <v>0</v>
      </c>
      <c r="I17" s="2">
        <f t="shared" si="7"/>
        <v>0</v>
      </c>
      <c r="J17" s="2">
        <f t="shared" si="7"/>
        <v>0</v>
      </c>
      <c r="K17" s="2">
        <f t="shared" si="7"/>
        <v>0.25</v>
      </c>
      <c r="M17" s="42" t="s">
        <v>17</v>
      </c>
    </row>
    <row r="18" spans="1:13" ht="18.75" thickTop="1" x14ac:dyDescent="0.25">
      <c r="A18" s="14" t="s">
        <v>12</v>
      </c>
      <c r="B18" s="37"/>
      <c r="C18" s="47">
        <f>SUMPRODUCT($A14:$A17,C14:C17)</f>
        <v>80000</v>
      </c>
      <c r="D18" s="28">
        <f>SUMPRODUCT($A14:$A17,D14:D17)</f>
        <v>0</v>
      </c>
      <c r="E18" s="28">
        <f>SUMPRODUCT($A14:$A17,E14:E17)</f>
        <v>0</v>
      </c>
      <c r="F18" s="28">
        <f>SUMPRODUCT($A14:$A17,F14:F17)</f>
        <v>0</v>
      </c>
      <c r="G18" s="28">
        <f>SUMPRODUCT($A14:$A17,G14:G17)</f>
        <v>20000</v>
      </c>
      <c r="H18" s="15">
        <f>SUMPRODUCT($A14:$A17,H14:H17)</f>
        <v>0</v>
      </c>
      <c r="I18" s="15">
        <f>SUMPRODUCT($A14:$A17,I14:I17)</f>
        <v>0</v>
      </c>
      <c r="J18" s="15">
        <f>SUMPRODUCT($A14:$A17,J14:J17)</f>
        <v>0</v>
      </c>
      <c r="K18" s="15">
        <f>SUMPRODUCT($A14:$A17,K14:K17)</f>
        <v>5000</v>
      </c>
    </row>
    <row r="19" spans="1:13" x14ac:dyDescent="0.25">
      <c r="A19" s="10" t="s">
        <v>13</v>
      </c>
      <c r="B19" s="11"/>
      <c r="C19" s="12"/>
      <c r="D19" s="13">
        <f>D12-D18</f>
        <v>20000</v>
      </c>
      <c r="E19" s="13">
        <f t="shared" ref="E19" si="8">E12-E18</f>
        <v>20000</v>
      </c>
      <c r="F19" s="13">
        <f t="shared" ref="F19" si="9">F12-F18</f>
        <v>20000</v>
      </c>
      <c r="G19" s="13">
        <f t="shared" ref="G19" si="10">G12-G18</f>
        <v>0</v>
      </c>
      <c r="H19" s="13">
        <f t="shared" ref="H19" si="11">H12-H18</f>
        <v>0</v>
      </c>
      <c r="I19" s="13">
        <f t="shared" ref="I19" si="12">I12-I18</f>
        <v>0</v>
      </c>
      <c r="J19" s="13">
        <f t="shared" ref="J19" si="13">J12-J18</f>
        <v>0</v>
      </c>
      <c r="K19" s="13">
        <f t="shared" ref="K19" si="14">K12-K18</f>
        <v>-5000</v>
      </c>
    </row>
    <row r="21" spans="1:13" x14ac:dyDescent="0.25">
      <c r="A21" s="42" t="s">
        <v>20</v>
      </c>
    </row>
    <row r="22" spans="1:13" x14ac:dyDescent="0.25">
      <c r="A22" s="48" t="s">
        <v>0</v>
      </c>
      <c r="B22" s="49"/>
      <c r="C22" s="50"/>
      <c r="D22" s="27">
        <v>20000</v>
      </c>
      <c r="E22" s="27">
        <v>20000</v>
      </c>
      <c r="F22" s="27">
        <v>20000</v>
      </c>
      <c r="G22" s="27">
        <v>20000</v>
      </c>
      <c r="H22" s="27">
        <v>0</v>
      </c>
      <c r="I22" s="27">
        <v>0</v>
      </c>
      <c r="J22" s="27">
        <v>0</v>
      </c>
      <c r="K22" s="27">
        <v>0</v>
      </c>
    </row>
    <row r="23" spans="1:13" ht="36" x14ac:dyDescent="0.25">
      <c r="A23" s="8" t="s">
        <v>1</v>
      </c>
      <c r="B23" s="7" t="s">
        <v>2</v>
      </c>
      <c r="C23" s="9" t="s">
        <v>3</v>
      </c>
      <c r="D23" s="16" t="s">
        <v>4</v>
      </c>
      <c r="E23" s="16" t="s">
        <v>5</v>
      </c>
      <c r="F23" s="19" t="s">
        <v>6</v>
      </c>
      <c r="G23" s="16" t="s">
        <v>7</v>
      </c>
      <c r="H23" s="16" t="s">
        <v>8</v>
      </c>
      <c r="I23" s="16" t="s">
        <v>9</v>
      </c>
      <c r="J23" s="16" t="s">
        <v>10</v>
      </c>
      <c r="K23" s="16" t="s">
        <v>11</v>
      </c>
      <c r="M23" s="42" t="s">
        <v>14</v>
      </c>
    </row>
    <row r="24" spans="1:13" x14ac:dyDescent="0.25">
      <c r="A24" s="8">
        <f>IF(D24=1,IF(D25=0,IF(D26=0,IF(D27=0,D22,0),0),0),0)</f>
        <v>0</v>
      </c>
      <c r="B24" s="17" t="s">
        <v>8</v>
      </c>
      <c r="C24" s="18">
        <v>16</v>
      </c>
      <c r="D24" s="2">
        <v>2</v>
      </c>
      <c r="E24" s="2">
        <v>1</v>
      </c>
      <c r="F24" s="54">
        <v>1</v>
      </c>
      <c r="G24" s="2">
        <v>0</v>
      </c>
      <c r="H24" s="2">
        <v>1</v>
      </c>
      <c r="I24" s="2">
        <v>0</v>
      </c>
      <c r="J24" s="2">
        <v>0</v>
      </c>
      <c r="K24" s="2">
        <v>-0.5</v>
      </c>
      <c r="M24" s="42">
        <f>C24/F24</f>
        <v>16</v>
      </c>
    </row>
    <row r="25" spans="1:13" x14ac:dyDescent="0.25">
      <c r="A25" s="8">
        <f>IF(E25=1,IF(E24=0,IF(E26=0,IF(E27=0,E22,0),0),0),0)</f>
        <v>0</v>
      </c>
      <c r="B25" s="17" t="s">
        <v>9</v>
      </c>
      <c r="C25" s="18">
        <v>20</v>
      </c>
      <c r="D25" s="2">
        <v>2</v>
      </c>
      <c r="E25" s="2">
        <v>2</v>
      </c>
      <c r="F25" s="54">
        <v>1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M25" s="42">
        <f t="shared" ref="M25:M27" si="15">C25/F25</f>
        <v>20</v>
      </c>
    </row>
    <row r="26" spans="1:13" x14ac:dyDescent="0.25">
      <c r="A26" s="8">
        <f>IF(F26=1,IF(F24=0,IF(F25=0,IF(F27=0,F22,0),0),0),0)</f>
        <v>0</v>
      </c>
      <c r="B26" s="21" t="s">
        <v>10</v>
      </c>
      <c r="C26" s="18">
        <v>12</v>
      </c>
      <c r="D26" s="2">
        <v>0</v>
      </c>
      <c r="E26" s="2">
        <v>0</v>
      </c>
      <c r="F26" s="54">
        <v>2</v>
      </c>
      <c r="G26" s="2">
        <v>0</v>
      </c>
      <c r="H26" s="2">
        <v>0</v>
      </c>
      <c r="I26" s="2">
        <v>0</v>
      </c>
      <c r="J26" s="2">
        <v>1</v>
      </c>
      <c r="K26" s="2">
        <v>-0.5</v>
      </c>
      <c r="M26" s="46">
        <f t="shared" si="15"/>
        <v>6</v>
      </c>
    </row>
    <row r="27" spans="1:13" x14ac:dyDescent="0.25">
      <c r="A27" s="8">
        <f>IF(G27=1,IF(G24=0,IF(G25=0,IF(G26=0,G22,0),0),0),0)</f>
        <v>20000</v>
      </c>
      <c r="B27" s="17" t="s">
        <v>7</v>
      </c>
      <c r="C27" s="18">
        <v>4</v>
      </c>
      <c r="D27" s="2">
        <v>0</v>
      </c>
      <c r="E27" s="2">
        <v>0</v>
      </c>
      <c r="F27" s="54">
        <v>0</v>
      </c>
      <c r="G27" s="2">
        <v>1</v>
      </c>
      <c r="H27" s="2">
        <v>0</v>
      </c>
      <c r="I27" s="2">
        <v>0</v>
      </c>
      <c r="J27" s="2">
        <v>0</v>
      </c>
      <c r="K27" s="2">
        <v>0.25</v>
      </c>
      <c r="M27" s="42" t="e">
        <f t="shared" si="15"/>
        <v>#DIV/0!</v>
      </c>
    </row>
    <row r="28" spans="1:13" x14ac:dyDescent="0.25">
      <c r="A28" s="51" t="s">
        <v>12</v>
      </c>
      <c r="B28" s="51"/>
      <c r="C28" s="52">
        <f>SUMPRODUCT($A24:$A27,C24:C27)</f>
        <v>80000</v>
      </c>
      <c r="D28" s="15">
        <f>SUMPRODUCT($A24:$A27,D24:D27)</f>
        <v>0</v>
      </c>
      <c r="E28" s="15">
        <f>SUMPRODUCT($A24:$A27,E24:E27)</f>
        <v>0</v>
      </c>
      <c r="F28" s="15">
        <f>SUMPRODUCT($A24:$A27,F24:F27)</f>
        <v>0</v>
      </c>
      <c r="G28" s="15">
        <f>SUMPRODUCT($A24:$A27,G24:G27)</f>
        <v>20000</v>
      </c>
      <c r="H28" s="15">
        <f>SUMPRODUCT($A24:$A27,H24:H27)</f>
        <v>0</v>
      </c>
      <c r="I28" s="15">
        <f>SUMPRODUCT($A24:$A27,I24:I27)</f>
        <v>0</v>
      </c>
      <c r="J28" s="15">
        <f>SUMPRODUCT($A24:$A27,J24:J27)</f>
        <v>0</v>
      </c>
      <c r="K28" s="15">
        <f>SUMPRODUCT($A24:$A27,K24:K27)</f>
        <v>5000</v>
      </c>
    </row>
    <row r="29" spans="1:13" x14ac:dyDescent="0.25">
      <c r="A29" s="53" t="s">
        <v>13</v>
      </c>
      <c r="B29" s="53"/>
      <c r="C29" s="53"/>
      <c r="D29" s="13">
        <f>D22-D28</f>
        <v>20000</v>
      </c>
      <c r="E29" s="13">
        <f t="shared" ref="E29" si="16">E22-E28</f>
        <v>20000</v>
      </c>
      <c r="F29" s="13">
        <f t="shared" ref="F29" si="17">F22-F28</f>
        <v>20000</v>
      </c>
      <c r="G29" s="13">
        <f t="shared" ref="G29" si="18">G22-G28</f>
        <v>0</v>
      </c>
      <c r="H29" s="13">
        <f t="shared" ref="H29" si="19">H22-H28</f>
        <v>0</v>
      </c>
      <c r="I29" s="13">
        <f t="shared" ref="I29" si="20">I22-I28</f>
        <v>0</v>
      </c>
      <c r="J29" s="13">
        <f t="shared" ref="J29" si="21">J22-J28</f>
        <v>0</v>
      </c>
      <c r="K29" s="13">
        <f t="shared" ref="K29" si="22">K22-K28</f>
        <v>-5000</v>
      </c>
    </row>
    <row r="31" spans="1:13" x14ac:dyDescent="0.25">
      <c r="A31" s="42" t="s">
        <v>20</v>
      </c>
    </row>
    <row r="32" spans="1:13" x14ac:dyDescent="0.25">
      <c r="A32" s="48" t="s">
        <v>0</v>
      </c>
      <c r="B32" s="49"/>
      <c r="C32" s="50"/>
      <c r="D32" s="27">
        <v>20000</v>
      </c>
      <c r="E32" s="27">
        <v>20000</v>
      </c>
      <c r="F32" s="27">
        <v>20000</v>
      </c>
      <c r="G32" s="27">
        <v>20000</v>
      </c>
      <c r="H32" s="27">
        <v>0</v>
      </c>
      <c r="I32" s="27">
        <v>0</v>
      </c>
      <c r="J32" s="27">
        <v>0</v>
      </c>
      <c r="K32" s="27">
        <v>0</v>
      </c>
    </row>
    <row r="33" spans="1:27" ht="36" x14ac:dyDescent="0.25">
      <c r="A33" s="8" t="s">
        <v>1</v>
      </c>
      <c r="B33" s="7" t="s">
        <v>2</v>
      </c>
      <c r="C33" s="9" t="s">
        <v>3</v>
      </c>
      <c r="D33" s="16" t="s">
        <v>4</v>
      </c>
      <c r="E33" s="16" t="s">
        <v>5</v>
      </c>
      <c r="F33" s="16" t="s">
        <v>6</v>
      </c>
      <c r="G33" s="16" t="s">
        <v>7</v>
      </c>
      <c r="H33" s="16" t="s">
        <v>8</v>
      </c>
      <c r="I33" s="16" t="s">
        <v>9</v>
      </c>
      <c r="J33" s="16" t="s">
        <v>10</v>
      </c>
      <c r="K33" s="16" t="s">
        <v>11</v>
      </c>
    </row>
    <row r="34" spans="1:27" x14ac:dyDescent="0.25">
      <c r="A34" s="8">
        <f>IF(D34=1,IF(D35=0,IF(D36=0,IF(D37=0,D32,0),0),0),0)</f>
        <v>0</v>
      </c>
      <c r="B34" s="17" t="s">
        <v>8</v>
      </c>
      <c r="C34" s="18">
        <f>C24-C36</f>
        <v>10</v>
      </c>
      <c r="D34" s="2">
        <f t="shared" ref="D34:K34" si="23">D24-D36</f>
        <v>2</v>
      </c>
      <c r="E34" s="2">
        <f t="shared" si="23"/>
        <v>1</v>
      </c>
      <c r="F34" s="55">
        <f t="shared" si="23"/>
        <v>0</v>
      </c>
      <c r="G34" s="2">
        <f t="shared" si="23"/>
        <v>0</v>
      </c>
      <c r="H34" s="2">
        <f t="shared" si="23"/>
        <v>1</v>
      </c>
      <c r="I34" s="2">
        <f t="shared" si="23"/>
        <v>0</v>
      </c>
      <c r="J34" s="2">
        <f t="shared" si="23"/>
        <v>-0.5</v>
      </c>
      <c r="K34" s="2">
        <f t="shared" si="23"/>
        <v>-0.25</v>
      </c>
      <c r="M34" s="42" t="s">
        <v>23</v>
      </c>
    </row>
    <row r="35" spans="1:27" x14ac:dyDescent="0.25">
      <c r="A35" s="8">
        <f>IF(E35=1,IF(E34=0,IF(E36=0,IF(E37=0,E32,0),0),0),0)</f>
        <v>0</v>
      </c>
      <c r="B35" s="17" t="s">
        <v>9</v>
      </c>
      <c r="C35" s="18">
        <f>C25-C36</f>
        <v>14</v>
      </c>
      <c r="D35" s="2">
        <f t="shared" ref="D35:K35" si="24">D25-D36</f>
        <v>2</v>
      </c>
      <c r="E35" s="2">
        <f t="shared" si="24"/>
        <v>2</v>
      </c>
      <c r="F35" s="55">
        <f t="shared" si="24"/>
        <v>0</v>
      </c>
      <c r="G35" s="2">
        <f t="shared" si="24"/>
        <v>0</v>
      </c>
      <c r="H35" s="2">
        <f t="shared" si="24"/>
        <v>0</v>
      </c>
      <c r="I35" s="2">
        <f t="shared" si="24"/>
        <v>1</v>
      </c>
      <c r="J35" s="2">
        <f t="shared" si="24"/>
        <v>-0.5</v>
      </c>
      <c r="K35" s="2">
        <f t="shared" si="24"/>
        <v>0.25</v>
      </c>
      <c r="M35" s="42" t="s">
        <v>22</v>
      </c>
    </row>
    <row r="36" spans="1:27" x14ac:dyDescent="0.25">
      <c r="A36" s="8">
        <f>IF(F36=1,IF(F34=0,IF(F35=0,IF(F37=0,F32,0),0),0),0)</f>
        <v>20000</v>
      </c>
      <c r="B36" s="19" t="s">
        <v>6</v>
      </c>
      <c r="C36" s="18">
        <f>C26/$F$26</f>
        <v>6</v>
      </c>
      <c r="D36" s="2">
        <f t="shared" ref="D36:K36" si="25">D26/$F$26</f>
        <v>0</v>
      </c>
      <c r="E36" s="2">
        <f t="shared" si="25"/>
        <v>0</v>
      </c>
      <c r="F36" s="22">
        <f t="shared" si="25"/>
        <v>1</v>
      </c>
      <c r="G36" s="2">
        <f t="shared" si="25"/>
        <v>0</v>
      </c>
      <c r="H36" s="2">
        <f t="shared" si="25"/>
        <v>0</v>
      </c>
      <c r="I36" s="2">
        <f t="shared" si="25"/>
        <v>0</v>
      </c>
      <c r="J36" s="2">
        <f t="shared" si="25"/>
        <v>0.5</v>
      </c>
      <c r="K36" s="2">
        <f t="shared" si="25"/>
        <v>-0.25</v>
      </c>
      <c r="M36" s="42" t="s">
        <v>21</v>
      </c>
    </row>
    <row r="37" spans="1:27" x14ac:dyDescent="0.25">
      <c r="A37" s="8">
        <f>IF(G37=1,IF(G34=0,IF(G35=0,IF(G36=0,G32,0),0),0),0)</f>
        <v>20000</v>
      </c>
      <c r="B37" s="17" t="s">
        <v>7</v>
      </c>
      <c r="C37" s="18">
        <v>4</v>
      </c>
      <c r="D37" s="2">
        <v>0</v>
      </c>
      <c r="E37" s="2">
        <v>0</v>
      </c>
      <c r="F37" s="54">
        <v>0</v>
      </c>
      <c r="G37" s="2">
        <v>1</v>
      </c>
      <c r="H37" s="2">
        <v>0</v>
      </c>
      <c r="I37" s="2">
        <v>0</v>
      </c>
      <c r="J37" s="2">
        <v>0</v>
      </c>
      <c r="K37" s="2">
        <v>0.25</v>
      </c>
    </row>
    <row r="38" spans="1:27" x14ac:dyDescent="0.25">
      <c r="A38" s="51" t="s">
        <v>12</v>
      </c>
      <c r="B38" s="51"/>
      <c r="C38" s="52">
        <f>SUMPRODUCT($A34:$A37,C34:C37)</f>
        <v>200000</v>
      </c>
      <c r="D38" s="15">
        <f>SUMPRODUCT($A34:$A37,D34:D37)</f>
        <v>0</v>
      </c>
      <c r="E38" s="15">
        <f>SUMPRODUCT($A34:$A37,E34:E37)</f>
        <v>0</v>
      </c>
      <c r="F38" s="15">
        <f>SUMPRODUCT($A34:$A37,F34:F37)</f>
        <v>20000</v>
      </c>
      <c r="G38" s="15">
        <f>SUMPRODUCT($A34:$A37,G34:G37)</f>
        <v>20000</v>
      </c>
      <c r="H38" s="15">
        <f>SUMPRODUCT($A34:$A37,H34:H37)</f>
        <v>0</v>
      </c>
      <c r="I38" s="15">
        <f>SUMPRODUCT($A34:$A37,I34:I37)</f>
        <v>0</v>
      </c>
      <c r="J38" s="15">
        <f>SUMPRODUCT($A34:$A37,J34:J37)</f>
        <v>10000</v>
      </c>
      <c r="K38" s="15">
        <f>SUMPRODUCT($A34:$A37,K34:K37)</f>
        <v>0</v>
      </c>
    </row>
    <row r="39" spans="1:27" x14ac:dyDescent="0.25">
      <c r="A39" s="53" t="s">
        <v>13</v>
      </c>
      <c r="B39" s="53"/>
      <c r="C39" s="53"/>
      <c r="D39" s="13">
        <f>D32-D38</f>
        <v>20000</v>
      </c>
      <c r="E39" s="13">
        <f t="shared" ref="E39" si="26">E32-E38</f>
        <v>20000</v>
      </c>
      <c r="F39" s="13">
        <f t="shared" ref="F39" si="27">F32-F38</f>
        <v>0</v>
      </c>
      <c r="G39" s="13">
        <f t="shared" ref="G39" si="28">G32-G38</f>
        <v>0</v>
      </c>
      <c r="H39" s="13">
        <f t="shared" ref="H39" si="29">H32-H38</f>
        <v>0</v>
      </c>
      <c r="I39" s="13">
        <f t="shared" ref="I39" si="30">I32-I38</f>
        <v>0</v>
      </c>
      <c r="J39" s="13">
        <f t="shared" ref="J39" si="31">J32-J38</f>
        <v>-10000</v>
      </c>
      <c r="K39" s="13">
        <f t="shared" ref="K39" si="32">K32-K38</f>
        <v>0</v>
      </c>
    </row>
    <row r="41" spans="1:27" x14ac:dyDescent="0.25">
      <c r="A41" s="42" t="s">
        <v>20</v>
      </c>
      <c r="O41" s="42" t="s">
        <v>20</v>
      </c>
    </row>
    <row r="42" spans="1:27" x14ac:dyDescent="0.25">
      <c r="A42" s="48" t="s">
        <v>0</v>
      </c>
      <c r="B42" s="49"/>
      <c r="C42" s="50"/>
      <c r="D42" s="27">
        <v>20000</v>
      </c>
      <c r="E42" s="27">
        <v>20000</v>
      </c>
      <c r="F42" s="27">
        <v>20000</v>
      </c>
      <c r="G42" s="27">
        <v>20000</v>
      </c>
      <c r="H42" s="27">
        <v>0</v>
      </c>
      <c r="I42" s="27">
        <v>0</v>
      </c>
      <c r="J42" s="27">
        <v>0</v>
      </c>
      <c r="K42" s="27">
        <v>0</v>
      </c>
      <c r="O42" s="48" t="s">
        <v>0</v>
      </c>
      <c r="P42" s="49"/>
      <c r="Q42" s="50"/>
      <c r="R42" s="27">
        <v>20000</v>
      </c>
      <c r="S42" s="27">
        <v>20000</v>
      </c>
      <c r="T42" s="27">
        <v>20000</v>
      </c>
      <c r="U42" s="27">
        <v>20000</v>
      </c>
      <c r="V42" s="27">
        <v>0</v>
      </c>
      <c r="W42" s="27">
        <v>0</v>
      </c>
      <c r="X42" s="27">
        <v>0</v>
      </c>
      <c r="Y42" s="27">
        <v>0</v>
      </c>
    </row>
    <row r="43" spans="1:27" ht="54" x14ac:dyDescent="0.25">
      <c r="A43" s="8" t="s">
        <v>1</v>
      </c>
      <c r="B43" s="7" t="s">
        <v>2</v>
      </c>
      <c r="C43" s="9" t="s">
        <v>3</v>
      </c>
      <c r="D43" s="16" t="s">
        <v>4</v>
      </c>
      <c r="E43" s="19" t="s">
        <v>5</v>
      </c>
      <c r="F43" s="16" t="s">
        <v>6</v>
      </c>
      <c r="G43" s="16" t="s">
        <v>7</v>
      </c>
      <c r="H43" s="16" t="s">
        <v>8</v>
      </c>
      <c r="I43" s="16" t="s">
        <v>9</v>
      </c>
      <c r="J43" s="16" t="s">
        <v>10</v>
      </c>
      <c r="K43" s="16" t="s">
        <v>11</v>
      </c>
      <c r="M43" s="42" t="s">
        <v>14</v>
      </c>
      <c r="O43" s="8" t="s">
        <v>1</v>
      </c>
      <c r="P43" s="7" t="s">
        <v>2</v>
      </c>
      <c r="Q43" s="9" t="s">
        <v>3</v>
      </c>
      <c r="R43" s="19" t="s">
        <v>4</v>
      </c>
      <c r="S43" s="16" t="s">
        <v>5</v>
      </c>
      <c r="T43" s="16" t="s">
        <v>6</v>
      </c>
      <c r="U43" s="16" t="s">
        <v>7</v>
      </c>
      <c r="V43" s="16" t="s">
        <v>8</v>
      </c>
      <c r="W43" s="16" t="s">
        <v>9</v>
      </c>
      <c r="X43" s="16" t="s">
        <v>10</v>
      </c>
      <c r="Y43" s="16" t="s">
        <v>11</v>
      </c>
      <c r="AA43" s="42" t="s">
        <v>14</v>
      </c>
    </row>
    <row r="44" spans="1:27" x14ac:dyDescent="0.25">
      <c r="A44" s="8">
        <f>IF(D44=1,IF(D45=0,IF(D46=0,IF(D47=0,D42,0),0),0),0)</f>
        <v>0</v>
      </c>
      <c r="B44" s="17" t="s">
        <v>8</v>
      </c>
      <c r="C44" s="18">
        <v>10</v>
      </c>
      <c r="D44" s="2">
        <v>2</v>
      </c>
      <c r="E44" s="2">
        <v>1</v>
      </c>
      <c r="F44" s="2">
        <v>0</v>
      </c>
      <c r="G44" s="2">
        <v>0</v>
      </c>
      <c r="H44" s="2">
        <v>1</v>
      </c>
      <c r="I44" s="2">
        <v>0</v>
      </c>
      <c r="J44" s="2">
        <v>-0.5</v>
      </c>
      <c r="K44" s="2">
        <v>-0.25</v>
      </c>
      <c r="M44" s="42">
        <f>C44/E44</f>
        <v>10</v>
      </c>
      <c r="O44" s="8">
        <f>IF(R44=1,IF(R45=0,IF(R46=0,IF(R47=0,R42,0),0),0),0)</f>
        <v>0</v>
      </c>
      <c r="P44" s="21" t="s">
        <v>8</v>
      </c>
      <c r="Q44" s="18">
        <v>10</v>
      </c>
      <c r="R44" s="2">
        <v>2</v>
      </c>
      <c r="S44" s="2">
        <v>1</v>
      </c>
      <c r="T44" s="2">
        <v>0</v>
      </c>
      <c r="U44" s="2">
        <v>0</v>
      </c>
      <c r="V44" s="2">
        <v>1</v>
      </c>
      <c r="W44" s="2">
        <v>0</v>
      </c>
      <c r="X44" s="2">
        <v>-0.5</v>
      </c>
      <c r="Y44" s="2">
        <v>-0.25</v>
      </c>
      <c r="AA44" s="46">
        <f>Q44/R44</f>
        <v>5</v>
      </c>
    </row>
    <row r="45" spans="1:27" x14ac:dyDescent="0.25">
      <c r="A45" s="8">
        <f>IF(E45=1,IF(E44=0,IF(E46=0,IF(E47=0,E42,0),0),0),0)</f>
        <v>0</v>
      </c>
      <c r="B45" s="21" t="s">
        <v>9</v>
      </c>
      <c r="C45" s="18">
        <v>14</v>
      </c>
      <c r="D45" s="2">
        <v>2</v>
      </c>
      <c r="E45" s="2">
        <v>2</v>
      </c>
      <c r="F45" s="2">
        <v>0</v>
      </c>
      <c r="G45" s="2">
        <v>0</v>
      </c>
      <c r="H45" s="2">
        <v>0</v>
      </c>
      <c r="I45" s="2">
        <v>1</v>
      </c>
      <c r="J45" s="2">
        <v>-0.5</v>
      </c>
      <c r="K45" s="2">
        <v>0.25</v>
      </c>
      <c r="M45" s="46">
        <f t="shared" ref="M45:M47" si="33">C45/E45</f>
        <v>7</v>
      </c>
      <c r="O45" s="8">
        <f>IF(S45=1,IF(S44=0,IF(S46=0,IF(S47=0,S42,0),0),0),0)</f>
        <v>0</v>
      </c>
      <c r="P45" s="56" t="s">
        <v>9</v>
      </c>
      <c r="Q45" s="18">
        <v>14</v>
      </c>
      <c r="R45" s="2">
        <v>2</v>
      </c>
      <c r="S45" s="2">
        <v>2</v>
      </c>
      <c r="T45" s="2">
        <v>0</v>
      </c>
      <c r="U45" s="2">
        <v>0</v>
      </c>
      <c r="V45" s="2">
        <v>0</v>
      </c>
      <c r="W45" s="2">
        <v>1</v>
      </c>
      <c r="X45" s="2">
        <v>-0.5</v>
      </c>
      <c r="Y45" s="2">
        <v>0.25</v>
      </c>
      <c r="AA45" s="42">
        <f t="shared" ref="AA45:AA47" si="34">Q45/R45</f>
        <v>7</v>
      </c>
    </row>
    <row r="46" spans="1:27" x14ac:dyDescent="0.25">
      <c r="A46" s="8">
        <f>IF(F46=1,IF(F44=0,IF(F45=0,IF(F47=0,F42,0),0),0),0)</f>
        <v>20000</v>
      </c>
      <c r="B46" s="17" t="s">
        <v>6</v>
      </c>
      <c r="C46" s="18">
        <v>6</v>
      </c>
      <c r="D46" s="2">
        <v>0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J46" s="2">
        <v>0.5</v>
      </c>
      <c r="K46" s="2">
        <v>-0.25</v>
      </c>
      <c r="M46" s="42" t="e">
        <f t="shared" si="33"/>
        <v>#DIV/0!</v>
      </c>
      <c r="O46" s="8">
        <f>IF(T46=1,IF(T44=0,IF(T45=0,IF(T47=0,T42,0),0),0),0)</f>
        <v>20000</v>
      </c>
      <c r="P46" s="56" t="s">
        <v>6</v>
      </c>
      <c r="Q46" s="18">
        <v>6</v>
      </c>
      <c r="R46" s="2">
        <v>0</v>
      </c>
      <c r="S46" s="2">
        <v>0</v>
      </c>
      <c r="T46" s="2">
        <v>1</v>
      </c>
      <c r="U46" s="2">
        <v>0</v>
      </c>
      <c r="V46" s="2">
        <v>0</v>
      </c>
      <c r="W46" s="2">
        <v>0</v>
      </c>
      <c r="X46" s="2">
        <v>0.5</v>
      </c>
      <c r="Y46" s="2">
        <v>-0.25</v>
      </c>
      <c r="AA46" s="42" t="e">
        <f t="shared" si="34"/>
        <v>#DIV/0!</v>
      </c>
    </row>
    <row r="47" spans="1:27" x14ac:dyDescent="0.25">
      <c r="A47" s="8">
        <f>IF(G47=1,IF(G44=0,IF(G45=0,IF(G46=0,G42,0),0),0),0)</f>
        <v>20000</v>
      </c>
      <c r="B47" s="17" t="s">
        <v>7</v>
      </c>
      <c r="C47" s="18">
        <v>4</v>
      </c>
      <c r="D47" s="2">
        <v>0</v>
      </c>
      <c r="E47" s="2">
        <v>0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>
        <v>0.25</v>
      </c>
      <c r="M47" s="42" t="e">
        <f t="shared" si="33"/>
        <v>#DIV/0!</v>
      </c>
      <c r="O47" s="8">
        <f>IF(U47=1,IF(U44=0,IF(U45=0,IF(U46=0,U42,0),0),0),0)</f>
        <v>20000</v>
      </c>
      <c r="P47" s="17" t="s">
        <v>7</v>
      </c>
      <c r="Q47" s="18">
        <v>4</v>
      </c>
      <c r="R47" s="2">
        <v>0</v>
      </c>
      <c r="S47" s="2">
        <v>0</v>
      </c>
      <c r="T47" s="2">
        <v>0</v>
      </c>
      <c r="U47" s="2">
        <v>1</v>
      </c>
      <c r="V47" s="2">
        <v>0</v>
      </c>
      <c r="W47" s="2">
        <v>0</v>
      </c>
      <c r="X47" s="2">
        <v>0</v>
      </c>
      <c r="Y47" s="2">
        <v>0.25</v>
      </c>
      <c r="AA47" s="42" t="e">
        <f t="shared" si="34"/>
        <v>#DIV/0!</v>
      </c>
    </row>
    <row r="48" spans="1:27" x14ac:dyDescent="0.25">
      <c r="A48" s="51" t="s">
        <v>12</v>
      </c>
      <c r="B48" s="51"/>
      <c r="C48" s="52">
        <f>SUMPRODUCT($A44:$A47,C44:C47)</f>
        <v>200000</v>
      </c>
      <c r="D48" s="15">
        <f>SUMPRODUCT($A44:$A47,D44:D47)</f>
        <v>0</v>
      </c>
      <c r="E48" s="15">
        <f>SUMPRODUCT($A44:$A47,E44:E47)</f>
        <v>0</v>
      </c>
      <c r="F48" s="15">
        <f>SUMPRODUCT($A44:$A47,F44:F47)</f>
        <v>20000</v>
      </c>
      <c r="G48" s="15">
        <f>SUMPRODUCT($A44:$A47,G44:G47)</f>
        <v>20000</v>
      </c>
      <c r="H48" s="15">
        <f>SUMPRODUCT($A44:$A47,H44:H47)</f>
        <v>0</v>
      </c>
      <c r="I48" s="15">
        <f>SUMPRODUCT($A44:$A47,I44:I47)</f>
        <v>0</v>
      </c>
      <c r="J48" s="15">
        <f>SUMPRODUCT($A44:$A47,J44:J47)</f>
        <v>10000</v>
      </c>
      <c r="K48" s="15">
        <f>SUMPRODUCT($A44:$A47,K44:K47)</f>
        <v>0</v>
      </c>
      <c r="O48" s="51" t="s">
        <v>12</v>
      </c>
      <c r="P48" s="51"/>
      <c r="Q48" s="52">
        <f>SUMPRODUCT($O44:$O47,Q44:Q47)</f>
        <v>200000</v>
      </c>
      <c r="R48" s="15">
        <f t="shared" ref="R48:Y48" si="35">SUMPRODUCT($O44:$O47,R44:R47)</f>
        <v>0</v>
      </c>
      <c r="S48" s="15">
        <f t="shared" si="35"/>
        <v>0</v>
      </c>
      <c r="T48" s="15">
        <f t="shared" si="35"/>
        <v>20000</v>
      </c>
      <c r="U48" s="15">
        <f t="shared" si="35"/>
        <v>20000</v>
      </c>
      <c r="V48" s="15">
        <f t="shared" si="35"/>
        <v>0</v>
      </c>
      <c r="W48" s="15">
        <f t="shared" si="35"/>
        <v>0</v>
      </c>
      <c r="X48" s="15">
        <f t="shared" si="35"/>
        <v>10000</v>
      </c>
      <c r="Y48" s="15">
        <f t="shared" si="35"/>
        <v>0</v>
      </c>
    </row>
    <row r="49" spans="1:27" x14ac:dyDescent="0.25">
      <c r="A49" s="53" t="s">
        <v>13</v>
      </c>
      <c r="B49" s="53"/>
      <c r="C49" s="53"/>
      <c r="D49" s="13">
        <f>D42-D48</f>
        <v>20000</v>
      </c>
      <c r="E49" s="13">
        <f t="shared" ref="E49" si="36">E42-E48</f>
        <v>20000</v>
      </c>
      <c r="F49" s="13">
        <f t="shared" ref="F49" si="37">F42-F48</f>
        <v>0</v>
      </c>
      <c r="G49" s="13">
        <f t="shared" ref="G49" si="38">G42-G48</f>
        <v>0</v>
      </c>
      <c r="H49" s="13">
        <f t="shared" ref="H49" si="39">H42-H48</f>
        <v>0</v>
      </c>
      <c r="I49" s="13">
        <f t="shared" ref="I49" si="40">I42-I48</f>
        <v>0</v>
      </c>
      <c r="J49" s="13">
        <f t="shared" ref="J49" si="41">J42-J48</f>
        <v>-10000</v>
      </c>
      <c r="K49" s="13">
        <f t="shared" ref="K49" si="42">K42-K48</f>
        <v>0</v>
      </c>
      <c r="O49" s="53" t="s">
        <v>13</v>
      </c>
      <c r="P49" s="53"/>
      <c r="Q49" s="53"/>
      <c r="R49" s="13">
        <f>R42-R48</f>
        <v>20000</v>
      </c>
      <c r="S49" s="13">
        <f t="shared" ref="S49" si="43">S42-S48</f>
        <v>20000</v>
      </c>
      <c r="T49" s="13">
        <f t="shared" ref="T49" si="44">T42-T48</f>
        <v>0</v>
      </c>
      <c r="U49" s="13">
        <f t="shared" ref="U49" si="45">U42-U48</f>
        <v>0</v>
      </c>
      <c r="V49" s="13">
        <f t="shared" ref="V49" si="46">V42-V48</f>
        <v>0</v>
      </c>
      <c r="W49" s="13">
        <f t="shared" ref="W49" si="47">W42-W48</f>
        <v>0</v>
      </c>
      <c r="X49" s="13">
        <f t="shared" ref="X49" si="48">X42-X48</f>
        <v>-10000</v>
      </c>
      <c r="Y49" s="13">
        <f t="shared" ref="Y49" si="49">Y42-Y48</f>
        <v>0</v>
      </c>
    </row>
    <row r="51" spans="1:27" x14ac:dyDescent="0.25">
      <c r="A51" s="42" t="s">
        <v>20</v>
      </c>
      <c r="O51" s="42" t="s">
        <v>20</v>
      </c>
    </row>
    <row r="52" spans="1:27" x14ac:dyDescent="0.25">
      <c r="A52" s="48" t="s">
        <v>0</v>
      </c>
      <c r="B52" s="49"/>
      <c r="C52" s="50"/>
      <c r="D52" s="27">
        <v>20000</v>
      </c>
      <c r="E52" s="27">
        <v>20000</v>
      </c>
      <c r="F52" s="27">
        <v>20000</v>
      </c>
      <c r="G52" s="27">
        <v>20000</v>
      </c>
      <c r="H52" s="27">
        <v>0</v>
      </c>
      <c r="I52" s="27">
        <v>0</v>
      </c>
      <c r="J52" s="27">
        <v>0</v>
      </c>
      <c r="K52" s="27">
        <v>0</v>
      </c>
      <c r="O52" s="48" t="s">
        <v>0</v>
      </c>
      <c r="P52" s="49"/>
      <c r="Q52" s="50"/>
      <c r="R52" s="27">
        <v>20000</v>
      </c>
      <c r="S52" s="27">
        <v>20000</v>
      </c>
      <c r="T52" s="27">
        <v>20000</v>
      </c>
      <c r="U52" s="27">
        <v>20000</v>
      </c>
      <c r="V52" s="27">
        <v>0</v>
      </c>
      <c r="W52" s="27">
        <v>0</v>
      </c>
      <c r="X52" s="27">
        <v>0</v>
      </c>
      <c r="Y52" s="27">
        <v>0</v>
      </c>
    </row>
    <row r="53" spans="1:27" ht="54" x14ac:dyDescent="0.25">
      <c r="A53" s="8" t="s">
        <v>1</v>
      </c>
      <c r="B53" s="7" t="s">
        <v>2</v>
      </c>
      <c r="C53" s="9" t="s">
        <v>3</v>
      </c>
      <c r="D53" s="16" t="s">
        <v>4</v>
      </c>
      <c r="E53" s="16" t="s">
        <v>5</v>
      </c>
      <c r="F53" s="16" t="s">
        <v>6</v>
      </c>
      <c r="G53" s="16" t="s">
        <v>7</v>
      </c>
      <c r="H53" s="16" t="s">
        <v>8</v>
      </c>
      <c r="I53" s="16" t="s">
        <v>9</v>
      </c>
      <c r="J53" s="16" t="s">
        <v>10</v>
      </c>
      <c r="K53" s="16" t="s">
        <v>11</v>
      </c>
      <c r="O53" s="8" t="s">
        <v>1</v>
      </c>
      <c r="P53" s="7" t="s">
        <v>2</v>
      </c>
      <c r="Q53" s="9" t="s">
        <v>3</v>
      </c>
      <c r="R53" s="16" t="s">
        <v>4</v>
      </c>
      <c r="S53" s="19" t="s">
        <v>5</v>
      </c>
      <c r="T53" s="16" t="s">
        <v>6</v>
      </c>
      <c r="U53" s="16" t="s">
        <v>7</v>
      </c>
      <c r="V53" s="16" t="s">
        <v>8</v>
      </c>
      <c r="W53" s="16" t="s">
        <v>9</v>
      </c>
      <c r="X53" s="16" t="s">
        <v>10</v>
      </c>
      <c r="Y53" s="16" t="s">
        <v>11</v>
      </c>
    </row>
    <row r="54" spans="1:27" x14ac:dyDescent="0.25">
      <c r="A54" s="8">
        <f>IF(D54=1,IF(D55=0,IF(D56=0,IF(D57=0,D52,0),0),0),0)</f>
        <v>0</v>
      </c>
      <c r="B54" s="17" t="s">
        <v>8</v>
      </c>
      <c r="C54" s="18">
        <f>C44-C55</f>
        <v>3</v>
      </c>
      <c r="D54" s="2">
        <f t="shared" ref="D54:K54" si="50">D44-D55</f>
        <v>1</v>
      </c>
      <c r="E54" s="2">
        <f t="shared" si="50"/>
        <v>0</v>
      </c>
      <c r="F54" s="2">
        <f t="shared" si="50"/>
        <v>0</v>
      </c>
      <c r="G54" s="2">
        <f t="shared" si="50"/>
        <v>0</v>
      </c>
      <c r="H54" s="2">
        <f t="shared" si="50"/>
        <v>1</v>
      </c>
      <c r="I54" s="2">
        <f t="shared" si="50"/>
        <v>-0.5</v>
      </c>
      <c r="J54" s="2">
        <f t="shared" si="50"/>
        <v>-0.25</v>
      </c>
      <c r="K54" s="2">
        <f t="shared" si="50"/>
        <v>-0.375</v>
      </c>
      <c r="M54" s="42" t="s">
        <v>25</v>
      </c>
      <c r="O54" s="8">
        <f>IF(R54=1,IF(R55=0,IF(R56=0,IF(R57=0,R52,0),0),0),0)</f>
        <v>20000</v>
      </c>
      <c r="P54" s="56" t="s">
        <v>4</v>
      </c>
      <c r="Q54" s="18">
        <f>Q44/$R$44</f>
        <v>5</v>
      </c>
      <c r="R54" s="2">
        <f t="shared" ref="R54:Y54" si="51">R44/$R$44</f>
        <v>1</v>
      </c>
      <c r="S54" s="2">
        <f t="shared" si="51"/>
        <v>0.5</v>
      </c>
      <c r="T54" s="2">
        <f t="shared" si="51"/>
        <v>0</v>
      </c>
      <c r="U54" s="2">
        <f t="shared" si="51"/>
        <v>0</v>
      </c>
      <c r="V54" s="2">
        <f t="shared" si="51"/>
        <v>0.5</v>
      </c>
      <c r="W54" s="2">
        <f t="shared" si="51"/>
        <v>0</v>
      </c>
      <c r="X54" s="2">
        <f t="shared" si="51"/>
        <v>-0.25</v>
      </c>
      <c r="Y54" s="2">
        <f t="shared" si="51"/>
        <v>-0.125</v>
      </c>
      <c r="AA54" s="42" t="s">
        <v>30</v>
      </c>
    </row>
    <row r="55" spans="1:27" x14ac:dyDescent="0.25">
      <c r="A55" s="8">
        <f>IF(E55=1,IF(E54=0,IF(E56=0,IF(E57=0,E52,0),0),0),0)</f>
        <v>20000</v>
      </c>
      <c r="B55" s="17" t="s">
        <v>5</v>
      </c>
      <c r="C55" s="18">
        <f>C45/$E$45</f>
        <v>7</v>
      </c>
      <c r="D55" s="2">
        <f t="shared" ref="D55:K55" si="52">D45/$E$45</f>
        <v>1</v>
      </c>
      <c r="E55" s="2">
        <f t="shared" si="52"/>
        <v>1</v>
      </c>
      <c r="F55" s="2">
        <f t="shared" si="52"/>
        <v>0</v>
      </c>
      <c r="G55" s="2">
        <f t="shared" si="52"/>
        <v>0</v>
      </c>
      <c r="H55" s="2">
        <f t="shared" si="52"/>
        <v>0</v>
      </c>
      <c r="I55" s="2">
        <f t="shared" si="52"/>
        <v>0.5</v>
      </c>
      <c r="J55" s="2">
        <f t="shared" si="52"/>
        <v>-0.25</v>
      </c>
      <c r="K55" s="2">
        <f t="shared" si="52"/>
        <v>0.125</v>
      </c>
      <c r="M55" s="42" t="s">
        <v>24</v>
      </c>
      <c r="O55" s="8">
        <f>IF(S55=1,IF(S54=0,IF(S56=0,IF(S57=0,S52,0),0),0),0)</f>
        <v>0</v>
      </c>
      <c r="P55" s="56" t="s">
        <v>9</v>
      </c>
      <c r="Q55" s="18">
        <f>-2*Q54+Q45</f>
        <v>4</v>
      </c>
      <c r="R55" s="2">
        <f t="shared" ref="R55:Y55" si="53">-2*R54+R45</f>
        <v>0</v>
      </c>
      <c r="S55" s="2">
        <f t="shared" si="53"/>
        <v>1</v>
      </c>
      <c r="T55" s="2">
        <f t="shared" si="53"/>
        <v>0</v>
      </c>
      <c r="U55" s="2">
        <f t="shared" si="53"/>
        <v>0</v>
      </c>
      <c r="V55" s="2">
        <f t="shared" si="53"/>
        <v>-1</v>
      </c>
      <c r="W55" s="2">
        <f t="shared" si="53"/>
        <v>1</v>
      </c>
      <c r="X55" s="2">
        <f t="shared" si="53"/>
        <v>0</v>
      </c>
      <c r="Y55" s="2">
        <f t="shared" si="53"/>
        <v>0.5</v>
      </c>
      <c r="AA55" s="42" t="s">
        <v>31</v>
      </c>
    </row>
    <row r="56" spans="1:27" x14ac:dyDescent="0.25">
      <c r="A56" s="8">
        <f>IF(F56=1,IF(F54=0,IF(F55=0,IF(F57=0,F52,0),0),0),0)</f>
        <v>20000</v>
      </c>
      <c r="B56" s="17" t="s">
        <v>6</v>
      </c>
      <c r="C56" s="18">
        <v>6</v>
      </c>
      <c r="D56" s="2">
        <v>0</v>
      </c>
      <c r="E56" s="2">
        <v>0</v>
      </c>
      <c r="F56" s="2">
        <v>1</v>
      </c>
      <c r="G56" s="2">
        <v>0</v>
      </c>
      <c r="H56" s="2">
        <v>0</v>
      </c>
      <c r="I56" s="2">
        <v>0</v>
      </c>
      <c r="J56" s="2">
        <v>0.5</v>
      </c>
      <c r="K56" s="2">
        <v>-0.25</v>
      </c>
      <c r="O56" s="8">
        <f>IF(T56=1,IF(T54=0,IF(T55=0,IF(T57=0,T52,0),0),0),0)</f>
        <v>20000</v>
      </c>
      <c r="P56" s="56" t="s">
        <v>6</v>
      </c>
      <c r="Q56" s="18">
        <v>6</v>
      </c>
      <c r="R56" s="2">
        <v>0</v>
      </c>
      <c r="S56" s="2">
        <v>0</v>
      </c>
      <c r="T56" s="2">
        <v>1</v>
      </c>
      <c r="U56" s="2">
        <v>0</v>
      </c>
      <c r="V56" s="2">
        <v>0</v>
      </c>
      <c r="W56" s="2">
        <v>0</v>
      </c>
      <c r="X56" s="2">
        <v>0.5</v>
      </c>
      <c r="Y56" s="2">
        <v>-0.25</v>
      </c>
    </row>
    <row r="57" spans="1:27" x14ac:dyDescent="0.25">
      <c r="A57" s="8">
        <f>IF(G57=1,IF(G54=0,IF(G55=0,IF(G56=0,G52,0),0),0),0)</f>
        <v>20000</v>
      </c>
      <c r="B57" s="17" t="s">
        <v>7</v>
      </c>
      <c r="C57" s="18">
        <v>4</v>
      </c>
      <c r="D57" s="2">
        <v>0</v>
      </c>
      <c r="E57" s="2">
        <v>0</v>
      </c>
      <c r="F57" s="2">
        <v>0</v>
      </c>
      <c r="G57" s="2">
        <v>1</v>
      </c>
      <c r="H57" s="2">
        <v>0</v>
      </c>
      <c r="I57" s="2">
        <v>0</v>
      </c>
      <c r="J57" s="2">
        <v>0</v>
      </c>
      <c r="K57" s="2">
        <v>0.25</v>
      </c>
      <c r="O57" s="8">
        <f>IF(U57=1,IF(U54=0,IF(U55=0,IF(U56=0,U52,0),0),0),0)</f>
        <v>20000</v>
      </c>
      <c r="P57" s="17" t="s">
        <v>7</v>
      </c>
      <c r="Q57" s="18">
        <v>4</v>
      </c>
      <c r="R57" s="2">
        <v>0</v>
      </c>
      <c r="S57" s="2">
        <v>0</v>
      </c>
      <c r="T57" s="2">
        <v>0</v>
      </c>
      <c r="U57" s="2">
        <v>1</v>
      </c>
      <c r="V57" s="2">
        <v>0</v>
      </c>
      <c r="W57" s="2">
        <v>0</v>
      </c>
      <c r="X57" s="2">
        <v>0</v>
      </c>
      <c r="Y57" s="2">
        <v>0.25</v>
      </c>
    </row>
    <row r="58" spans="1:27" x14ac:dyDescent="0.25">
      <c r="A58" s="51" t="s">
        <v>12</v>
      </c>
      <c r="B58" s="51"/>
      <c r="C58" s="52">
        <f>SUMPRODUCT($A54:$A57,C54:C57)</f>
        <v>340000</v>
      </c>
      <c r="D58" s="15">
        <f>SUMPRODUCT($A54:$A57,D54:D57)</f>
        <v>20000</v>
      </c>
      <c r="E58" s="15">
        <f>SUMPRODUCT($A54:$A57,E54:E57)</f>
        <v>20000</v>
      </c>
      <c r="F58" s="15">
        <f>SUMPRODUCT($A54:$A57,F54:F57)</f>
        <v>20000</v>
      </c>
      <c r="G58" s="15">
        <f>SUMPRODUCT($A54:$A57,G54:G57)</f>
        <v>20000</v>
      </c>
      <c r="H58" s="15">
        <f>SUMPRODUCT($A54:$A57,H54:H57)</f>
        <v>0</v>
      </c>
      <c r="I58" s="15">
        <f>SUMPRODUCT($A54:$A57,I54:I57)</f>
        <v>10000</v>
      </c>
      <c r="J58" s="15">
        <f>SUMPRODUCT($A54:$A57,J54:J57)</f>
        <v>5000</v>
      </c>
      <c r="K58" s="15">
        <f>SUMPRODUCT($A54:$A57,K54:K57)</f>
        <v>2500</v>
      </c>
      <c r="O58" s="51" t="s">
        <v>12</v>
      </c>
      <c r="P58" s="51"/>
      <c r="Q58" s="52">
        <f>SUMPRODUCT($O54:$O57,Q54:Q57)</f>
        <v>300000</v>
      </c>
      <c r="R58" s="15">
        <f>SUMPRODUCT($O54:$O57,R54:R57)</f>
        <v>20000</v>
      </c>
      <c r="S58" s="15">
        <f t="shared" ref="S58:Y58" si="54">SUMPRODUCT($O54:$O57,S54:S57)</f>
        <v>10000</v>
      </c>
      <c r="T58" s="15">
        <f t="shared" si="54"/>
        <v>20000</v>
      </c>
      <c r="U58" s="15">
        <f t="shared" si="54"/>
        <v>20000</v>
      </c>
      <c r="V58" s="15">
        <f t="shared" si="54"/>
        <v>10000</v>
      </c>
      <c r="W58" s="15">
        <f t="shared" si="54"/>
        <v>0</v>
      </c>
      <c r="X58" s="15">
        <f t="shared" si="54"/>
        <v>5000</v>
      </c>
      <c r="Y58" s="15">
        <f t="shared" si="54"/>
        <v>-2500</v>
      </c>
    </row>
    <row r="59" spans="1:27" x14ac:dyDescent="0.25">
      <c r="A59" s="53" t="s">
        <v>13</v>
      </c>
      <c r="B59" s="53"/>
      <c r="C59" s="53"/>
      <c r="D59" s="13">
        <f>D52-D58</f>
        <v>0</v>
      </c>
      <c r="E59" s="13">
        <f t="shared" ref="E59" si="55">E52-E58</f>
        <v>0</v>
      </c>
      <c r="F59" s="13">
        <f t="shared" ref="F59" si="56">F52-F58</f>
        <v>0</v>
      </c>
      <c r="G59" s="13">
        <f t="shared" ref="G59" si="57">G52-G58</f>
        <v>0</v>
      </c>
      <c r="H59" s="13">
        <f t="shared" ref="H59" si="58">H52-H58</f>
        <v>0</v>
      </c>
      <c r="I59" s="13">
        <f t="shared" ref="I59" si="59">I52-I58</f>
        <v>-10000</v>
      </c>
      <c r="J59" s="13">
        <f t="shared" ref="J59" si="60">J52-J58</f>
        <v>-5000</v>
      </c>
      <c r="K59" s="13">
        <f t="shared" ref="K59" si="61">K52-K58</f>
        <v>-2500</v>
      </c>
      <c r="O59" s="53" t="s">
        <v>13</v>
      </c>
      <c r="P59" s="53"/>
      <c r="Q59" s="53"/>
      <c r="R59" s="13">
        <f>R52-R58</f>
        <v>0</v>
      </c>
      <c r="S59" s="13">
        <f t="shared" ref="S59" si="62">S52-S58</f>
        <v>10000</v>
      </c>
      <c r="T59" s="13">
        <f t="shared" ref="T59" si="63">T52-T58</f>
        <v>0</v>
      </c>
      <c r="U59" s="13">
        <f t="shared" ref="U59" si="64">U52-U58</f>
        <v>0</v>
      </c>
      <c r="V59" s="13">
        <f t="shared" ref="V59" si="65">V52-V58</f>
        <v>-10000</v>
      </c>
      <c r="W59" s="13">
        <f t="shared" ref="W59" si="66">W52-W58</f>
        <v>0</v>
      </c>
      <c r="X59" s="13">
        <f t="shared" ref="X59" si="67">X52-X58</f>
        <v>-5000</v>
      </c>
      <c r="Y59" s="13">
        <f t="shared" ref="Y59" si="68">Y52-Y58</f>
        <v>2500</v>
      </c>
    </row>
    <row r="61" spans="1:27" x14ac:dyDescent="0.25">
      <c r="O61" s="42" t="s">
        <v>32</v>
      </c>
    </row>
    <row r="62" spans="1:27" x14ac:dyDescent="0.25">
      <c r="D62" s="57" t="s">
        <v>5</v>
      </c>
      <c r="E62" s="57">
        <v>7</v>
      </c>
      <c r="F62" s="58" t="s">
        <v>26</v>
      </c>
      <c r="G62" s="57"/>
      <c r="O62" s="48" t="s">
        <v>0</v>
      </c>
      <c r="P62" s="49"/>
      <c r="Q62" s="50"/>
      <c r="R62" s="27">
        <v>20000</v>
      </c>
      <c r="S62" s="27">
        <v>20000</v>
      </c>
      <c r="T62" s="27">
        <v>20000</v>
      </c>
      <c r="U62" s="27">
        <v>20000</v>
      </c>
      <c r="V62" s="27">
        <v>0</v>
      </c>
      <c r="W62" s="27">
        <v>0</v>
      </c>
      <c r="X62" s="27">
        <v>0</v>
      </c>
      <c r="Y62" s="27">
        <v>0</v>
      </c>
    </row>
    <row r="63" spans="1:27" ht="54" x14ac:dyDescent="0.25">
      <c r="D63" s="57" t="s">
        <v>6</v>
      </c>
      <c r="E63" s="57">
        <v>6</v>
      </c>
      <c r="F63" s="58" t="s">
        <v>27</v>
      </c>
      <c r="G63" s="57"/>
      <c r="O63" s="8" t="s">
        <v>1</v>
      </c>
      <c r="P63" s="7" t="s">
        <v>2</v>
      </c>
      <c r="Q63" s="9" t="s">
        <v>3</v>
      </c>
      <c r="R63" s="16" t="s">
        <v>4</v>
      </c>
      <c r="S63" s="19" t="s">
        <v>5</v>
      </c>
      <c r="T63" s="16" t="s">
        <v>6</v>
      </c>
      <c r="U63" s="16" t="s">
        <v>7</v>
      </c>
      <c r="V63" s="16" t="s">
        <v>8</v>
      </c>
      <c r="W63" s="16" t="s">
        <v>9</v>
      </c>
      <c r="X63" s="16" t="s">
        <v>10</v>
      </c>
      <c r="Y63" s="16" t="s">
        <v>11</v>
      </c>
      <c r="AA63" s="42" t="s">
        <v>14</v>
      </c>
    </row>
    <row r="64" spans="1:27" x14ac:dyDescent="0.25">
      <c r="D64" s="57" t="s">
        <v>7</v>
      </c>
      <c r="E64" s="57">
        <v>4</v>
      </c>
      <c r="F64" s="58" t="s">
        <v>28</v>
      </c>
      <c r="G64" s="57"/>
      <c r="O64" s="8">
        <f>IF(R64=1,IF(R65=0,IF(R66=0,IF(R67=0,R62,0),0),0),0)</f>
        <v>20000</v>
      </c>
      <c r="P64" s="56" t="s">
        <v>4</v>
      </c>
      <c r="Q64" s="18">
        <v>5</v>
      </c>
      <c r="R64" s="2">
        <v>1</v>
      </c>
      <c r="S64" s="2">
        <v>0.5</v>
      </c>
      <c r="T64" s="2">
        <v>0</v>
      </c>
      <c r="U64" s="2">
        <v>0</v>
      </c>
      <c r="V64" s="2">
        <v>0.5</v>
      </c>
      <c r="W64" s="2">
        <v>0</v>
      </c>
      <c r="X64" s="2">
        <v>-0.25</v>
      </c>
      <c r="Y64" s="2">
        <v>-0.125</v>
      </c>
      <c r="AA64" s="42">
        <f>Q64/S64</f>
        <v>10</v>
      </c>
    </row>
    <row r="65" spans="4:27" x14ac:dyDescent="0.25">
      <c r="D65" s="57"/>
      <c r="E65" s="57"/>
      <c r="F65" s="57"/>
      <c r="G65" s="57"/>
      <c r="O65" s="8">
        <f>IF(S65=1,IF(S64=0,IF(S66=0,IF(S67=0,S62,0),0),0),0)</f>
        <v>0</v>
      </c>
      <c r="P65" s="21" t="s">
        <v>9</v>
      </c>
      <c r="Q65" s="18">
        <v>4</v>
      </c>
      <c r="R65" s="2">
        <v>0</v>
      </c>
      <c r="S65" s="2">
        <v>1</v>
      </c>
      <c r="T65" s="2">
        <v>0</v>
      </c>
      <c r="U65" s="2">
        <v>0</v>
      </c>
      <c r="V65" s="2">
        <v>-1</v>
      </c>
      <c r="W65" s="2">
        <v>1</v>
      </c>
      <c r="X65" s="2">
        <v>0</v>
      </c>
      <c r="Y65" s="2">
        <v>0.5</v>
      </c>
      <c r="AA65" s="46">
        <f t="shared" ref="AA65:AA67" si="69">Q65/S65</f>
        <v>4</v>
      </c>
    </row>
    <row r="66" spans="4:27" x14ac:dyDescent="0.25">
      <c r="D66" s="57" t="s">
        <v>8</v>
      </c>
      <c r="E66" s="57">
        <v>3</v>
      </c>
      <c r="F66" s="58" t="s">
        <v>37</v>
      </c>
      <c r="G66" s="57"/>
      <c r="O66" s="8">
        <f>IF(T66=1,IF(T64=0,IF(T65=0,IF(T67=0,T62,0),0),0),0)</f>
        <v>20000</v>
      </c>
      <c r="P66" s="56" t="s">
        <v>6</v>
      </c>
      <c r="Q66" s="18">
        <v>6</v>
      </c>
      <c r="R66" s="2">
        <v>0</v>
      </c>
      <c r="S66" s="2">
        <v>0</v>
      </c>
      <c r="T66" s="2">
        <v>1</v>
      </c>
      <c r="U66" s="2">
        <v>0</v>
      </c>
      <c r="V66" s="2">
        <v>0</v>
      </c>
      <c r="W66" s="2">
        <v>0</v>
      </c>
      <c r="X66" s="2">
        <v>0.5</v>
      </c>
      <c r="Y66" s="2">
        <v>-0.25</v>
      </c>
      <c r="AA66" s="42" t="e">
        <f t="shared" si="69"/>
        <v>#DIV/0!</v>
      </c>
    </row>
    <row r="67" spans="4:27" x14ac:dyDescent="0.25">
      <c r="D67" s="57"/>
      <c r="E67" s="57"/>
      <c r="F67" s="57"/>
      <c r="G67" s="57"/>
      <c r="O67" s="8">
        <f>IF(U67=1,IF(U64=0,IF(U65=0,IF(U66=0,U62,0),0),0),0)</f>
        <v>20000</v>
      </c>
      <c r="P67" s="17" t="s">
        <v>7</v>
      </c>
      <c r="Q67" s="18">
        <v>4</v>
      </c>
      <c r="R67" s="2">
        <v>0</v>
      </c>
      <c r="S67" s="2">
        <v>0</v>
      </c>
      <c r="T67" s="2">
        <v>0</v>
      </c>
      <c r="U67" s="2">
        <v>1</v>
      </c>
      <c r="V67" s="2">
        <v>0</v>
      </c>
      <c r="W67" s="2">
        <v>0</v>
      </c>
      <c r="X67" s="2">
        <v>0</v>
      </c>
      <c r="Y67" s="2">
        <v>0.25</v>
      </c>
      <c r="AA67" s="42" t="e">
        <f t="shared" si="69"/>
        <v>#DIV/0!</v>
      </c>
    </row>
    <row r="68" spans="4:27" x14ac:dyDescent="0.25">
      <c r="D68" s="57" t="s">
        <v>29</v>
      </c>
      <c r="E68" s="59">
        <f>C58</f>
        <v>340000</v>
      </c>
      <c r="F68" s="57"/>
      <c r="G68" s="57"/>
      <c r="O68" s="51" t="s">
        <v>12</v>
      </c>
      <c r="P68" s="51"/>
      <c r="Q68" s="52">
        <f>SUMPRODUCT($O64:$O67,Q64:Q67)</f>
        <v>300000</v>
      </c>
      <c r="R68" s="15">
        <f>SUMPRODUCT($O64:$O67,R64:R67)</f>
        <v>20000</v>
      </c>
      <c r="S68" s="15">
        <f t="shared" ref="S68" si="70">SUMPRODUCT($O64:$O67,S64:S67)</f>
        <v>10000</v>
      </c>
      <c r="T68" s="15">
        <f t="shared" ref="T68" si="71">SUMPRODUCT($O64:$O67,T64:T67)</f>
        <v>20000</v>
      </c>
      <c r="U68" s="15">
        <f t="shared" ref="U68" si="72">SUMPRODUCT($O64:$O67,U64:U67)</f>
        <v>20000</v>
      </c>
      <c r="V68" s="15">
        <f t="shared" ref="V68" si="73">SUMPRODUCT($O64:$O67,V64:V67)</f>
        <v>10000</v>
      </c>
      <c r="W68" s="15">
        <f t="shared" ref="W68" si="74">SUMPRODUCT($O64:$O67,W64:W67)</f>
        <v>0</v>
      </c>
      <c r="X68" s="15">
        <f t="shared" ref="X68" si="75">SUMPRODUCT($O64:$O67,X64:X67)</f>
        <v>5000</v>
      </c>
      <c r="Y68" s="15">
        <f t="shared" ref="Y68" si="76">SUMPRODUCT($O64:$O67,Y64:Y67)</f>
        <v>-2500</v>
      </c>
    </row>
    <row r="69" spans="4:27" x14ac:dyDescent="0.25">
      <c r="O69" s="53" t="s">
        <v>13</v>
      </c>
      <c r="P69" s="53"/>
      <c r="Q69" s="53"/>
      <c r="R69" s="13">
        <f>R62-R68</f>
        <v>0</v>
      </c>
      <c r="S69" s="13">
        <f t="shared" ref="S69" si="77">S62-S68</f>
        <v>10000</v>
      </c>
      <c r="T69" s="13">
        <f t="shared" ref="T69" si="78">T62-T68</f>
        <v>0</v>
      </c>
      <c r="U69" s="13">
        <f t="shared" ref="U69" si="79">U62-U68</f>
        <v>0</v>
      </c>
      <c r="V69" s="13">
        <f t="shared" ref="V69" si="80">V62-V68</f>
        <v>-10000</v>
      </c>
      <c r="W69" s="13">
        <f t="shared" ref="W69" si="81">W62-W68</f>
        <v>0</v>
      </c>
      <c r="X69" s="13">
        <f t="shared" ref="X69" si="82">X62-X68</f>
        <v>-5000</v>
      </c>
      <c r="Y69" s="13">
        <f t="shared" ref="Y69" si="83">Y62-Y68</f>
        <v>2500</v>
      </c>
    </row>
    <row r="71" spans="4:27" x14ac:dyDescent="0.25">
      <c r="O71" s="42" t="s">
        <v>32</v>
      </c>
    </row>
    <row r="72" spans="4:27" x14ac:dyDescent="0.25">
      <c r="O72" s="48" t="s">
        <v>0</v>
      </c>
      <c r="P72" s="49"/>
      <c r="Q72" s="50"/>
      <c r="R72" s="27">
        <v>20000</v>
      </c>
      <c r="S72" s="27">
        <v>20000</v>
      </c>
      <c r="T72" s="27">
        <v>20000</v>
      </c>
      <c r="U72" s="27">
        <v>20000</v>
      </c>
      <c r="V72" s="27">
        <v>0</v>
      </c>
      <c r="W72" s="27">
        <v>0</v>
      </c>
      <c r="X72" s="27">
        <v>0</v>
      </c>
      <c r="Y72" s="27">
        <v>0</v>
      </c>
    </row>
    <row r="73" spans="4:27" ht="54" x14ac:dyDescent="0.25">
      <c r="D73" s="20" t="s">
        <v>4</v>
      </c>
      <c r="E73" s="20">
        <v>3</v>
      </c>
      <c r="F73" s="20"/>
      <c r="G73" s="20"/>
      <c r="O73" s="8" t="s">
        <v>1</v>
      </c>
      <c r="P73" s="7" t="s">
        <v>2</v>
      </c>
      <c r="Q73" s="9" t="s">
        <v>3</v>
      </c>
      <c r="R73" s="16" t="s">
        <v>4</v>
      </c>
      <c r="S73" s="16" t="s">
        <v>5</v>
      </c>
      <c r="T73" s="16" t="s">
        <v>6</v>
      </c>
      <c r="U73" s="16" t="s">
        <v>7</v>
      </c>
      <c r="V73" s="16" t="s">
        <v>8</v>
      </c>
      <c r="W73" s="16" t="s">
        <v>9</v>
      </c>
      <c r="X73" s="16" t="s">
        <v>10</v>
      </c>
      <c r="Y73" s="16" t="s">
        <v>11</v>
      </c>
    </row>
    <row r="74" spans="4:27" x14ac:dyDescent="0.25">
      <c r="D74" s="20" t="s">
        <v>5</v>
      </c>
      <c r="E74" s="20">
        <v>4</v>
      </c>
      <c r="F74" s="20"/>
      <c r="G74" s="20"/>
      <c r="O74" s="8">
        <f>IF(R74=1,IF(R75=0,IF(R76=0,IF(R77=0,R72,0),0),0),0)</f>
        <v>20000</v>
      </c>
      <c r="P74" s="56" t="s">
        <v>4</v>
      </c>
      <c r="Q74" s="18">
        <f>-0.5*Q75+Q64</f>
        <v>3</v>
      </c>
      <c r="R74" s="2">
        <f t="shared" ref="R74:Y74" si="84">-0.5*R75+R64</f>
        <v>1</v>
      </c>
      <c r="S74" s="2">
        <f t="shared" si="84"/>
        <v>0</v>
      </c>
      <c r="T74" s="2">
        <f t="shared" si="84"/>
        <v>0</v>
      </c>
      <c r="U74" s="2">
        <f t="shared" si="84"/>
        <v>0</v>
      </c>
      <c r="V74" s="2">
        <f t="shared" si="84"/>
        <v>1</v>
      </c>
      <c r="W74" s="2">
        <f t="shared" si="84"/>
        <v>-0.5</v>
      </c>
      <c r="X74" s="2">
        <f t="shared" si="84"/>
        <v>-0.25</v>
      </c>
      <c r="Y74" s="2">
        <f t="shared" si="84"/>
        <v>-0.375</v>
      </c>
      <c r="AA74" s="42" t="s">
        <v>33</v>
      </c>
    </row>
    <row r="75" spans="4:27" x14ac:dyDescent="0.25">
      <c r="D75" s="20" t="s">
        <v>6</v>
      </c>
      <c r="E75" s="20">
        <v>6</v>
      </c>
      <c r="F75" s="20"/>
      <c r="G75" s="20"/>
      <c r="O75" s="8">
        <f>IF(S75=1,IF(S74=0,IF(S76=0,IF(S77=0,S72,0),0),0),0)</f>
        <v>20000</v>
      </c>
      <c r="P75" s="56" t="s">
        <v>5</v>
      </c>
      <c r="Q75" s="18">
        <v>4</v>
      </c>
      <c r="R75" s="2">
        <v>0</v>
      </c>
      <c r="S75" s="2">
        <v>1</v>
      </c>
      <c r="T75" s="2">
        <v>0</v>
      </c>
      <c r="U75" s="2">
        <v>0</v>
      </c>
      <c r="V75" s="2">
        <v>-1</v>
      </c>
      <c r="W75" s="2">
        <v>1</v>
      </c>
      <c r="X75" s="2">
        <v>0</v>
      </c>
      <c r="Y75" s="2">
        <v>0.5</v>
      </c>
    </row>
    <row r="76" spans="4:27" x14ac:dyDescent="0.25">
      <c r="D76" s="20" t="s">
        <v>7</v>
      </c>
      <c r="E76" s="20">
        <v>4</v>
      </c>
      <c r="F76" s="20"/>
      <c r="G76" s="20"/>
      <c r="O76" s="8">
        <f>IF(T76=1,IF(T74=0,IF(T75=0,IF(T77=0,T72,0),0),0),0)</f>
        <v>20000</v>
      </c>
      <c r="P76" s="56" t="s">
        <v>6</v>
      </c>
      <c r="Q76" s="18">
        <v>6</v>
      </c>
      <c r="R76" s="2">
        <v>0</v>
      </c>
      <c r="S76" s="2">
        <v>0</v>
      </c>
      <c r="T76" s="2">
        <v>1</v>
      </c>
      <c r="U76" s="2">
        <v>0</v>
      </c>
      <c r="V76" s="2">
        <v>0</v>
      </c>
      <c r="W76" s="2">
        <v>0</v>
      </c>
      <c r="X76" s="2">
        <v>0.5</v>
      </c>
      <c r="Y76" s="2">
        <v>-0.25</v>
      </c>
    </row>
    <row r="77" spans="4:27" x14ac:dyDescent="0.25">
      <c r="D77" s="20"/>
      <c r="E77" s="20"/>
      <c r="F77" s="20"/>
      <c r="G77" s="20"/>
      <c r="O77" s="8">
        <f>IF(U77=1,IF(U74=0,IF(U75=0,IF(U76=0,U72,0),0),0),0)</f>
        <v>20000</v>
      </c>
      <c r="P77" s="17" t="s">
        <v>7</v>
      </c>
      <c r="Q77" s="18">
        <v>4</v>
      </c>
      <c r="R77" s="2">
        <v>0</v>
      </c>
      <c r="S77" s="2">
        <v>0</v>
      </c>
      <c r="T77" s="2">
        <v>0</v>
      </c>
      <c r="U77" s="2">
        <v>1</v>
      </c>
      <c r="V77" s="2">
        <v>0</v>
      </c>
      <c r="W77" s="2">
        <v>0</v>
      </c>
      <c r="X77" s="2">
        <v>0</v>
      </c>
      <c r="Y77" s="2">
        <v>0.25</v>
      </c>
    </row>
    <row r="78" spans="4:27" x14ac:dyDescent="0.25">
      <c r="D78" s="20" t="s">
        <v>29</v>
      </c>
      <c r="E78" s="60">
        <v>340000</v>
      </c>
      <c r="F78" s="20"/>
      <c r="G78" s="20"/>
      <c r="O78" s="51" t="s">
        <v>12</v>
      </c>
      <c r="P78" s="51"/>
      <c r="Q78" s="52">
        <f>SUMPRODUCT($O74:$O77,Q74:Q77)</f>
        <v>340000</v>
      </c>
      <c r="R78" s="15">
        <f>SUMPRODUCT($O74:$O77,R74:R77)</f>
        <v>20000</v>
      </c>
      <c r="S78" s="15">
        <f t="shared" ref="S78" si="85">SUMPRODUCT($O74:$O77,S74:S77)</f>
        <v>20000</v>
      </c>
      <c r="T78" s="15">
        <f t="shared" ref="T78" si="86">SUMPRODUCT($O74:$O77,T74:T77)</f>
        <v>20000</v>
      </c>
      <c r="U78" s="15">
        <f t="shared" ref="U78" si="87">SUMPRODUCT($O74:$O77,U74:U77)</f>
        <v>20000</v>
      </c>
      <c r="V78" s="15">
        <f t="shared" ref="V78" si="88">SUMPRODUCT($O74:$O77,V74:V77)</f>
        <v>0</v>
      </c>
      <c r="W78" s="15">
        <f t="shared" ref="W78" si="89">SUMPRODUCT($O74:$O77,W74:W77)</f>
        <v>10000</v>
      </c>
      <c r="X78" s="15">
        <f t="shared" ref="X78" si="90">SUMPRODUCT($O74:$O77,X74:X77)</f>
        <v>5000</v>
      </c>
      <c r="Y78" s="15">
        <f t="shared" ref="Y78" si="91">SUMPRODUCT($O74:$O77,Y74:Y77)</f>
        <v>2500</v>
      </c>
    </row>
    <row r="79" spans="4:27" x14ac:dyDescent="0.25">
      <c r="O79" s="53" t="s">
        <v>13</v>
      </c>
      <c r="P79" s="53"/>
      <c r="Q79" s="53"/>
      <c r="R79" s="13">
        <f>R72-R78</f>
        <v>0</v>
      </c>
      <c r="S79" s="13">
        <f t="shared" ref="S79" si="92">S72-S78</f>
        <v>0</v>
      </c>
      <c r="T79" s="13">
        <f t="shared" ref="T79" si="93">T72-T78</f>
        <v>0</v>
      </c>
      <c r="U79" s="13">
        <f t="shared" ref="U79" si="94">U72-U78</f>
        <v>0</v>
      </c>
      <c r="V79" s="13">
        <f t="shared" ref="V79" si="95">V72-V78</f>
        <v>0</v>
      </c>
      <c r="W79" s="13">
        <f t="shared" ref="W79" si="96">W72-W78</f>
        <v>-10000</v>
      </c>
      <c r="X79" s="13">
        <f t="shared" ref="X79" si="97">X72-X78</f>
        <v>-5000</v>
      </c>
      <c r="Y79" s="13">
        <f t="shared" ref="Y79" si="98">Y72-Y78</f>
        <v>-2500</v>
      </c>
    </row>
    <row r="82" spans="4:7" x14ac:dyDescent="0.25">
      <c r="D82" s="61" t="s">
        <v>4</v>
      </c>
      <c r="E82" s="61">
        <v>1.9999999999999998</v>
      </c>
      <c r="F82" s="61"/>
      <c r="G82" s="61"/>
    </row>
    <row r="83" spans="4:7" x14ac:dyDescent="0.25">
      <c r="D83" s="61" t="s">
        <v>5</v>
      </c>
      <c r="E83" s="61">
        <v>5</v>
      </c>
      <c r="F83" s="61"/>
      <c r="G83" s="61"/>
    </row>
    <row r="84" spans="4:7" x14ac:dyDescent="0.25">
      <c r="D84" s="61" t="s">
        <v>6</v>
      </c>
      <c r="E84" s="61">
        <v>6</v>
      </c>
      <c r="F84" s="61"/>
      <c r="G84" s="61"/>
    </row>
    <row r="85" spans="4:7" x14ac:dyDescent="0.25">
      <c r="D85" s="61" t="s">
        <v>7</v>
      </c>
      <c r="E85" s="61">
        <v>4</v>
      </c>
      <c r="F85" s="61"/>
      <c r="G85" s="61"/>
    </row>
    <row r="86" spans="4:7" x14ac:dyDescent="0.25">
      <c r="D86" s="61"/>
      <c r="E86" s="61"/>
      <c r="F86" s="61"/>
      <c r="G86" s="61"/>
    </row>
    <row r="87" spans="4:7" x14ac:dyDescent="0.25">
      <c r="D87" s="61" t="s">
        <v>8</v>
      </c>
      <c r="E87" s="61">
        <v>1</v>
      </c>
      <c r="F87" s="63" t="s">
        <v>38</v>
      </c>
      <c r="G87" s="61"/>
    </row>
    <row r="88" spans="4:7" x14ac:dyDescent="0.25">
      <c r="D88" s="61"/>
      <c r="E88" s="61"/>
      <c r="F88" s="61"/>
      <c r="G88" s="61"/>
    </row>
    <row r="89" spans="4:7" x14ac:dyDescent="0.25">
      <c r="D89" s="61" t="s">
        <v>29</v>
      </c>
      <c r="E89" s="62">
        <v>340000</v>
      </c>
      <c r="F89" s="61"/>
      <c r="G89" s="61"/>
    </row>
  </sheetData>
  <mergeCells count="30">
    <mergeCell ref="O62:Q62"/>
    <mergeCell ref="O68:P68"/>
    <mergeCell ref="O69:Q69"/>
    <mergeCell ref="O72:Q72"/>
    <mergeCell ref="O78:P78"/>
    <mergeCell ref="O79:Q79"/>
    <mergeCell ref="O42:Q42"/>
    <mergeCell ref="O48:P48"/>
    <mergeCell ref="O49:Q49"/>
    <mergeCell ref="O52:Q52"/>
    <mergeCell ref="O58:P58"/>
    <mergeCell ref="O59:Q59"/>
    <mergeCell ref="A42:C42"/>
    <mergeCell ref="A48:B48"/>
    <mergeCell ref="A49:C49"/>
    <mergeCell ref="A52:C52"/>
    <mergeCell ref="A58:B58"/>
    <mergeCell ref="A59:C59"/>
    <mergeCell ref="A22:C22"/>
    <mergeCell ref="A28:B28"/>
    <mergeCell ref="A29:C29"/>
    <mergeCell ref="A32:C32"/>
    <mergeCell ref="A38:B38"/>
    <mergeCell ref="A39:C39"/>
    <mergeCell ref="A9:C9"/>
    <mergeCell ref="A8:B8"/>
    <mergeCell ref="A2:C2"/>
    <mergeCell ref="A12:C12"/>
    <mergeCell ref="A18:B18"/>
    <mergeCell ref="A19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GaMs</dc:creator>
  <cp:lastModifiedBy>GaMs</cp:lastModifiedBy>
  <dcterms:created xsi:type="dcterms:W3CDTF">2023-03-15T01:21:20Z</dcterms:created>
  <dcterms:modified xsi:type="dcterms:W3CDTF">2023-03-15T02:47:42Z</dcterms:modified>
</cp:coreProperties>
</file>