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8_{84397AAC-0A29-422B-9062-DFCD3D500AC8}" xr6:coauthVersionLast="47" xr6:coauthVersionMax="47" xr10:uidLastSave="{00000000-0000-0000-0000-000000000000}"/>
  <bookViews>
    <workbookView xWindow="-120" yWindow="-120" windowWidth="20730" windowHeight="11040" xr2:uid="{B9C05A4E-A9CB-460A-8F95-CBDD61637F63}"/>
  </bookViews>
  <sheets>
    <sheet name="Ejercicio en clase" sheetId="1" r:id="rId1"/>
    <sheet name="Ejercicio (1)" sheetId="2" r:id="rId2"/>
    <sheet name="Ejercicio (2)" sheetId="3" r:id="rId3"/>
  </sheets>
  <definedNames>
    <definedName name="solver_adj" localSheetId="0" hidden="1">'Ejercicio en clase'!$N$3:$Q$3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'Ejercicio en clase'!$N$3:$Q$3</definedName>
    <definedName name="solver_lhs2" localSheetId="0" hidden="1">'Ejercicio en clase'!$N$5</definedName>
    <definedName name="solver_lhs3" localSheetId="0" hidden="1">'Ejercicio en clase'!$N$6</definedName>
    <definedName name="solver_lhs4" localSheetId="0" hidden="1">'Ejercicio en clase'!$N$7</definedName>
    <definedName name="solver_lhs5" localSheetId="0" hidden="1">'Ejercicio en clase'!$N$8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'Ejercicio en clase'!$P$10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"entero"</definedName>
    <definedName name="solver_rhs2" localSheetId="0" hidden="1">'Ejercicio en clase'!$P$5</definedName>
    <definedName name="solver_rhs3" localSheetId="0" hidden="1">'Ejercicio en clase'!$P$6</definedName>
    <definedName name="solver_rhs4" localSheetId="0" hidden="1">'Ejercicio en clase'!$P$7</definedName>
    <definedName name="solver_rhs5" localSheetId="0" hidden="1">'Ejercicio en clase'!$P$8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1" l="1"/>
  <c r="P7" i="1"/>
  <c r="P6" i="1"/>
  <c r="P5" i="1"/>
  <c r="P10" i="1"/>
  <c r="N6" i="1"/>
  <c r="N7" i="1"/>
  <c r="N8" i="1"/>
  <c r="N5" i="1"/>
  <c r="L67" i="1"/>
  <c r="K67" i="1"/>
  <c r="J67" i="1"/>
  <c r="I67" i="1"/>
  <c r="H67" i="1"/>
  <c r="B70" i="1" s="1"/>
  <c r="G67" i="1"/>
  <c r="F67" i="1"/>
  <c r="B68" i="1" s="1"/>
  <c r="E67" i="1"/>
  <c r="B67" i="1" s="1"/>
  <c r="D67" i="1"/>
  <c r="D58" i="1"/>
  <c r="L59" i="1"/>
  <c r="K59" i="1"/>
  <c r="J59" i="1"/>
  <c r="I59" i="1"/>
  <c r="H59" i="1"/>
  <c r="G59" i="1"/>
  <c r="F59" i="1"/>
  <c r="E59" i="1"/>
  <c r="L58" i="1"/>
  <c r="K58" i="1"/>
  <c r="J58" i="1"/>
  <c r="I58" i="1"/>
  <c r="H58" i="1"/>
  <c r="B61" i="1" s="1"/>
  <c r="G58" i="1"/>
  <c r="F58" i="1"/>
  <c r="B59" i="1" s="1"/>
  <c r="E58" i="1"/>
  <c r="L50" i="1"/>
  <c r="K50" i="1"/>
  <c r="J50" i="1"/>
  <c r="I50" i="1"/>
  <c r="H50" i="1"/>
  <c r="G50" i="1"/>
  <c r="F50" i="1"/>
  <c r="E50" i="1"/>
  <c r="D50" i="1"/>
  <c r="L40" i="1"/>
  <c r="K40" i="1"/>
  <c r="J40" i="1"/>
  <c r="I40" i="1"/>
  <c r="H40" i="1"/>
  <c r="G40" i="1"/>
  <c r="F40" i="1"/>
  <c r="E40" i="1"/>
  <c r="D40" i="1"/>
  <c r="L31" i="1"/>
  <c r="K31" i="1"/>
  <c r="J31" i="1"/>
  <c r="I31" i="1"/>
  <c r="H31" i="1"/>
  <c r="G31" i="1"/>
  <c r="F31" i="1"/>
  <c r="E31" i="1"/>
  <c r="D31" i="1"/>
  <c r="L32" i="1"/>
  <c r="K32" i="1"/>
  <c r="J32" i="1"/>
  <c r="I32" i="1"/>
  <c r="H32" i="1"/>
  <c r="G32" i="1"/>
  <c r="F32" i="1"/>
  <c r="E32" i="1"/>
  <c r="D32" i="1"/>
  <c r="L33" i="1"/>
  <c r="K33" i="1"/>
  <c r="J33" i="1"/>
  <c r="I33" i="1"/>
  <c r="H33" i="1"/>
  <c r="G33" i="1"/>
  <c r="F33" i="1"/>
  <c r="E33" i="1"/>
  <c r="D33" i="1"/>
  <c r="L18" i="1"/>
  <c r="K18" i="1"/>
  <c r="J18" i="1"/>
  <c r="I18" i="1"/>
  <c r="H18" i="1"/>
  <c r="G18" i="1"/>
  <c r="F18" i="1"/>
  <c r="L9" i="1"/>
  <c r="K9" i="1"/>
  <c r="J9" i="1"/>
  <c r="I9" i="1"/>
  <c r="H9" i="1"/>
  <c r="G9" i="1"/>
  <c r="F9" i="1"/>
  <c r="E9" i="1"/>
  <c r="L13" i="1"/>
  <c r="K13" i="1"/>
  <c r="J13" i="1"/>
  <c r="I13" i="1"/>
  <c r="H13" i="1"/>
  <c r="G13" i="1"/>
  <c r="F13" i="1"/>
  <c r="E13" i="1"/>
  <c r="D13" i="1"/>
  <c r="L15" i="1"/>
  <c r="K15" i="1"/>
  <c r="J15" i="1"/>
  <c r="I15" i="1"/>
  <c r="H15" i="1"/>
  <c r="G15" i="1"/>
  <c r="F15" i="1"/>
  <c r="E15" i="1"/>
  <c r="D15" i="1"/>
  <c r="L26" i="1"/>
  <c r="K26" i="1"/>
  <c r="J26" i="1"/>
  <c r="I26" i="1"/>
  <c r="H26" i="1"/>
  <c r="G26" i="1"/>
  <c r="F26" i="1"/>
  <c r="E26" i="1"/>
  <c r="D26" i="1"/>
  <c r="B6" i="1"/>
  <c r="D8" i="1" s="1"/>
  <c r="B4" i="1"/>
  <c r="B5" i="1"/>
  <c r="B7" i="1"/>
  <c r="L53" i="3"/>
  <c r="K53" i="3"/>
  <c r="J53" i="3"/>
  <c r="I53" i="3"/>
  <c r="H53" i="3"/>
  <c r="G53" i="3"/>
  <c r="F53" i="3"/>
  <c r="L44" i="3"/>
  <c r="K44" i="3"/>
  <c r="J44" i="3"/>
  <c r="I44" i="3"/>
  <c r="H44" i="3"/>
  <c r="G44" i="3"/>
  <c r="F44" i="3"/>
  <c r="L35" i="3"/>
  <c r="K35" i="3"/>
  <c r="J35" i="3"/>
  <c r="I35" i="3"/>
  <c r="H35" i="3"/>
  <c r="G35" i="3"/>
  <c r="F35" i="3"/>
  <c r="E35" i="3"/>
  <c r="L52" i="3"/>
  <c r="K52" i="3"/>
  <c r="J52" i="3"/>
  <c r="I52" i="3"/>
  <c r="H52" i="3"/>
  <c r="G52" i="3"/>
  <c r="F52" i="3"/>
  <c r="E52" i="3"/>
  <c r="L43" i="3"/>
  <c r="K43" i="3"/>
  <c r="J43" i="3"/>
  <c r="I43" i="3"/>
  <c r="H43" i="3"/>
  <c r="G43" i="3"/>
  <c r="F43" i="3"/>
  <c r="E43" i="3"/>
  <c r="D43" i="3"/>
  <c r="D52" i="3" s="1"/>
  <c r="L34" i="3"/>
  <c r="K34" i="3"/>
  <c r="J34" i="3"/>
  <c r="I34" i="3"/>
  <c r="H34" i="3"/>
  <c r="G34" i="3"/>
  <c r="F34" i="3"/>
  <c r="E34" i="3"/>
  <c r="D34" i="3"/>
  <c r="L25" i="3"/>
  <c r="K25" i="3"/>
  <c r="J25" i="3"/>
  <c r="J24" i="3" s="1"/>
  <c r="I25" i="3"/>
  <c r="I24" i="3" s="1"/>
  <c r="H25" i="3"/>
  <c r="G25" i="3"/>
  <c r="G24" i="3" s="1"/>
  <c r="F25" i="3"/>
  <c r="F24" i="3" s="1"/>
  <c r="E25" i="3"/>
  <c r="D25" i="3"/>
  <c r="L24" i="3"/>
  <c r="K24" i="3"/>
  <c r="H24" i="3"/>
  <c r="E24" i="3"/>
  <c r="D24" i="3"/>
  <c r="D42" i="3" s="1"/>
  <c r="D51" i="3" s="1"/>
  <c r="G18" i="3"/>
  <c r="F18" i="3"/>
  <c r="E18" i="3"/>
  <c r="L16" i="3"/>
  <c r="L22" i="3" s="1"/>
  <c r="K16" i="3"/>
  <c r="K22" i="3" s="1"/>
  <c r="J16" i="3"/>
  <c r="J22" i="3" s="1"/>
  <c r="I16" i="3"/>
  <c r="I22" i="3" s="1"/>
  <c r="H16" i="3"/>
  <c r="H13" i="3" s="1"/>
  <c r="B16" i="3" s="1"/>
  <c r="G16" i="3"/>
  <c r="G15" i="3" s="1"/>
  <c r="F16" i="3"/>
  <c r="F15" i="3" s="1"/>
  <c r="E16" i="3"/>
  <c r="E22" i="3" s="1"/>
  <c r="B22" i="3" s="1"/>
  <c r="D16" i="3"/>
  <c r="D22" i="3" s="1"/>
  <c r="L15" i="3"/>
  <c r="J15" i="3"/>
  <c r="I15" i="3"/>
  <c r="H15" i="3"/>
  <c r="E15" i="3"/>
  <c r="D15" i="3"/>
  <c r="L13" i="3"/>
  <c r="K13" i="3"/>
  <c r="J13" i="3"/>
  <c r="I13" i="3"/>
  <c r="E13" i="3"/>
  <c r="D13" i="3"/>
  <c r="B13" i="3"/>
  <c r="H9" i="3"/>
  <c r="G9" i="3"/>
  <c r="F9" i="3"/>
  <c r="E9" i="3"/>
  <c r="B7" i="3"/>
  <c r="B6" i="3"/>
  <c r="B5" i="3"/>
  <c r="B4" i="3"/>
  <c r="L52" i="2"/>
  <c r="K52" i="2"/>
  <c r="J52" i="2"/>
  <c r="I52" i="2"/>
  <c r="H52" i="2"/>
  <c r="G52" i="2"/>
  <c r="F52" i="2"/>
  <c r="E52" i="2"/>
  <c r="J51" i="2"/>
  <c r="H51" i="2"/>
  <c r="L43" i="2"/>
  <c r="K43" i="2"/>
  <c r="J43" i="2"/>
  <c r="I43" i="2"/>
  <c r="H43" i="2"/>
  <c r="G43" i="2"/>
  <c r="F43" i="2"/>
  <c r="E43" i="2"/>
  <c r="D43" i="2"/>
  <c r="D52" i="2" s="1"/>
  <c r="L34" i="2"/>
  <c r="K34" i="2"/>
  <c r="J34" i="2"/>
  <c r="I34" i="2"/>
  <c r="H34" i="2"/>
  <c r="G34" i="2"/>
  <c r="F34" i="2"/>
  <c r="E34" i="2"/>
  <c r="D34" i="2"/>
  <c r="L33" i="2"/>
  <c r="J33" i="2"/>
  <c r="J32" i="2" s="1"/>
  <c r="J41" i="2" s="1"/>
  <c r="D33" i="2"/>
  <c r="L32" i="2"/>
  <c r="L41" i="2" s="1"/>
  <c r="D32" i="2"/>
  <c r="D41" i="2" s="1"/>
  <c r="L25" i="2"/>
  <c r="K25" i="2"/>
  <c r="J25" i="2"/>
  <c r="I25" i="2"/>
  <c r="I24" i="2" s="1"/>
  <c r="H25" i="2"/>
  <c r="G25" i="2"/>
  <c r="F25" i="2"/>
  <c r="F24" i="2" s="1"/>
  <c r="E25" i="2"/>
  <c r="D25" i="2"/>
  <c r="L24" i="2"/>
  <c r="L51" i="2" s="1"/>
  <c r="K24" i="2"/>
  <c r="K42" i="2" s="1"/>
  <c r="J24" i="2"/>
  <c r="J42" i="2" s="1"/>
  <c r="H24" i="2"/>
  <c r="H42" i="2" s="1"/>
  <c r="G24" i="2"/>
  <c r="G51" i="2" s="1"/>
  <c r="E24" i="2"/>
  <c r="E51" i="2" s="1"/>
  <c r="D24" i="2"/>
  <c r="D42" i="2" s="1"/>
  <c r="D51" i="2" s="1"/>
  <c r="F22" i="2"/>
  <c r="G18" i="2"/>
  <c r="F18" i="2"/>
  <c r="E18" i="2"/>
  <c r="L16" i="2"/>
  <c r="L22" i="2" s="1"/>
  <c r="K16" i="2"/>
  <c r="K22" i="2" s="1"/>
  <c r="J16" i="2"/>
  <c r="J22" i="2" s="1"/>
  <c r="I16" i="2"/>
  <c r="I22" i="2" s="1"/>
  <c r="H16" i="2"/>
  <c r="H13" i="2" s="1"/>
  <c r="B16" i="2" s="1"/>
  <c r="G16" i="2"/>
  <c r="G22" i="2" s="1"/>
  <c r="B24" i="2" s="1"/>
  <c r="F16" i="2"/>
  <c r="F15" i="2" s="1"/>
  <c r="E16" i="2"/>
  <c r="E22" i="2" s="1"/>
  <c r="B22" i="2" s="1"/>
  <c r="D16" i="2"/>
  <c r="D22" i="2" s="1"/>
  <c r="L15" i="2"/>
  <c r="K15" i="2"/>
  <c r="J15" i="2"/>
  <c r="I15" i="2"/>
  <c r="H15" i="2"/>
  <c r="G15" i="2"/>
  <c r="E15" i="2"/>
  <c r="D15" i="2"/>
  <c r="L13" i="2"/>
  <c r="K13" i="2"/>
  <c r="J13" i="2"/>
  <c r="I13" i="2"/>
  <c r="G13" i="2"/>
  <c r="B15" i="2" s="1"/>
  <c r="E13" i="2"/>
  <c r="D13" i="2"/>
  <c r="B13" i="2"/>
  <c r="H9" i="2"/>
  <c r="G9" i="2"/>
  <c r="F9" i="2"/>
  <c r="E9" i="2"/>
  <c r="B7" i="2"/>
  <c r="B6" i="2"/>
  <c r="B5" i="2"/>
  <c r="B4" i="2"/>
  <c r="L52" i="1"/>
  <c r="K52" i="1"/>
  <c r="J52" i="1"/>
  <c r="I52" i="1"/>
  <c r="H52" i="1"/>
  <c r="G52" i="1"/>
  <c r="F52" i="1"/>
  <c r="E52" i="1"/>
  <c r="L43" i="1"/>
  <c r="K43" i="1"/>
  <c r="J43" i="1"/>
  <c r="I43" i="1"/>
  <c r="H43" i="1"/>
  <c r="G43" i="1"/>
  <c r="F43" i="1"/>
  <c r="E43" i="1"/>
  <c r="D43" i="1"/>
  <c r="D52" i="1" s="1"/>
  <c r="L34" i="1"/>
  <c r="K34" i="1"/>
  <c r="J34" i="1"/>
  <c r="I34" i="1"/>
  <c r="H34" i="1"/>
  <c r="G34" i="1"/>
  <c r="F34" i="1"/>
  <c r="E34" i="1"/>
  <c r="D34" i="1"/>
  <c r="L22" i="1"/>
  <c r="L25" i="1"/>
  <c r="L24" i="1" s="1"/>
  <c r="K25" i="1"/>
  <c r="J25" i="1"/>
  <c r="J24" i="1" s="1"/>
  <c r="I25" i="1"/>
  <c r="I24" i="1" s="1"/>
  <c r="H25" i="1"/>
  <c r="H24" i="1" s="1"/>
  <c r="G25" i="1"/>
  <c r="F25" i="1"/>
  <c r="E25" i="1"/>
  <c r="D25" i="1"/>
  <c r="D24" i="1" s="1"/>
  <c r="K24" i="1"/>
  <c r="E16" i="1"/>
  <c r="E22" i="1" s="1"/>
  <c r="F16" i="1"/>
  <c r="G16" i="1"/>
  <c r="H16" i="1"/>
  <c r="H22" i="1" s="1"/>
  <c r="B25" i="1" s="1"/>
  <c r="I16" i="1"/>
  <c r="I22" i="1" s="1"/>
  <c r="J16" i="1"/>
  <c r="K16" i="1"/>
  <c r="L16" i="1"/>
  <c r="D16" i="1"/>
  <c r="B69" i="1" l="1"/>
  <c r="K71" i="1" s="1"/>
  <c r="K72" i="1" s="1"/>
  <c r="B60" i="1"/>
  <c r="B58" i="1"/>
  <c r="I62" i="1"/>
  <c r="I63" i="1" s="1"/>
  <c r="H62" i="1"/>
  <c r="H63" i="1" s="1"/>
  <c r="G62" i="1"/>
  <c r="G63" i="1" s="1"/>
  <c r="F62" i="1"/>
  <c r="F63" i="1" s="1"/>
  <c r="E62" i="1"/>
  <c r="E63" i="1" s="1"/>
  <c r="J62" i="1"/>
  <c r="J63" i="1" s="1"/>
  <c r="L62" i="1"/>
  <c r="L63" i="1" s="1"/>
  <c r="K62" i="1"/>
  <c r="K63" i="1" s="1"/>
  <c r="J8" i="1"/>
  <c r="K8" i="1"/>
  <c r="I8" i="1"/>
  <c r="H8" i="1"/>
  <c r="G8" i="1"/>
  <c r="F8" i="1"/>
  <c r="E8" i="1"/>
  <c r="L8" i="1"/>
  <c r="K22" i="1"/>
  <c r="D22" i="1"/>
  <c r="J22" i="1"/>
  <c r="F22" i="1"/>
  <c r="B15" i="1"/>
  <c r="G22" i="1"/>
  <c r="B14" i="1"/>
  <c r="B13" i="1"/>
  <c r="G51" i="3"/>
  <c r="G42" i="3"/>
  <c r="G33" i="3"/>
  <c r="D33" i="3"/>
  <c r="L33" i="3"/>
  <c r="H51" i="3"/>
  <c r="E51" i="3"/>
  <c r="H42" i="3"/>
  <c r="I33" i="3"/>
  <c r="I51" i="3"/>
  <c r="I42" i="3"/>
  <c r="K42" i="3"/>
  <c r="J33" i="3"/>
  <c r="J51" i="3"/>
  <c r="J42" i="3"/>
  <c r="L51" i="3"/>
  <c r="K26" i="3"/>
  <c r="K27" i="3" s="1"/>
  <c r="D26" i="3"/>
  <c r="H26" i="3"/>
  <c r="H27" i="3" s="1"/>
  <c r="F51" i="3"/>
  <c r="F42" i="3"/>
  <c r="F33" i="3"/>
  <c r="G22" i="3"/>
  <c r="B24" i="3" s="1"/>
  <c r="E26" i="3" s="1"/>
  <c r="E27" i="3" s="1"/>
  <c r="I26" i="3"/>
  <c r="I27" i="3" s="1"/>
  <c r="K33" i="3"/>
  <c r="H22" i="3"/>
  <c r="B25" i="3" s="1"/>
  <c r="J26" i="3" s="1"/>
  <c r="J27" i="3" s="1"/>
  <c r="F13" i="3"/>
  <c r="B14" i="3" s="1"/>
  <c r="H17" i="3" s="1"/>
  <c r="H18" i="3" s="1"/>
  <c r="K15" i="3"/>
  <c r="E33" i="3"/>
  <c r="L42" i="3"/>
  <c r="K51" i="3"/>
  <c r="G13" i="3"/>
  <c r="B15" i="3" s="1"/>
  <c r="E42" i="3"/>
  <c r="F22" i="3"/>
  <c r="B23" i="3" s="1"/>
  <c r="G26" i="3" s="1"/>
  <c r="G27" i="3" s="1"/>
  <c r="H33" i="3"/>
  <c r="F51" i="2"/>
  <c r="F42" i="2"/>
  <c r="F33" i="2"/>
  <c r="D31" i="2"/>
  <c r="E26" i="2"/>
  <c r="E27" i="2" s="1"/>
  <c r="I33" i="2"/>
  <c r="I51" i="2"/>
  <c r="I42" i="2"/>
  <c r="L31" i="2"/>
  <c r="L40" i="2" s="1"/>
  <c r="L49" i="2" s="1"/>
  <c r="L50" i="2" s="1"/>
  <c r="J40" i="2"/>
  <c r="J49" i="2" s="1"/>
  <c r="J50" i="2" s="1"/>
  <c r="K26" i="2"/>
  <c r="K27" i="2" s="1"/>
  <c r="B23" i="2"/>
  <c r="D26" i="2" s="1"/>
  <c r="D40" i="2"/>
  <c r="D49" i="2" s="1"/>
  <c r="D50" i="2" s="1"/>
  <c r="K33" i="2"/>
  <c r="H22" i="2"/>
  <c r="B25" i="2" s="1"/>
  <c r="J26" i="2" s="1"/>
  <c r="J27" i="2" s="1"/>
  <c r="F13" i="2"/>
  <c r="B14" i="2" s="1"/>
  <c r="D17" i="2" s="1"/>
  <c r="E33" i="2"/>
  <c r="L42" i="2"/>
  <c r="K51" i="2"/>
  <c r="J31" i="2"/>
  <c r="E42" i="2"/>
  <c r="G33" i="2"/>
  <c r="H33" i="2"/>
  <c r="G42" i="2"/>
  <c r="E24" i="1"/>
  <c r="B22" i="1" s="1"/>
  <c r="F24" i="1"/>
  <c r="G24" i="1"/>
  <c r="K27" i="1"/>
  <c r="I27" i="1"/>
  <c r="J27" i="1"/>
  <c r="L27" i="1"/>
  <c r="D71" i="1" l="1"/>
  <c r="G71" i="1"/>
  <c r="G72" i="1" s="1"/>
  <c r="L71" i="1"/>
  <c r="L72" i="1" s="1"/>
  <c r="E71" i="1"/>
  <c r="E72" i="1" s="1"/>
  <c r="H71" i="1"/>
  <c r="H72" i="1" s="1"/>
  <c r="J71" i="1"/>
  <c r="J72" i="1" s="1"/>
  <c r="F71" i="1"/>
  <c r="F72" i="1" s="1"/>
  <c r="I71" i="1"/>
  <c r="I72" i="1" s="1"/>
  <c r="D42" i="1"/>
  <c r="D51" i="1" s="1"/>
  <c r="K51" i="1"/>
  <c r="J42" i="1"/>
  <c r="I42" i="1"/>
  <c r="H51" i="1"/>
  <c r="B16" i="1"/>
  <c r="H17" i="1" s="1"/>
  <c r="L42" i="1"/>
  <c r="J41" i="1"/>
  <c r="B23" i="1"/>
  <c r="F27" i="1" s="1"/>
  <c r="H42" i="1"/>
  <c r="I41" i="1"/>
  <c r="I49" i="1" s="1"/>
  <c r="L51" i="1"/>
  <c r="J51" i="1"/>
  <c r="B24" i="1"/>
  <c r="K42" i="1"/>
  <c r="F51" i="1"/>
  <c r="F42" i="1"/>
  <c r="D41" i="1"/>
  <c r="G51" i="1"/>
  <c r="G42" i="1"/>
  <c r="I51" i="1"/>
  <c r="H27" i="1"/>
  <c r="E51" i="1"/>
  <c r="E42" i="1"/>
  <c r="K32" i="3"/>
  <c r="K41" i="3" s="1"/>
  <c r="K40" i="3" s="1"/>
  <c r="K49" i="3" s="1"/>
  <c r="K50" i="3" s="1"/>
  <c r="K31" i="3"/>
  <c r="I32" i="3"/>
  <c r="I41" i="3" s="1"/>
  <c r="I31" i="3"/>
  <c r="D17" i="3"/>
  <c r="H32" i="3"/>
  <c r="H41" i="3" s="1"/>
  <c r="H40" i="3" s="1"/>
  <c r="H31" i="3"/>
  <c r="L26" i="3"/>
  <c r="L27" i="3" s="1"/>
  <c r="J32" i="3"/>
  <c r="J41" i="3" s="1"/>
  <c r="J40" i="3" s="1"/>
  <c r="J49" i="3" s="1"/>
  <c r="J50" i="3" s="1"/>
  <c r="J31" i="3"/>
  <c r="D31" i="3"/>
  <c r="D32" i="3"/>
  <c r="D41" i="3" s="1"/>
  <c r="D40" i="3" s="1"/>
  <c r="D49" i="3" s="1"/>
  <c r="D50" i="3" s="1"/>
  <c r="E31" i="3"/>
  <c r="E32" i="3"/>
  <c r="E41" i="3" s="1"/>
  <c r="E40" i="3" s="1"/>
  <c r="F32" i="3"/>
  <c r="F41" i="3" s="1"/>
  <c r="F40" i="3" s="1"/>
  <c r="F31" i="3"/>
  <c r="B32" i="3" s="1"/>
  <c r="F26" i="3"/>
  <c r="F27" i="3" s="1"/>
  <c r="G32" i="3"/>
  <c r="G41" i="3" s="1"/>
  <c r="G40" i="3" s="1"/>
  <c r="G31" i="3"/>
  <c r="L31" i="3"/>
  <c r="L32" i="3"/>
  <c r="L41" i="3" s="1"/>
  <c r="L40" i="3" s="1"/>
  <c r="L49" i="3" s="1"/>
  <c r="L50" i="3" s="1"/>
  <c r="F26" i="2"/>
  <c r="F27" i="2" s="1"/>
  <c r="H17" i="2"/>
  <c r="H18" i="2" s="1"/>
  <c r="I26" i="2"/>
  <c r="I27" i="2" s="1"/>
  <c r="K32" i="2"/>
  <c r="K41" i="2" s="1"/>
  <c r="K31" i="2"/>
  <c r="H31" i="2"/>
  <c r="H32" i="2"/>
  <c r="H41" i="2" s="1"/>
  <c r="H40" i="2" s="1"/>
  <c r="G26" i="2"/>
  <c r="G27" i="2" s="1"/>
  <c r="I32" i="2"/>
  <c r="I41" i="2" s="1"/>
  <c r="I31" i="2"/>
  <c r="F32" i="2"/>
  <c r="F41" i="2" s="1"/>
  <c r="F31" i="2"/>
  <c r="B32" i="2" s="1"/>
  <c r="H26" i="2"/>
  <c r="H27" i="2" s="1"/>
  <c r="G32" i="2"/>
  <c r="G41" i="2" s="1"/>
  <c r="G40" i="2" s="1"/>
  <c r="G31" i="2"/>
  <c r="B33" i="2" s="1"/>
  <c r="L26" i="2"/>
  <c r="L27" i="2" s="1"/>
  <c r="E31" i="2"/>
  <c r="E32" i="2"/>
  <c r="E41" i="2" s="1"/>
  <c r="E40" i="2" s="1"/>
  <c r="I17" i="1" l="1"/>
  <c r="F17" i="1"/>
  <c r="K17" i="1"/>
  <c r="L17" i="1"/>
  <c r="D17" i="1"/>
  <c r="J17" i="1"/>
  <c r="E17" i="1"/>
  <c r="E18" i="1" s="1"/>
  <c r="G17" i="1"/>
  <c r="D49" i="1"/>
  <c r="E27" i="1"/>
  <c r="G27" i="1"/>
  <c r="K41" i="1"/>
  <c r="H41" i="1"/>
  <c r="G41" i="1"/>
  <c r="L41" i="1"/>
  <c r="F41" i="1"/>
  <c r="J49" i="1"/>
  <c r="E41" i="1"/>
  <c r="F49" i="3"/>
  <c r="B41" i="3"/>
  <c r="B34" i="3"/>
  <c r="H49" i="3"/>
  <c r="B43" i="3"/>
  <c r="B31" i="3"/>
  <c r="B33" i="3"/>
  <c r="I40" i="3"/>
  <c r="I49" i="3" s="1"/>
  <c r="I50" i="3" s="1"/>
  <c r="B40" i="3"/>
  <c r="E49" i="3"/>
  <c r="B42" i="3"/>
  <c r="G49" i="3"/>
  <c r="H49" i="2"/>
  <c r="B43" i="2"/>
  <c r="B42" i="2"/>
  <c r="G49" i="2"/>
  <c r="B34" i="2"/>
  <c r="H35" i="2" s="1"/>
  <c r="H36" i="2" s="1"/>
  <c r="K40" i="2"/>
  <c r="K49" i="2" s="1"/>
  <c r="K50" i="2" s="1"/>
  <c r="F40" i="2"/>
  <c r="F35" i="2"/>
  <c r="F36" i="2" s="1"/>
  <c r="E35" i="2"/>
  <c r="E36" i="2" s="1"/>
  <c r="G35" i="2"/>
  <c r="G36" i="2" s="1"/>
  <c r="B40" i="2"/>
  <c r="E49" i="2"/>
  <c r="B31" i="2"/>
  <c r="I40" i="2"/>
  <c r="I49" i="2" s="1"/>
  <c r="I50" i="2" s="1"/>
  <c r="G49" i="1" l="1"/>
  <c r="H49" i="1"/>
  <c r="K49" i="1"/>
  <c r="B34" i="1"/>
  <c r="B33" i="1"/>
  <c r="B41" i="1"/>
  <c r="F49" i="1"/>
  <c r="B32" i="1"/>
  <c r="L49" i="1"/>
  <c r="B31" i="1"/>
  <c r="G50" i="3"/>
  <c r="B51" i="3" s="1"/>
  <c r="H50" i="3"/>
  <c r="B52" i="3"/>
  <c r="F36" i="3"/>
  <c r="E36" i="3"/>
  <c r="H36" i="3"/>
  <c r="G36" i="3"/>
  <c r="I36" i="3"/>
  <c r="L36" i="3"/>
  <c r="D35" i="3"/>
  <c r="K36" i="3"/>
  <c r="J36" i="3"/>
  <c r="B49" i="3"/>
  <c r="E50" i="3"/>
  <c r="E44" i="3"/>
  <c r="E45" i="3" s="1"/>
  <c r="L45" i="3"/>
  <c r="D44" i="3"/>
  <c r="H45" i="3"/>
  <c r="K45" i="3"/>
  <c r="J45" i="3"/>
  <c r="I45" i="3"/>
  <c r="G45" i="3"/>
  <c r="F45" i="3"/>
  <c r="F50" i="3"/>
  <c r="B50" i="3" s="1"/>
  <c r="F49" i="2"/>
  <c r="B41" i="2"/>
  <c r="I35" i="2"/>
  <c r="I36" i="2" s="1"/>
  <c r="L35" i="2"/>
  <c r="L36" i="2" s="1"/>
  <c r="D35" i="2"/>
  <c r="K35" i="2"/>
  <c r="K36" i="2" s="1"/>
  <c r="J35" i="2"/>
  <c r="J36" i="2" s="1"/>
  <c r="E44" i="2"/>
  <c r="E45" i="2" s="1"/>
  <c r="L44" i="2"/>
  <c r="L45" i="2" s="1"/>
  <c r="D44" i="2"/>
  <c r="K44" i="2"/>
  <c r="K45" i="2" s="1"/>
  <c r="J44" i="2"/>
  <c r="J45" i="2" s="1"/>
  <c r="H44" i="2"/>
  <c r="H45" i="2" s="1"/>
  <c r="I44" i="2"/>
  <c r="I45" i="2" s="1"/>
  <c r="G44" i="2"/>
  <c r="G45" i="2" s="1"/>
  <c r="F44" i="2"/>
  <c r="F45" i="2" s="1"/>
  <c r="G50" i="2"/>
  <c r="B51" i="2" s="1"/>
  <c r="E50" i="2"/>
  <c r="B49" i="2" s="1"/>
  <c r="H50" i="2"/>
  <c r="B52" i="2"/>
  <c r="B42" i="1" l="1"/>
  <c r="H35" i="1"/>
  <c r="H36" i="1" s="1"/>
  <c r="G35" i="1"/>
  <c r="G36" i="1" s="1"/>
  <c r="F35" i="1"/>
  <c r="E35" i="1"/>
  <c r="K35" i="1"/>
  <c r="K36" i="1" s="1"/>
  <c r="L35" i="1"/>
  <c r="L36" i="1" s="1"/>
  <c r="D35" i="1"/>
  <c r="J35" i="1"/>
  <c r="I35" i="1"/>
  <c r="I36" i="1" s="1"/>
  <c r="B43" i="1"/>
  <c r="B50" i="1"/>
  <c r="B51" i="1"/>
  <c r="F36" i="1"/>
  <c r="E36" i="1"/>
  <c r="B52" i="1"/>
  <c r="J36" i="1"/>
  <c r="B40" i="1"/>
  <c r="E49" i="1"/>
  <c r="L54" i="3"/>
  <c r="D53" i="3"/>
  <c r="K54" i="3"/>
  <c r="J54" i="3"/>
  <c r="I54" i="3"/>
  <c r="G54" i="3"/>
  <c r="H54" i="3"/>
  <c r="F54" i="3"/>
  <c r="E53" i="3"/>
  <c r="E54" i="3" s="1"/>
  <c r="I53" i="2"/>
  <c r="I54" i="2" s="1"/>
  <c r="E53" i="2"/>
  <c r="E54" i="2" s="1"/>
  <c r="F50" i="2"/>
  <c r="B50" i="2"/>
  <c r="L53" i="2" s="1"/>
  <c r="L54" i="2" s="1"/>
  <c r="G44" i="1" l="1"/>
  <c r="J44" i="1"/>
  <c r="F44" i="1"/>
  <c r="F45" i="1" s="1"/>
  <c r="E44" i="1"/>
  <c r="E45" i="1" s="1"/>
  <c r="L44" i="1"/>
  <c r="L45" i="1" s="1"/>
  <c r="D44" i="1"/>
  <c r="K44" i="1"/>
  <c r="K45" i="1" s="1"/>
  <c r="I44" i="1"/>
  <c r="I45" i="1" s="1"/>
  <c r="H44" i="1"/>
  <c r="B49" i="1"/>
  <c r="G45" i="1"/>
  <c r="H45" i="1"/>
  <c r="J45" i="1"/>
  <c r="J53" i="2"/>
  <c r="J54" i="2" s="1"/>
  <c r="F53" i="2"/>
  <c r="F54" i="2" s="1"/>
  <c r="G53" i="2"/>
  <c r="G54" i="2" s="1"/>
  <c r="K53" i="2"/>
  <c r="K54" i="2" s="1"/>
  <c r="H53" i="2"/>
  <c r="H54" i="2" s="1"/>
  <c r="D53" i="2"/>
  <c r="F53" i="1" l="1"/>
  <c r="E53" i="1"/>
  <c r="E54" i="1" s="1"/>
  <c r="L53" i="1"/>
  <c r="L54" i="1" s="1"/>
  <c r="D53" i="1"/>
  <c r="I53" i="1"/>
  <c r="I54" i="1" s="1"/>
  <c r="K53" i="1"/>
  <c r="K54" i="1" s="1"/>
  <c r="J53" i="1"/>
  <c r="J54" i="1" s="1"/>
  <c r="H53" i="1"/>
  <c r="H54" i="1" s="1"/>
  <c r="G53" i="1"/>
  <c r="G54" i="1" s="1"/>
  <c r="F54" i="1"/>
  <c r="D62" i="1"/>
  <c r="D59" i="1"/>
</calcChain>
</file>

<file path=xl/sharedStrings.xml><?xml version="1.0" encoding="utf-8"?>
<sst xmlns="http://schemas.openxmlformats.org/spreadsheetml/2006/main" count="409" uniqueCount="33">
  <si>
    <t>Cj</t>
  </si>
  <si>
    <t>Variable Solución</t>
  </si>
  <si>
    <t>Cb</t>
  </si>
  <si>
    <t>Solución</t>
  </si>
  <si>
    <t>X1</t>
  </si>
  <si>
    <t>X2</t>
  </si>
  <si>
    <t>X3</t>
  </si>
  <si>
    <t>X4</t>
  </si>
  <si>
    <t>S1</t>
  </si>
  <si>
    <t>S2</t>
  </si>
  <si>
    <t>S3</t>
  </si>
  <si>
    <t>S4</t>
  </si>
  <si>
    <t>Zj</t>
  </si>
  <si>
    <t>Cj - Zj</t>
  </si>
  <si>
    <t>=(-2)*F4+F3</t>
  </si>
  <si>
    <t>=(-2)*F4'+F1</t>
  </si>
  <si>
    <t>=Cj-Zj</t>
  </si>
  <si>
    <t>=SUM(Cbi*Solución)</t>
  </si>
  <si>
    <t>=F3/2</t>
  </si>
  <si>
    <t>=(-1)F3/2+F1</t>
  </si>
  <si>
    <t>=(-1)F3/2+F2</t>
  </si>
  <si>
    <t>=F2/2</t>
  </si>
  <si>
    <t>=(-1)(F2/2)+F1</t>
  </si>
  <si>
    <t>=(-1)F1+F2</t>
  </si>
  <si>
    <t>IT 1</t>
  </si>
  <si>
    <t>IT 2</t>
  </si>
  <si>
    <t>IT 3</t>
  </si>
  <si>
    <t>IT 4</t>
  </si>
  <si>
    <t>=(-2)F1+F2</t>
  </si>
  <si>
    <t>=(-0,5)F2+F1</t>
  </si>
  <si>
    <t>&lt;=</t>
  </si>
  <si>
    <t>F.O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</si>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</sst>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88A0DC4-A2C2-41CD-A3A9-1E11EB18DF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E5160-3D73-4027-B3C4-9691F3A7D9B8}">
  <dimension ref="B2:Q72"/>
  <sheetViews>
    <sheetView tabSelected="1" topLeftCell="C1" zoomScale="85" zoomScaleNormal="85" workbookViewId="0">
      <selection activeCell="P3" sqref="P3"/>
    </sheetView>
  </sheetViews>
  <sheetFormatPr baseColWidth="10" defaultRowHeight="18.75" x14ac:dyDescent="0.25"/>
  <cols>
    <col min="1" max="1" width="11.42578125" style="5"/>
    <col min="2" max="3" width="13.28515625" style="5" customWidth="1"/>
    <col min="4" max="4" width="16.42578125" style="5" customWidth="1"/>
    <col min="5" max="12" width="13.28515625" style="5" customWidth="1"/>
    <col min="13" max="13" width="17.7109375" style="18" customWidth="1"/>
    <col min="14" max="15" width="11.42578125" style="5"/>
    <col min="16" max="16" width="16.5703125" style="5" customWidth="1"/>
    <col min="17" max="16384" width="11.42578125" style="5"/>
  </cols>
  <sheetData>
    <row r="2" spans="2:17" x14ac:dyDescent="0.25">
      <c r="B2" s="6"/>
      <c r="C2" s="27" t="s">
        <v>0</v>
      </c>
      <c r="D2" s="28"/>
      <c r="E2" s="12">
        <v>20000</v>
      </c>
      <c r="F2" s="12">
        <v>20000</v>
      </c>
      <c r="G2" s="12">
        <v>20000</v>
      </c>
      <c r="H2" s="12">
        <v>20000</v>
      </c>
      <c r="I2" s="12">
        <v>0</v>
      </c>
      <c r="J2" s="12">
        <v>0</v>
      </c>
      <c r="K2" s="12">
        <v>0</v>
      </c>
      <c r="L2" s="12">
        <v>0</v>
      </c>
      <c r="N2" s="34" t="s">
        <v>4</v>
      </c>
      <c r="O2" s="34" t="s">
        <v>5</v>
      </c>
      <c r="P2" s="34" t="s">
        <v>6</v>
      </c>
      <c r="Q2" s="34" t="s">
        <v>7</v>
      </c>
    </row>
    <row r="3" spans="2:17" ht="45" customHeight="1" x14ac:dyDescent="0.25">
      <c r="B3" s="9" t="s">
        <v>2</v>
      </c>
      <c r="C3" s="10" t="s">
        <v>1</v>
      </c>
      <c r="D3" s="13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N3" s="34">
        <v>3</v>
      </c>
      <c r="O3" s="34">
        <v>4</v>
      </c>
      <c r="P3" s="34">
        <v>6</v>
      </c>
      <c r="Q3" s="34">
        <v>4</v>
      </c>
    </row>
    <row r="4" spans="2:17" x14ac:dyDescent="0.25">
      <c r="B4" s="8">
        <f>IF(AND($E4=1,$E5=0,$E6=0,$E7=0),$E2,0)</f>
        <v>0</v>
      </c>
      <c r="C4" s="11" t="s">
        <v>8</v>
      </c>
      <c r="D4" s="14">
        <v>24</v>
      </c>
      <c r="E4" s="2">
        <v>2</v>
      </c>
      <c r="F4" s="2">
        <v>1</v>
      </c>
      <c r="G4" s="2">
        <v>1</v>
      </c>
      <c r="H4" s="2">
        <v>2</v>
      </c>
      <c r="I4" s="2">
        <v>1</v>
      </c>
      <c r="J4" s="2">
        <v>0</v>
      </c>
      <c r="K4" s="2">
        <v>0</v>
      </c>
      <c r="L4" s="2">
        <v>0</v>
      </c>
    </row>
    <row r="5" spans="2:17" x14ac:dyDescent="0.25">
      <c r="B5" s="8">
        <f>IF(AND($F4=0,$F5=1,$F6=0,$F7=0),$F2,0)</f>
        <v>0</v>
      </c>
      <c r="C5" s="11" t="s">
        <v>9</v>
      </c>
      <c r="D5" s="14">
        <v>20</v>
      </c>
      <c r="E5" s="2">
        <v>2</v>
      </c>
      <c r="F5" s="2">
        <v>2</v>
      </c>
      <c r="G5" s="2">
        <v>1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N5" s="5">
        <f>E4*$N$3+F4*$O$3+G4*$P$3+H4*$Q$3</f>
        <v>24</v>
      </c>
      <c r="O5" s="5" t="s">
        <v>30</v>
      </c>
      <c r="P5" s="5">
        <f>D4</f>
        <v>24</v>
      </c>
    </row>
    <row r="6" spans="2:17" x14ac:dyDescent="0.25">
      <c r="B6" s="8">
        <f>IF(AND($G4=0,$G5=0,$G6=1,$G7=0),$G2,0)</f>
        <v>0</v>
      </c>
      <c r="C6" s="11" t="s">
        <v>10</v>
      </c>
      <c r="D6" s="14">
        <v>20</v>
      </c>
      <c r="E6" s="2">
        <v>0</v>
      </c>
      <c r="F6" s="2">
        <v>0</v>
      </c>
      <c r="G6" s="2">
        <v>2</v>
      </c>
      <c r="H6" s="2">
        <v>2</v>
      </c>
      <c r="I6" s="2">
        <v>0</v>
      </c>
      <c r="J6" s="2">
        <v>0</v>
      </c>
      <c r="K6" s="2">
        <v>1</v>
      </c>
      <c r="L6" s="2">
        <v>0</v>
      </c>
      <c r="N6" s="5">
        <f t="shared" ref="N6:N8" si="0">E5*$N$3+F5*$O$3+G5*$P$3+H5*$Q$3</f>
        <v>20</v>
      </c>
      <c r="O6" s="5" t="s">
        <v>30</v>
      </c>
      <c r="P6" s="5">
        <f t="shared" ref="P6:P8" si="1">D5</f>
        <v>20</v>
      </c>
    </row>
    <row r="7" spans="2:17" x14ac:dyDescent="0.25">
      <c r="B7" s="8">
        <f>IF(AND($H4=0,$H5=0,$H6=0,$H7=1),$H2,0)</f>
        <v>0</v>
      </c>
      <c r="C7" s="31" t="s">
        <v>11</v>
      </c>
      <c r="D7" s="32">
        <v>16</v>
      </c>
      <c r="E7" s="33">
        <v>0</v>
      </c>
      <c r="F7" s="33">
        <v>0</v>
      </c>
      <c r="G7" s="33">
        <v>0</v>
      </c>
      <c r="H7" s="33">
        <v>4</v>
      </c>
      <c r="I7" s="33">
        <v>0</v>
      </c>
      <c r="J7" s="33">
        <v>0</v>
      </c>
      <c r="K7" s="33">
        <v>0</v>
      </c>
      <c r="L7" s="33">
        <v>1</v>
      </c>
      <c r="N7" s="5">
        <f t="shared" si="0"/>
        <v>20</v>
      </c>
      <c r="O7" s="5" t="s">
        <v>30</v>
      </c>
      <c r="P7" s="5">
        <f t="shared" si="1"/>
        <v>20</v>
      </c>
    </row>
    <row r="8" spans="2:17" x14ac:dyDescent="0.25">
      <c r="B8" s="3"/>
      <c r="C8" s="11" t="s">
        <v>12</v>
      </c>
      <c r="D8" s="14">
        <f>SUMPRODUCT($B4:$B7,D4:D7)</f>
        <v>0</v>
      </c>
      <c r="E8" s="1">
        <f>SUMPRODUCT($B4:$B7,E4:E7)</f>
        <v>0</v>
      </c>
      <c r="F8" s="1">
        <f>SUMPRODUCT($B4:$B7,F4:F7)</f>
        <v>0</v>
      </c>
      <c r="G8" s="1">
        <f>SUMPRODUCT($B4:$B7,G4:G7)</f>
        <v>0</v>
      </c>
      <c r="H8" s="1">
        <f>SUMPRODUCT($B4:$B7,H4:H7)</f>
        <v>0</v>
      </c>
      <c r="I8" s="1">
        <f>SUMPRODUCT($B4:$B7,I4:I7)</f>
        <v>0</v>
      </c>
      <c r="J8" s="1">
        <f>SUMPRODUCT($B4:$B7,J4:J7)</f>
        <v>0</v>
      </c>
      <c r="K8" s="1">
        <f>SUMPRODUCT($B4:$B7,K4:K7)</f>
        <v>0</v>
      </c>
      <c r="L8" s="1">
        <f>SUMPRODUCT($B4:$B7,L4:L7)</f>
        <v>0</v>
      </c>
      <c r="N8" s="5">
        <f t="shared" si="0"/>
        <v>16</v>
      </c>
      <c r="O8" s="5" t="s">
        <v>30</v>
      </c>
      <c r="P8" s="5">
        <f t="shared" si="1"/>
        <v>16</v>
      </c>
    </row>
    <row r="9" spans="2:17" x14ac:dyDescent="0.25">
      <c r="B9" s="4"/>
      <c r="C9" s="29" t="s">
        <v>13</v>
      </c>
      <c r="D9" s="30"/>
      <c r="E9" s="20">
        <f>E2-E8</f>
        <v>20000</v>
      </c>
      <c r="F9" s="20">
        <f t="shared" ref="F9:L9" si="2">F2-F8</f>
        <v>20000</v>
      </c>
      <c r="G9" s="20">
        <f t="shared" si="2"/>
        <v>20000</v>
      </c>
      <c r="H9" s="20">
        <f t="shared" si="2"/>
        <v>20000</v>
      </c>
      <c r="I9" s="20">
        <f t="shared" si="2"/>
        <v>0</v>
      </c>
      <c r="J9" s="20">
        <f t="shared" si="2"/>
        <v>0</v>
      </c>
      <c r="K9" s="20">
        <f t="shared" si="2"/>
        <v>0</v>
      </c>
      <c r="L9" s="20">
        <f t="shared" si="2"/>
        <v>0</v>
      </c>
    </row>
    <row r="10" spans="2:17" x14ac:dyDescent="0.25">
      <c r="N10" s="5" t="s">
        <v>31</v>
      </c>
      <c r="O10" s="5" t="s">
        <v>32</v>
      </c>
      <c r="P10" s="5">
        <f>E2*N3+F2*O3+G2*P3+H2*Q3</f>
        <v>340000</v>
      </c>
    </row>
    <row r="11" spans="2:17" x14ac:dyDescent="0.25">
      <c r="B11" s="5" t="s">
        <v>24</v>
      </c>
      <c r="C11" s="27" t="s">
        <v>0</v>
      </c>
      <c r="D11" s="28"/>
      <c r="E11" s="12">
        <v>20000</v>
      </c>
      <c r="F11" s="12">
        <v>20000</v>
      </c>
      <c r="G11" s="12">
        <v>20000</v>
      </c>
      <c r="H11" s="12">
        <v>20000</v>
      </c>
      <c r="I11" s="12">
        <v>0</v>
      </c>
      <c r="J11" s="12">
        <v>0</v>
      </c>
      <c r="K11" s="12">
        <v>0</v>
      </c>
      <c r="L11" s="12">
        <v>0</v>
      </c>
    </row>
    <row r="12" spans="2:17" ht="44.25" customHeight="1" x14ac:dyDescent="0.25">
      <c r="B12" s="9" t="s">
        <v>2</v>
      </c>
      <c r="C12" s="10" t="s">
        <v>1</v>
      </c>
      <c r="D12" s="13" t="s">
        <v>3</v>
      </c>
      <c r="E12" s="7" t="s">
        <v>4</v>
      </c>
      <c r="F12" s="7" t="s">
        <v>5</v>
      </c>
      <c r="G12" s="7" t="s">
        <v>6</v>
      </c>
      <c r="H12" s="7" t="s">
        <v>7</v>
      </c>
      <c r="I12" s="7" t="s">
        <v>8</v>
      </c>
      <c r="J12" s="7" t="s">
        <v>9</v>
      </c>
      <c r="K12" s="7" t="s">
        <v>10</v>
      </c>
      <c r="L12" s="7" t="s">
        <v>11</v>
      </c>
    </row>
    <row r="13" spans="2:17" x14ac:dyDescent="0.25">
      <c r="B13" s="8">
        <f>IF(AND($E13=1,$E14=0,$E15=0,$E16=0),$E11,0)</f>
        <v>0</v>
      </c>
      <c r="C13" s="11" t="s">
        <v>8</v>
      </c>
      <c r="D13" s="25">
        <f>(-2*D16)+D4</f>
        <v>16</v>
      </c>
      <c r="E13" s="2">
        <f t="shared" ref="E13:L13" si="3">(-2*E16)+E4</f>
        <v>2</v>
      </c>
      <c r="F13" s="2">
        <f t="shared" si="3"/>
        <v>1</v>
      </c>
      <c r="G13" s="2">
        <f t="shared" si="3"/>
        <v>1</v>
      </c>
      <c r="H13" s="21">
        <f t="shared" si="3"/>
        <v>0</v>
      </c>
      <c r="I13" s="2">
        <f t="shared" si="3"/>
        <v>1</v>
      </c>
      <c r="J13" s="2">
        <f t="shared" si="3"/>
        <v>0</v>
      </c>
      <c r="K13" s="2">
        <f t="shared" si="3"/>
        <v>0</v>
      </c>
      <c r="L13" s="2">
        <f t="shared" si="3"/>
        <v>-0.5</v>
      </c>
      <c r="M13" s="15" t="s">
        <v>15</v>
      </c>
    </row>
    <row r="14" spans="2:17" x14ac:dyDescent="0.25">
      <c r="B14" s="8">
        <f>IF(AND($F13=0,$F14=1,$F15=0,$F16=0),$F11,0)</f>
        <v>0</v>
      </c>
      <c r="C14" s="11" t="s">
        <v>9</v>
      </c>
      <c r="D14" s="14">
        <v>20</v>
      </c>
      <c r="E14" s="2">
        <v>2</v>
      </c>
      <c r="F14" s="2">
        <v>2</v>
      </c>
      <c r="G14" s="2">
        <v>1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</row>
    <row r="15" spans="2:17" x14ac:dyDescent="0.25">
      <c r="B15" s="8">
        <f>IF(AND($G13=0,$G14=0,$G15=1,$G16=0),$G11,0)</f>
        <v>0</v>
      </c>
      <c r="C15" s="11" t="s">
        <v>10</v>
      </c>
      <c r="D15" s="25">
        <f>(-2*D16)+D6</f>
        <v>12</v>
      </c>
      <c r="E15" s="2">
        <f t="shared" ref="E15:L15" si="4">(-2*E16)+E6</f>
        <v>0</v>
      </c>
      <c r="F15" s="2">
        <f t="shared" si="4"/>
        <v>0</v>
      </c>
      <c r="G15" s="2">
        <f t="shared" si="4"/>
        <v>2</v>
      </c>
      <c r="H15" s="21">
        <f t="shared" si="4"/>
        <v>0</v>
      </c>
      <c r="I15" s="2">
        <f t="shared" si="4"/>
        <v>0</v>
      </c>
      <c r="J15" s="2">
        <f t="shared" si="4"/>
        <v>0</v>
      </c>
      <c r="K15" s="2">
        <f t="shared" si="4"/>
        <v>1</v>
      </c>
      <c r="L15" s="2">
        <f t="shared" si="4"/>
        <v>-0.5</v>
      </c>
      <c r="M15" s="15" t="s">
        <v>14</v>
      </c>
    </row>
    <row r="16" spans="2:17" x14ac:dyDescent="0.25">
      <c r="B16" s="19">
        <f>IF(AND($H13=0,$H14=0,$H15=0,$H16=1),$H11,0)</f>
        <v>20000</v>
      </c>
      <c r="C16" s="11" t="s">
        <v>7</v>
      </c>
      <c r="D16" s="17">
        <f>D7/$H$7</f>
        <v>4</v>
      </c>
      <c r="E16" s="1">
        <f>E7/$H$7</f>
        <v>0</v>
      </c>
      <c r="F16" s="1">
        <f>F7/$H$7</f>
        <v>0</v>
      </c>
      <c r="G16" s="1">
        <f>G7/$H$7</f>
        <v>0</v>
      </c>
      <c r="H16" s="17">
        <f>H7/$H$7</f>
        <v>1</v>
      </c>
      <c r="I16" s="1">
        <f>I7/$H$7</f>
        <v>0</v>
      </c>
      <c r="J16" s="1">
        <f>J7/$H$7</f>
        <v>0</v>
      </c>
      <c r="K16" s="1">
        <f>K7/$H$7</f>
        <v>0</v>
      </c>
      <c r="L16" s="1">
        <f>L7/$H$7</f>
        <v>0.25</v>
      </c>
    </row>
    <row r="17" spans="2:13" x14ac:dyDescent="0.25">
      <c r="B17" s="3"/>
      <c r="C17" s="11" t="s">
        <v>12</v>
      </c>
      <c r="D17" s="14">
        <f>SUMPRODUCT($B13:$B16,D13:D16)</f>
        <v>80000</v>
      </c>
      <c r="E17" s="22">
        <f>SUMPRODUCT($B13:$B16,E13:E16)</f>
        <v>0</v>
      </c>
      <c r="F17" s="22">
        <f>SUMPRODUCT($B13:$B16,F13:F16)</f>
        <v>0</v>
      </c>
      <c r="G17" s="22">
        <f>SUMPRODUCT($B13:$B16,G13:G16)</f>
        <v>0</v>
      </c>
      <c r="H17" s="22">
        <f>SUMPRODUCT($B13:$B16,H13:H16)</f>
        <v>20000</v>
      </c>
      <c r="I17" s="22">
        <f>SUMPRODUCT($B13:$B16,I13:I16)</f>
        <v>0</v>
      </c>
      <c r="J17" s="22">
        <f>SUMPRODUCT($B13:$B16,J13:J16)</f>
        <v>0</v>
      </c>
      <c r="K17" s="22">
        <f>SUMPRODUCT($B13:$B16,K13:K16)</f>
        <v>0</v>
      </c>
      <c r="L17" s="22">
        <f>SUMPRODUCT($B13:$B16,L13:L16)</f>
        <v>5000</v>
      </c>
    </row>
    <row r="18" spans="2:13" x14ac:dyDescent="0.25">
      <c r="B18" s="4"/>
      <c r="C18" s="29" t="s">
        <v>13</v>
      </c>
      <c r="D18" s="30"/>
      <c r="E18" s="20">
        <f>E$11-E17</f>
        <v>20000</v>
      </c>
      <c r="F18" s="20">
        <f t="shared" ref="F18:L18" si="5">F$11-F17</f>
        <v>20000</v>
      </c>
      <c r="G18" s="20">
        <f t="shared" si="5"/>
        <v>20000</v>
      </c>
      <c r="H18" s="20">
        <f t="shared" si="5"/>
        <v>0</v>
      </c>
      <c r="I18" s="20">
        <f t="shared" si="5"/>
        <v>0</v>
      </c>
      <c r="J18" s="20">
        <f t="shared" si="5"/>
        <v>0</v>
      </c>
      <c r="K18" s="20">
        <f t="shared" si="5"/>
        <v>0</v>
      </c>
      <c r="L18" s="20">
        <f t="shared" si="5"/>
        <v>-5000</v>
      </c>
    </row>
    <row r="20" spans="2:13" x14ac:dyDescent="0.25">
      <c r="B20" s="5" t="s">
        <v>24</v>
      </c>
      <c r="C20" s="27" t="s">
        <v>0</v>
      </c>
      <c r="D20" s="28"/>
      <c r="E20" s="12">
        <v>20000</v>
      </c>
      <c r="F20" s="12">
        <v>20000</v>
      </c>
      <c r="G20" s="12">
        <v>20000</v>
      </c>
      <c r="H20" s="12">
        <v>20000</v>
      </c>
      <c r="I20" s="12">
        <v>0</v>
      </c>
      <c r="J20" s="12">
        <v>0</v>
      </c>
      <c r="K20" s="12">
        <v>0</v>
      </c>
      <c r="L20" s="12">
        <v>0</v>
      </c>
    </row>
    <row r="21" spans="2:13" ht="37.5" x14ac:dyDescent="0.25">
      <c r="B21" s="9" t="s">
        <v>2</v>
      </c>
      <c r="C21" s="10" t="s">
        <v>1</v>
      </c>
      <c r="D21" s="13" t="s">
        <v>3</v>
      </c>
      <c r="E21" s="7" t="s">
        <v>4</v>
      </c>
      <c r="F21" s="7" t="s">
        <v>5</v>
      </c>
      <c r="G21" s="7" t="s">
        <v>6</v>
      </c>
      <c r="H21" s="7" t="s">
        <v>7</v>
      </c>
      <c r="I21" s="7" t="s">
        <v>8</v>
      </c>
      <c r="J21" s="7" t="s">
        <v>9</v>
      </c>
      <c r="K21" s="7" t="s">
        <v>10</v>
      </c>
      <c r="L21" s="7" t="s">
        <v>11</v>
      </c>
    </row>
    <row r="22" spans="2:13" x14ac:dyDescent="0.25">
      <c r="B22" s="8">
        <f>IF(AND($E22=1,$E23=0,$E24=0,$E25=0),$E20,0)</f>
        <v>0</v>
      </c>
      <c r="C22" s="11" t="s">
        <v>8</v>
      </c>
      <c r="D22" s="25">
        <f>(D$16*-2)+D4</f>
        <v>16</v>
      </c>
      <c r="E22" s="2">
        <f>(E$16*-2)+E$4</f>
        <v>2</v>
      </c>
      <c r="F22" s="2">
        <f>(F$16*-2)+F$4</f>
        <v>1</v>
      </c>
      <c r="G22" s="2">
        <f>(G$16*-2)+G$4</f>
        <v>1</v>
      </c>
      <c r="H22" s="21">
        <f>(H$16*-2)+H$4</f>
        <v>0</v>
      </c>
      <c r="I22" s="2">
        <f>(I$16*-2)+I$4</f>
        <v>1</v>
      </c>
      <c r="J22" s="2">
        <f>(J$16*-2)+J$4</f>
        <v>0</v>
      </c>
      <c r="K22" s="2">
        <f>(K$16*-2)+K$4</f>
        <v>0</v>
      </c>
      <c r="L22" s="2">
        <f>(L$16*-2)+L$4</f>
        <v>-0.5</v>
      </c>
    </row>
    <row r="23" spans="2:13" x14ac:dyDescent="0.25">
      <c r="B23" s="8">
        <f>IF(AND($F22=0,$F23=1,$F24=0,$F25=0),$F20,0)</f>
        <v>0</v>
      </c>
      <c r="C23" s="11" t="s">
        <v>9</v>
      </c>
      <c r="D23" s="14">
        <v>20</v>
      </c>
      <c r="E23" s="2">
        <v>2</v>
      </c>
      <c r="F23" s="2">
        <v>2</v>
      </c>
      <c r="G23" s="2">
        <v>1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</row>
    <row r="24" spans="2:13" x14ac:dyDescent="0.25">
      <c r="B24" s="32">
        <f>IF(AND($G22=0,$G23=0,$G24=1,$G25=0),$G20,0)</f>
        <v>0</v>
      </c>
      <c r="C24" s="32" t="s">
        <v>10</v>
      </c>
      <c r="D24" s="33">
        <f>(-2*D$25)+D$6</f>
        <v>12</v>
      </c>
      <c r="E24" s="33">
        <f>(-2*E$25)+E$6</f>
        <v>0</v>
      </c>
      <c r="F24" s="33">
        <f>(-2*F$25)+F$6</f>
        <v>0</v>
      </c>
      <c r="G24" s="26">
        <f>(-2*G$25)+G$6</f>
        <v>2</v>
      </c>
      <c r="H24" s="33">
        <f>(-2*H$25)+H$6</f>
        <v>0</v>
      </c>
      <c r="I24" s="33">
        <f>(-2*I$25)+I$6</f>
        <v>0</v>
      </c>
      <c r="J24" s="33">
        <f>(-2*J$25)+J$6</f>
        <v>0</v>
      </c>
      <c r="K24" s="33">
        <f>(-2*K$25)+K$6</f>
        <v>1</v>
      </c>
      <c r="L24" s="33">
        <f>(-2*L$25)+L$6</f>
        <v>-0.5</v>
      </c>
    </row>
    <row r="25" spans="2:13" x14ac:dyDescent="0.25">
      <c r="B25" s="19">
        <f>IF(AND($H22=0,$H23=0,$H24=0,$H25=1),$H20,0)</f>
        <v>20000</v>
      </c>
      <c r="C25" s="11" t="s">
        <v>7</v>
      </c>
      <c r="D25" s="17">
        <f>D$7/$H$7</f>
        <v>4</v>
      </c>
      <c r="E25" s="1">
        <f>E$7/$H$7</f>
        <v>0</v>
      </c>
      <c r="F25" s="1">
        <f t="shared" ref="F25:L25" si="6">F$7/$H$7</f>
        <v>0</v>
      </c>
      <c r="G25" s="1">
        <f t="shared" si="6"/>
        <v>0</v>
      </c>
      <c r="H25" s="17">
        <f t="shared" si="6"/>
        <v>1</v>
      </c>
      <c r="I25" s="1">
        <f t="shared" si="6"/>
        <v>0</v>
      </c>
      <c r="J25" s="1">
        <f t="shared" si="6"/>
        <v>0</v>
      </c>
      <c r="K25" s="1">
        <f t="shared" si="6"/>
        <v>0</v>
      </c>
      <c r="L25" s="1">
        <f t="shared" si="6"/>
        <v>0.25</v>
      </c>
    </row>
    <row r="26" spans="2:13" x14ac:dyDescent="0.25">
      <c r="B26" s="3"/>
      <c r="C26" s="11" t="s">
        <v>12</v>
      </c>
      <c r="D26" s="14">
        <f>SUMPRODUCT($B22:$B25,D22:D25)</f>
        <v>80000</v>
      </c>
      <c r="E26" s="22">
        <f>SUMPRODUCT($B22:$B25,E22:E25)</f>
        <v>0</v>
      </c>
      <c r="F26" s="22">
        <f>SUMPRODUCT($B22:$B25,F22:F25)</f>
        <v>0</v>
      </c>
      <c r="G26" s="22">
        <f>SUMPRODUCT($B22:$B25,G22:G25)</f>
        <v>0</v>
      </c>
      <c r="H26" s="22">
        <f>SUMPRODUCT($B22:$B25,H22:H25)</f>
        <v>20000</v>
      </c>
      <c r="I26" s="22">
        <f>SUMPRODUCT($B22:$B25,I22:I25)</f>
        <v>0</v>
      </c>
      <c r="J26" s="22">
        <f>SUMPRODUCT($B22:$B25,J22:J25)</f>
        <v>0</v>
      </c>
      <c r="K26" s="22">
        <f>SUMPRODUCT($B22:$B25,K22:K25)</f>
        <v>0</v>
      </c>
      <c r="L26" s="22">
        <f>SUMPRODUCT($B22:$B25,L22:L25)</f>
        <v>5000</v>
      </c>
      <c r="M26" s="15" t="s">
        <v>17</v>
      </c>
    </row>
    <row r="27" spans="2:13" x14ac:dyDescent="0.25">
      <c r="B27" s="4"/>
      <c r="C27" s="29" t="s">
        <v>13</v>
      </c>
      <c r="D27" s="30"/>
      <c r="E27" s="20">
        <f>E20-E26</f>
        <v>20000</v>
      </c>
      <c r="F27" s="20">
        <f t="shared" ref="F27:L27" si="7">F20-F26</f>
        <v>20000</v>
      </c>
      <c r="G27" s="20">
        <f t="shared" si="7"/>
        <v>20000</v>
      </c>
      <c r="H27" s="20">
        <f t="shared" si="7"/>
        <v>0</v>
      </c>
      <c r="I27" s="20">
        <f t="shared" si="7"/>
        <v>0</v>
      </c>
      <c r="J27" s="20">
        <f t="shared" si="7"/>
        <v>0</v>
      </c>
      <c r="K27" s="20">
        <f t="shared" si="7"/>
        <v>0</v>
      </c>
      <c r="L27" s="20">
        <f t="shared" si="7"/>
        <v>-5000</v>
      </c>
      <c r="M27" s="15" t="s">
        <v>16</v>
      </c>
    </row>
    <row r="29" spans="2:13" x14ac:dyDescent="0.25">
      <c r="B29" s="5" t="s">
        <v>25</v>
      </c>
      <c r="C29" s="27" t="s">
        <v>0</v>
      </c>
      <c r="D29" s="28"/>
      <c r="E29" s="12">
        <v>20000</v>
      </c>
      <c r="F29" s="12">
        <v>20000</v>
      </c>
      <c r="G29" s="12">
        <v>20000</v>
      </c>
      <c r="H29" s="12">
        <v>20000</v>
      </c>
      <c r="I29" s="12">
        <v>0</v>
      </c>
      <c r="J29" s="12">
        <v>0</v>
      </c>
      <c r="K29" s="12">
        <v>0</v>
      </c>
      <c r="L29" s="12">
        <v>0</v>
      </c>
    </row>
    <row r="30" spans="2:13" ht="37.5" x14ac:dyDescent="0.25">
      <c r="B30" s="9" t="s">
        <v>2</v>
      </c>
      <c r="C30" s="10" t="s">
        <v>1</v>
      </c>
      <c r="D30" s="13" t="s">
        <v>3</v>
      </c>
      <c r="E30" s="7" t="s">
        <v>4</v>
      </c>
      <c r="F30" s="7" t="s">
        <v>5</v>
      </c>
      <c r="G30" s="7" t="s">
        <v>6</v>
      </c>
      <c r="H30" s="7" t="s">
        <v>7</v>
      </c>
      <c r="I30" s="7" t="s">
        <v>8</v>
      </c>
      <c r="J30" s="7" t="s">
        <v>9</v>
      </c>
      <c r="K30" s="7" t="s">
        <v>10</v>
      </c>
      <c r="L30" s="7" t="s">
        <v>11</v>
      </c>
    </row>
    <row r="31" spans="2:13" x14ac:dyDescent="0.25">
      <c r="B31" s="8">
        <f>IF(AND($E31=1,$E32=0,$E33=0,$E34=0),$E29,0)</f>
        <v>0</v>
      </c>
      <c r="C31" s="11" t="s">
        <v>8</v>
      </c>
      <c r="D31" s="16">
        <f>-1*D33+D22</f>
        <v>10</v>
      </c>
      <c r="E31" s="2">
        <f t="shared" ref="E31:L31" si="8">-1*E33+E22</f>
        <v>2</v>
      </c>
      <c r="F31" s="2">
        <f t="shared" si="8"/>
        <v>1</v>
      </c>
      <c r="G31" s="21">
        <f t="shared" si="8"/>
        <v>0</v>
      </c>
      <c r="H31" s="23">
        <f t="shared" si="8"/>
        <v>0</v>
      </c>
      <c r="I31" s="2">
        <f t="shared" si="8"/>
        <v>1</v>
      </c>
      <c r="J31" s="2">
        <f t="shared" si="8"/>
        <v>0</v>
      </c>
      <c r="K31" s="2">
        <f t="shared" si="8"/>
        <v>-0.5</v>
      </c>
      <c r="L31" s="2">
        <f t="shared" si="8"/>
        <v>-0.25</v>
      </c>
      <c r="M31" s="15" t="s">
        <v>19</v>
      </c>
    </row>
    <row r="32" spans="2:13" x14ac:dyDescent="0.25">
      <c r="B32" s="8">
        <f>IF(AND($F31=0,$F32=1,$F33=0,$F34=0),$F29,0)</f>
        <v>0</v>
      </c>
      <c r="C32" s="32" t="s">
        <v>9</v>
      </c>
      <c r="D32" s="33">
        <f>-1*D33+D23</f>
        <v>14</v>
      </c>
      <c r="E32" s="33">
        <f t="shared" ref="E32:L32" si="9">-1*E33+E23</f>
        <v>2</v>
      </c>
      <c r="F32" s="33">
        <f t="shared" si="9"/>
        <v>2</v>
      </c>
      <c r="G32" s="33">
        <f t="shared" si="9"/>
        <v>0</v>
      </c>
      <c r="H32" s="33">
        <f t="shared" si="9"/>
        <v>0</v>
      </c>
      <c r="I32" s="33">
        <f t="shared" si="9"/>
        <v>0</v>
      </c>
      <c r="J32" s="33">
        <f t="shared" si="9"/>
        <v>1</v>
      </c>
      <c r="K32" s="33">
        <f t="shared" si="9"/>
        <v>-0.5</v>
      </c>
      <c r="L32" s="33">
        <f t="shared" si="9"/>
        <v>0.25</v>
      </c>
      <c r="M32" s="15" t="s">
        <v>20</v>
      </c>
    </row>
    <row r="33" spans="2:13" x14ac:dyDescent="0.25">
      <c r="B33" s="8">
        <f>IF(AND($G31=0,$G32=0,$G33=1,$G34=0),$G29,0)</f>
        <v>20000</v>
      </c>
      <c r="C33" s="11" t="s">
        <v>6</v>
      </c>
      <c r="D33" s="16">
        <f>D$24/$G$24</f>
        <v>6</v>
      </c>
      <c r="E33" s="2">
        <f t="shared" ref="E33:L33" si="10">E$24/$G$24</f>
        <v>0</v>
      </c>
      <c r="F33" s="2">
        <f t="shared" si="10"/>
        <v>0</v>
      </c>
      <c r="G33" s="16">
        <f t="shared" si="10"/>
        <v>1</v>
      </c>
      <c r="H33" s="23">
        <f t="shared" si="10"/>
        <v>0</v>
      </c>
      <c r="I33" s="2">
        <f t="shared" si="10"/>
        <v>0</v>
      </c>
      <c r="J33" s="2">
        <f t="shared" si="10"/>
        <v>0</v>
      </c>
      <c r="K33" s="2">
        <f t="shared" si="10"/>
        <v>0.5</v>
      </c>
      <c r="L33" s="2">
        <f t="shared" si="10"/>
        <v>-0.25</v>
      </c>
      <c r="M33" s="15" t="s">
        <v>18</v>
      </c>
    </row>
    <row r="34" spans="2:13" x14ac:dyDescent="0.25">
      <c r="B34" s="19">
        <f>IF(AND($H31=0,$H32=0,$H33=0,$H34=1),$H29,0)</f>
        <v>20000</v>
      </c>
      <c r="C34" s="11" t="s">
        <v>7</v>
      </c>
      <c r="D34" s="17">
        <f>D$7/$H$7</f>
        <v>4</v>
      </c>
      <c r="E34" s="1">
        <f>E$7/$H$7</f>
        <v>0</v>
      </c>
      <c r="F34" s="1">
        <f t="shared" ref="F34:L34" si="11">F$7/$H$7</f>
        <v>0</v>
      </c>
      <c r="G34" s="1">
        <f t="shared" si="11"/>
        <v>0</v>
      </c>
      <c r="H34" s="24">
        <f t="shared" si="11"/>
        <v>1</v>
      </c>
      <c r="I34" s="1">
        <f t="shared" si="11"/>
        <v>0</v>
      </c>
      <c r="J34" s="1">
        <f t="shared" si="11"/>
        <v>0</v>
      </c>
      <c r="K34" s="1">
        <f t="shared" si="11"/>
        <v>0</v>
      </c>
      <c r="L34" s="1">
        <f t="shared" si="11"/>
        <v>0.25</v>
      </c>
    </row>
    <row r="35" spans="2:13" x14ac:dyDescent="0.25">
      <c r="B35" s="3"/>
      <c r="C35" s="11" t="s">
        <v>12</v>
      </c>
      <c r="D35" s="14">
        <f>SUMPRODUCT($B31:$B34,D31:D34)</f>
        <v>200000</v>
      </c>
      <c r="E35" s="22">
        <f>SUMPRODUCT($B31:$B34,E31:E34)</f>
        <v>0</v>
      </c>
      <c r="F35" s="22">
        <f>SUMPRODUCT($B31:$B34,F31:F34)</f>
        <v>0</v>
      </c>
      <c r="G35" s="22">
        <f>SUMPRODUCT($B31:$B34,G31:G34)</f>
        <v>20000</v>
      </c>
      <c r="H35" s="22">
        <f>SUMPRODUCT($B31:$B34,H31:H34)</f>
        <v>20000</v>
      </c>
      <c r="I35" s="22">
        <f>SUMPRODUCT($B31:$B34,I31:I34)</f>
        <v>0</v>
      </c>
      <c r="J35" s="22">
        <f>SUMPRODUCT($B31:$B34,J31:J34)</f>
        <v>0</v>
      </c>
      <c r="K35" s="22">
        <f>SUMPRODUCT($B31:$B34,K31:K34)</f>
        <v>10000</v>
      </c>
      <c r="L35" s="22">
        <f>SUMPRODUCT($B31:$B34,L31:L34)</f>
        <v>0</v>
      </c>
    </row>
    <row r="36" spans="2:13" x14ac:dyDescent="0.25">
      <c r="B36" s="4"/>
      <c r="C36" s="37" t="s">
        <v>13</v>
      </c>
      <c r="D36" s="38"/>
      <c r="E36" s="20">
        <f>E29-E35</f>
        <v>20000</v>
      </c>
      <c r="F36" s="20">
        <f t="shared" ref="F36" si="12">F29-F35</f>
        <v>20000</v>
      </c>
      <c r="G36" s="20">
        <f t="shared" ref="G36" si="13">G29-G35</f>
        <v>0</v>
      </c>
      <c r="H36" s="20">
        <f t="shared" ref="H36" si="14">H29-H35</f>
        <v>0</v>
      </c>
      <c r="I36" s="20">
        <f t="shared" ref="I36" si="15">I29-I35</f>
        <v>0</v>
      </c>
      <c r="J36" s="20">
        <f t="shared" ref="J36" si="16">J29-J35</f>
        <v>0</v>
      </c>
      <c r="K36" s="20">
        <f t="shared" ref="K36" si="17">K29-K35</f>
        <v>-10000</v>
      </c>
      <c r="L36" s="20">
        <f t="shared" ref="L36" si="18">L29-L35</f>
        <v>0</v>
      </c>
    </row>
    <row r="38" spans="2:13" x14ac:dyDescent="0.25">
      <c r="B38" s="5" t="s">
        <v>26</v>
      </c>
      <c r="C38" s="27" t="s">
        <v>0</v>
      </c>
      <c r="D38" s="28"/>
      <c r="E38" s="12">
        <v>20000</v>
      </c>
      <c r="F38" s="12">
        <v>20000</v>
      </c>
      <c r="G38" s="12">
        <v>20000</v>
      </c>
      <c r="H38" s="12">
        <v>20000</v>
      </c>
      <c r="I38" s="12">
        <v>0</v>
      </c>
      <c r="J38" s="12">
        <v>0</v>
      </c>
      <c r="K38" s="12">
        <v>0</v>
      </c>
      <c r="L38" s="12">
        <v>0</v>
      </c>
    </row>
    <row r="39" spans="2:13" ht="37.5" x14ac:dyDescent="0.25">
      <c r="B39" s="9" t="s">
        <v>2</v>
      </c>
      <c r="C39" s="10" t="s">
        <v>1</v>
      </c>
      <c r="D39" s="13" t="s">
        <v>3</v>
      </c>
      <c r="E39" s="7" t="s">
        <v>4</v>
      </c>
      <c r="F39" s="7" t="s">
        <v>5</v>
      </c>
      <c r="G39" s="7" t="s">
        <v>6</v>
      </c>
      <c r="H39" s="7" t="s">
        <v>7</v>
      </c>
      <c r="I39" s="7" t="s">
        <v>8</v>
      </c>
      <c r="J39" s="7" t="s">
        <v>9</v>
      </c>
      <c r="K39" s="7" t="s">
        <v>10</v>
      </c>
      <c r="L39" s="7" t="s">
        <v>11</v>
      </c>
    </row>
    <row r="40" spans="2:13" x14ac:dyDescent="0.25">
      <c r="B40" s="8">
        <f>IF(AND($E40=1,$E41=0,$E42=0,$E43=0),$E38,0)</f>
        <v>0</v>
      </c>
      <c r="C40" s="34" t="s">
        <v>8</v>
      </c>
      <c r="D40" s="35">
        <f>-1*D41+D31</f>
        <v>3</v>
      </c>
      <c r="E40" s="21">
        <f t="shared" ref="E40:L40" si="19">-1*E41+E31</f>
        <v>1</v>
      </c>
      <c r="F40" s="21">
        <f t="shared" si="19"/>
        <v>0</v>
      </c>
      <c r="G40" s="23">
        <f t="shared" si="19"/>
        <v>0</v>
      </c>
      <c r="H40" s="23">
        <f t="shared" si="19"/>
        <v>0</v>
      </c>
      <c r="I40" s="2">
        <f t="shared" si="19"/>
        <v>1</v>
      </c>
      <c r="J40" s="2">
        <f t="shared" si="19"/>
        <v>-0.5</v>
      </c>
      <c r="K40" s="2">
        <f t="shared" si="19"/>
        <v>-0.25</v>
      </c>
      <c r="L40" s="2">
        <f t="shared" si="19"/>
        <v>-0.375</v>
      </c>
      <c r="M40" s="15" t="s">
        <v>22</v>
      </c>
    </row>
    <row r="41" spans="2:13" x14ac:dyDescent="0.25">
      <c r="B41" s="8">
        <f>IF(AND($F40=0,$F41=1,$F42=0,$F43=0),$F38,0)</f>
        <v>20000</v>
      </c>
      <c r="C41" s="11" t="s">
        <v>5</v>
      </c>
      <c r="D41" s="16">
        <f>D32/2</f>
        <v>7</v>
      </c>
      <c r="E41" s="26">
        <f t="shared" ref="E41:L41" si="20">E32/2</f>
        <v>1</v>
      </c>
      <c r="F41" s="16">
        <f t="shared" si="20"/>
        <v>1</v>
      </c>
      <c r="G41" s="23">
        <f t="shared" si="20"/>
        <v>0</v>
      </c>
      <c r="H41" s="2">
        <f t="shared" si="20"/>
        <v>0</v>
      </c>
      <c r="I41" s="2">
        <f t="shared" si="20"/>
        <v>0</v>
      </c>
      <c r="J41" s="2">
        <f t="shared" si="20"/>
        <v>0.5</v>
      </c>
      <c r="K41" s="2">
        <f t="shared" si="20"/>
        <v>-0.25</v>
      </c>
      <c r="L41" s="2">
        <f t="shared" si="20"/>
        <v>0.125</v>
      </c>
      <c r="M41" s="15" t="s">
        <v>21</v>
      </c>
    </row>
    <row r="42" spans="2:13" x14ac:dyDescent="0.25">
      <c r="B42" s="8">
        <f>IF(AND($G40=0,$G41=0,$G42=1,$G43=0),$G38,0)</f>
        <v>20000</v>
      </c>
      <c r="C42" s="11" t="s">
        <v>6</v>
      </c>
      <c r="D42" s="16">
        <f>D$24/$G$24</f>
        <v>6</v>
      </c>
      <c r="E42" s="2">
        <f t="shared" ref="E42:L42" si="21">E$24/$G$24</f>
        <v>0</v>
      </c>
      <c r="F42" s="2">
        <f t="shared" si="21"/>
        <v>0</v>
      </c>
      <c r="G42" s="23">
        <f t="shared" si="21"/>
        <v>1</v>
      </c>
      <c r="H42" s="23">
        <f>H$24/$G$24</f>
        <v>0</v>
      </c>
      <c r="I42" s="2">
        <f t="shared" si="21"/>
        <v>0</v>
      </c>
      <c r="J42" s="2">
        <f t="shared" si="21"/>
        <v>0</v>
      </c>
      <c r="K42" s="2">
        <f t="shared" si="21"/>
        <v>0.5</v>
      </c>
      <c r="L42" s="2">
        <f t="shared" si="21"/>
        <v>-0.25</v>
      </c>
    </row>
    <row r="43" spans="2:13" x14ac:dyDescent="0.25">
      <c r="B43" s="19">
        <f>IF(AND($H40=0,$H41=0,$H42=0,$H43=1),$H38,0)</f>
        <v>20000</v>
      </c>
      <c r="C43" s="11" t="s">
        <v>7</v>
      </c>
      <c r="D43" s="17">
        <f>D$7/$H$7</f>
        <v>4</v>
      </c>
      <c r="E43" s="1">
        <f>E$7/$H$7</f>
        <v>0</v>
      </c>
      <c r="F43" s="1">
        <f t="shared" ref="F43:L43" si="22">F$7/$H$7</f>
        <v>0</v>
      </c>
      <c r="G43" s="1">
        <f t="shared" si="22"/>
        <v>0</v>
      </c>
      <c r="H43" s="24">
        <f t="shared" si="22"/>
        <v>1</v>
      </c>
      <c r="I43" s="1">
        <f t="shared" si="22"/>
        <v>0</v>
      </c>
      <c r="J43" s="1">
        <f t="shared" si="22"/>
        <v>0</v>
      </c>
      <c r="K43" s="1">
        <f t="shared" si="22"/>
        <v>0</v>
      </c>
      <c r="L43" s="1">
        <f t="shared" si="22"/>
        <v>0.25</v>
      </c>
    </row>
    <row r="44" spans="2:13" x14ac:dyDescent="0.25">
      <c r="B44" s="3"/>
      <c r="C44" s="11" t="s">
        <v>12</v>
      </c>
      <c r="D44" s="36">
        <f>SUMPRODUCT($B40:$B43,D40:D43)</f>
        <v>340000</v>
      </c>
      <c r="E44" s="22">
        <f>SUMPRODUCT($B40:$B43,E40:E43)</f>
        <v>20000</v>
      </c>
      <c r="F44" s="22">
        <f>SUMPRODUCT($B40:$B43,F40:F43)</f>
        <v>20000</v>
      </c>
      <c r="G44" s="22">
        <f>SUMPRODUCT($B40:$B43,G40:G43)</f>
        <v>20000</v>
      </c>
      <c r="H44" s="22">
        <f>SUMPRODUCT($B40:$B43,H40:H43)</f>
        <v>20000</v>
      </c>
      <c r="I44" s="22">
        <f>SUMPRODUCT($B40:$B43,I40:I43)</f>
        <v>0</v>
      </c>
      <c r="J44" s="22">
        <f>SUMPRODUCT($B40:$B43,J40:J43)</f>
        <v>10000</v>
      </c>
      <c r="K44" s="22">
        <f>SUMPRODUCT($B40:$B43,K40:K43)</f>
        <v>5000</v>
      </c>
      <c r="L44" s="22">
        <f>SUMPRODUCT($B40:$B43,L40:L43)</f>
        <v>2500</v>
      </c>
    </row>
    <row r="45" spans="2:13" x14ac:dyDescent="0.25">
      <c r="B45" s="4"/>
      <c r="C45" s="37" t="s">
        <v>13</v>
      </c>
      <c r="D45" s="38"/>
      <c r="E45" s="20">
        <f>E38-E44</f>
        <v>0</v>
      </c>
      <c r="F45" s="20">
        <f t="shared" ref="F45:L45" si="23">F38-F44</f>
        <v>0</v>
      </c>
      <c r="G45" s="20">
        <f t="shared" si="23"/>
        <v>0</v>
      </c>
      <c r="H45" s="20">
        <f t="shared" si="23"/>
        <v>0</v>
      </c>
      <c r="I45" s="20">
        <f t="shared" si="23"/>
        <v>0</v>
      </c>
      <c r="J45" s="20">
        <f t="shared" si="23"/>
        <v>-10000</v>
      </c>
      <c r="K45" s="20">
        <f t="shared" si="23"/>
        <v>-5000</v>
      </c>
      <c r="L45" s="20">
        <f t="shared" si="23"/>
        <v>-2500</v>
      </c>
    </row>
    <row r="47" spans="2:13" x14ac:dyDescent="0.25">
      <c r="B47" s="5" t="s">
        <v>27</v>
      </c>
      <c r="C47" s="27" t="s">
        <v>0</v>
      </c>
      <c r="D47" s="28"/>
      <c r="E47" s="12">
        <v>20000</v>
      </c>
      <c r="F47" s="12">
        <v>20000</v>
      </c>
      <c r="G47" s="12">
        <v>20000</v>
      </c>
      <c r="H47" s="12">
        <v>20000</v>
      </c>
      <c r="I47" s="12">
        <v>0</v>
      </c>
      <c r="J47" s="12">
        <v>0</v>
      </c>
      <c r="K47" s="12">
        <v>0</v>
      </c>
      <c r="L47" s="12">
        <v>0</v>
      </c>
    </row>
    <row r="48" spans="2:13" ht="37.5" x14ac:dyDescent="0.25">
      <c r="B48" s="9" t="s">
        <v>2</v>
      </c>
      <c r="C48" s="10" t="s">
        <v>1</v>
      </c>
      <c r="D48" s="13" t="s">
        <v>3</v>
      </c>
      <c r="E48" s="7" t="s">
        <v>4</v>
      </c>
      <c r="F48" s="7" t="s">
        <v>5</v>
      </c>
      <c r="G48" s="7" t="s">
        <v>6</v>
      </c>
      <c r="H48" s="7" t="s">
        <v>7</v>
      </c>
      <c r="I48" s="7" t="s">
        <v>8</v>
      </c>
      <c r="J48" s="7" t="s">
        <v>9</v>
      </c>
      <c r="K48" s="7" t="s">
        <v>10</v>
      </c>
      <c r="L48" s="7" t="s">
        <v>11</v>
      </c>
    </row>
    <row r="49" spans="2:13" x14ac:dyDescent="0.25">
      <c r="B49" s="8">
        <f>IF(AND($E49=1,$E50=0,$E51=0,$E52=0),$E47,0)</f>
        <v>20000</v>
      </c>
      <c r="C49" s="11" t="s">
        <v>4</v>
      </c>
      <c r="D49" s="16">
        <f>D40</f>
        <v>3</v>
      </c>
      <c r="E49" s="16">
        <f t="shared" ref="E49:L49" si="24">E40</f>
        <v>1</v>
      </c>
      <c r="F49" s="23">
        <f t="shared" si="24"/>
        <v>0</v>
      </c>
      <c r="G49" s="23">
        <f t="shared" si="24"/>
        <v>0</v>
      </c>
      <c r="H49" s="23">
        <f t="shared" si="24"/>
        <v>0</v>
      </c>
      <c r="I49" s="2">
        <f t="shared" si="24"/>
        <v>1</v>
      </c>
      <c r="J49" s="2">
        <f t="shared" si="24"/>
        <v>-0.5</v>
      </c>
      <c r="K49" s="2">
        <f t="shared" si="24"/>
        <v>-0.25</v>
      </c>
      <c r="L49" s="2">
        <f t="shared" si="24"/>
        <v>-0.375</v>
      </c>
    </row>
    <row r="50" spans="2:13" x14ac:dyDescent="0.25">
      <c r="B50" s="8">
        <f>IF(AND($F49=0,$F50=1,$F51=0,$F52=0),$F47,0)</f>
        <v>20000</v>
      </c>
      <c r="C50" s="11" t="s">
        <v>5</v>
      </c>
      <c r="D50" s="16">
        <f>-D49+D41</f>
        <v>4</v>
      </c>
      <c r="E50" s="2">
        <f t="shared" ref="E50:L50" si="25">-E49+E41</f>
        <v>0</v>
      </c>
      <c r="F50" s="23">
        <f t="shared" si="25"/>
        <v>1</v>
      </c>
      <c r="G50" s="23">
        <f t="shared" si="25"/>
        <v>0</v>
      </c>
      <c r="H50" s="2">
        <f t="shared" si="25"/>
        <v>0</v>
      </c>
      <c r="I50" s="2">
        <f t="shared" si="25"/>
        <v>-1</v>
      </c>
      <c r="J50" s="2">
        <f t="shared" si="25"/>
        <v>1</v>
      </c>
      <c r="K50" s="2">
        <f t="shared" si="25"/>
        <v>0</v>
      </c>
      <c r="L50" s="2">
        <f t="shared" si="25"/>
        <v>0.5</v>
      </c>
      <c r="M50" s="15" t="s">
        <v>23</v>
      </c>
    </row>
    <row r="51" spans="2:13" x14ac:dyDescent="0.25">
      <c r="B51" s="8">
        <f>IF(AND($G49=0,$G50=0,$G51=1,$G52=0),$G47,0)</f>
        <v>20000</v>
      </c>
      <c r="C51" s="11" t="s">
        <v>6</v>
      </c>
      <c r="D51" s="16">
        <f>D42</f>
        <v>6</v>
      </c>
      <c r="E51" s="2">
        <f t="shared" ref="E51:L51" si="26">E$24/$G$24</f>
        <v>0</v>
      </c>
      <c r="F51" s="2">
        <f t="shared" si="26"/>
        <v>0</v>
      </c>
      <c r="G51" s="23">
        <f t="shared" si="26"/>
        <v>1</v>
      </c>
      <c r="H51" s="23">
        <f>H$24/$G$24</f>
        <v>0</v>
      </c>
      <c r="I51" s="2">
        <f t="shared" si="26"/>
        <v>0</v>
      </c>
      <c r="J51" s="2">
        <f t="shared" si="26"/>
        <v>0</v>
      </c>
      <c r="K51" s="2">
        <f t="shared" si="26"/>
        <v>0.5</v>
      </c>
      <c r="L51" s="2">
        <f t="shared" si="26"/>
        <v>-0.25</v>
      </c>
    </row>
    <row r="52" spans="2:13" x14ac:dyDescent="0.25">
      <c r="B52" s="19">
        <f>IF(AND($H49=0,$H50=0,$H51=0,$H52=1),$H47,0)</f>
        <v>20000</v>
      </c>
      <c r="C52" s="11" t="s">
        <v>7</v>
      </c>
      <c r="D52" s="17">
        <f>D43</f>
        <v>4</v>
      </c>
      <c r="E52" s="1">
        <f>E$7/$H$7</f>
        <v>0</v>
      </c>
      <c r="F52" s="1">
        <f t="shared" ref="F52:L52" si="27">F$7/$H$7</f>
        <v>0</v>
      </c>
      <c r="G52" s="1">
        <f t="shared" si="27"/>
        <v>0</v>
      </c>
      <c r="H52" s="24">
        <f t="shared" si="27"/>
        <v>1</v>
      </c>
      <c r="I52" s="1">
        <f t="shared" si="27"/>
        <v>0</v>
      </c>
      <c r="J52" s="1">
        <f t="shared" si="27"/>
        <v>0</v>
      </c>
      <c r="K52" s="1">
        <f t="shared" si="27"/>
        <v>0</v>
      </c>
      <c r="L52" s="1">
        <f t="shared" si="27"/>
        <v>0.25</v>
      </c>
    </row>
    <row r="53" spans="2:13" x14ac:dyDescent="0.25">
      <c r="B53" s="3"/>
      <c r="C53" s="11" t="s">
        <v>12</v>
      </c>
      <c r="D53" s="34">
        <f>SUMPRODUCT($B49:$B52,D49:D52)</f>
        <v>340000</v>
      </c>
      <c r="E53" s="22">
        <f>SUMPRODUCT($B49:$B52,E49:E52)</f>
        <v>20000</v>
      </c>
      <c r="F53" s="22">
        <f>SUMPRODUCT($B49:$B52,F49:F52)</f>
        <v>20000</v>
      </c>
      <c r="G53" s="22">
        <f>SUMPRODUCT($B49:$B52,G49:G52)</f>
        <v>20000</v>
      </c>
      <c r="H53" s="22">
        <f>SUMPRODUCT($B49:$B52,H49:H52)</f>
        <v>20000</v>
      </c>
      <c r="I53" s="22">
        <f>SUMPRODUCT($B49:$B52,I49:I52)</f>
        <v>0</v>
      </c>
      <c r="J53" s="22">
        <f>SUMPRODUCT($B49:$B52,J49:J52)</f>
        <v>10000</v>
      </c>
      <c r="K53" s="22">
        <f>SUMPRODUCT($B49:$B52,K49:K52)</f>
        <v>5000</v>
      </c>
      <c r="L53" s="22">
        <f>SUMPRODUCT($B49:$B52,L49:L52)</f>
        <v>2500</v>
      </c>
    </row>
    <row r="54" spans="2:13" x14ac:dyDescent="0.25">
      <c r="B54" s="4"/>
      <c r="C54" s="29" t="s">
        <v>13</v>
      </c>
      <c r="D54" s="30"/>
      <c r="E54" s="20">
        <f>E47-E53</f>
        <v>0</v>
      </c>
      <c r="F54" s="20">
        <f t="shared" ref="F54:L54" si="28">F47-F53</f>
        <v>0</v>
      </c>
      <c r="G54" s="20">
        <f t="shared" si="28"/>
        <v>0</v>
      </c>
      <c r="H54" s="20">
        <f t="shared" si="28"/>
        <v>0</v>
      </c>
      <c r="I54" s="20">
        <f t="shared" si="28"/>
        <v>0</v>
      </c>
      <c r="J54" s="20">
        <f t="shared" si="28"/>
        <v>-10000</v>
      </c>
      <c r="K54" s="20">
        <f t="shared" si="28"/>
        <v>-5000</v>
      </c>
      <c r="L54" s="20">
        <f t="shared" si="28"/>
        <v>-2500</v>
      </c>
    </row>
    <row r="56" spans="2:13" x14ac:dyDescent="0.25">
      <c r="B56" s="5" t="s">
        <v>25</v>
      </c>
      <c r="C56" s="27" t="s">
        <v>0</v>
      </c>
      <c r="D56" s="28"/>
      <c r="E56" s="12">
        <v>20000</v>
      </c>
      <c r="F56" s="12">
        <v>20000</v>
      </c>
      <c r="G56" s="12">
        <v>20000</v>
      </c>
      <c r="H56" s="12">
        <v>20000</v>
      </c>
      <c r="I56" s="12">
        <v>0</v>
      </c>
      <c r="J56" s="12">
        <v>0</v>
      </c>
      <c r="K56" s="12">
        <v>0</v>
      </c>
      <c r="L56" s="12">
        <v>0</v>
      </c>
    </row>
    <row r="57" spans="2:13" ht="37.5" x14ac:dyDescent="0.25">
      <c r="B57" s="9" t="s">
        <v>2</v>
      </c>
      <c r="C57" s="10" t="s">
        <v>1</v>
      </c>
      <c r="D57" s="13" t="s">
        <v>3</v>
      </c>
      <c r="E57" s="7" t="s">
        <v>4</v>
      </c>
      <c r="F57" s="7" t="s">
        <v>5</v>
      </c>
      <c r="G57" s="7" t="s">
        <v>6</v>
      </c>
      <c r="H57" s="7" t="s">
        <v>7</v>
      </c>
      <c r="I57" s="7" t="s">
        <v>8</v>
      </c>
      <c r="J57" s="7" t="s">
        <v>9</v>
      </c>
      <c r="K57" s="7" t="s">
        <v>10</v>
      </c>
      <c r="L57" s="7" t="s">
        <v>11</v>
      </c>
    </row>
    <row r="58" spans="2:13" x14ac:dyDescent="0.25">
      <c r="B58" s="8">
        <f>IF(AND($E58=1,$E59=0,$E60=0,$E61=0),$E56,0)</f>
        <v>20000</v>
      </c>
      <c r="C58" s="11" t="s">
        <v>4</v>
      </c>
      <c r="D58" s="16">
        <f>D31/$E$31</f>
        <v>5</v>
      </c>
      <c r="E58" s="2">
        <f t="shared" ref="E58:L58" si="29">E31/$E$31</f>
        <v>1</v>
      </c>
      <c r="F58" s="2">
        <f t="shared" si="29"/>
        <v>0.5</v>
      </c>
      <c r="G58" s="21">
        <f t="shared" si="29"/>
        <v>0</v>
      </c>
      <c r="H58" s="23">
        <f t="shared" si="29"/>
        <v>0</v>
      </c>
      <c r="I58" s="2">
        <f t="shared" si="29"/>
        <v>0.5</v>
      </c>
      <c r="J58" s="2">
        <f t="shared" si="29"/>
        <v>0</v>
      </c>
      <c r="K58" s="2">
        <f t="shared" si="29"/>
        <v>-0.25</v>
      </c>
      <c r="L58" s="2">
        <f t="shared" si="29"/>
        <v>-0.125</v>
      </c>
      <c r="M58" s="15" t="s">
        <v>29</v>
      </c>
    </row>
    <row r="59" spans="2:13" x14ac:dyDescent="0.25">
      <c r="B59" s="8">
        <f>IF(AND($F58=0,$F59=1,$F60=0,$F61=0),$F56,0)</f>
        <v>0</v>
      </c>
      <c r="C59" s="24" t="s">
        <v>9</v>
      </c>
      <c r="D59" s="23">
        <f>-2*D58+D32</f>
        <v>4</v>
      </c>
      <c r="E59" s="23">
        <f t="shared" ref="E59:L59" si="30">-2*E58+E32</f>
        <v>0</v>
      </c>
      <c r="F59" s="23">
        <f t="shared" si="30"/>
        <v>1</v>
      </c>
      <c r="G59" s="23">
        <f t="shared" si="30"/>
        <v>0</v>
      </c>
      <c r="H59" s="23">
        <f t="shared" si="30"/>
        <v>0</v>
      </c>
      <c r="I59" s="23">
        <f t="shared" si="30"/>
        <v>-1</v>
      </c>
      <c r="J59" s="23">
        <f t="shared" si="30"/>
        <v>1</v>
      </c>
      <c r="K59" s="23">
        <f t="shared" si="30"/>
        <v>0</v>
      </c>
      <c r="L59" s="23">
        <f t="shared" si="30"/>
        <v>0.5</v>
      </c>
      <c r="M59" s="15" t="s">
        <v>28</v>
      </c>
    </row>
    <row r="60" spans="2:13" x14ac:dyDescent="0.25">
      <c r="B60" s="8">
        <f>IF(AND($G58=0,$G59=0,$G60=1,$G61=0),$G56,0)</f>
        <v>20000</v>
      </c>
      <c r="C60" s="11" t="s">
        <v>6</v>
      </c>
      <c r="D60" s="16">
        <v>6</v>
      </c>
      <c r="E60" s="2">
        <v>0</v>
      </c>
      <c r="F60" s="2">
        <v>0</v>
      </c>
      <c r="G60" s="16">
        <v>1</v>
      </c>
      <c r="H60" s="23">
        <v>0</v>
      </c>
      <c r="I60" s="2">
        <v>0</v>
      </c>
      <c r="J60" s="2">
        <v>0</v>
      </c>
      <c r="K60" s="2">
        <v>0.5</v>
      </c>
      <c r="L60" s="2">
        <v>-0.25</v>
      </c>
      <c r="M60" s="15"/>
    </row>
    <row r="61" spans="2:13" x14ac:dyDescent="0.25">
      <c r="B61" s="19">
        <f>IF(AND($H58=0,$H59=0,$H60=0,$H61=1),$H56,0)</f>
        <v>20000</v>
      </c>
      <c r="C61" s="11" t="s">
        <v>7</v>
      </c>
      <c r="D61" s="17">
        <v>4</v>
      </c>
      <c r="E61" s="1">
        <v>0</v>
      </c>
      <c r="F61" s="1">
        <v>0</v>
      </c>
      <c r="G61" s="1">
        <v>0</v>
      </c>
      <c r="H61" s="24">
        <v>1</v>
      </c>
      <c r="I61" s="1">
        <v>0</v>
      </c>
      <c r="J61" s="1">
        <v>0</v>
      </c>
      <c r="K61" s="1">
        <v>0</v>
      </c>
      <c r="L61" s="1">
        <v>0.25</v>
      </c>
    </row>
    <row r="62" spans="2:13" x14ac:dyDescent="0.25">
      <c r="B62" s="3"/>
      <c r="C62" s="11" t="s">
        <v>12</v>
      </c>
      <c r="D62" s="14">
        <f>SUMPRODUCT($B58:$B61,D58:D61)</f>
        <v>300000</v>
      </c>
      <c r="E62" s="22">
        <f t="shared" ref="E62:L62" si="31">SUMPRODUCT($B58:$B61,E58:E61)</f>
        <v>20000</v>
      </c>
      <c r="F62" s="22">
        <f t="shared" si="31"/>
        <v>10000</v>
      </c>
      <c r="G62" s="22">
        <f t="shared" si="31"/>
        <v>20000</v>
      </c>
      <c r="H62" s="22">
        <f t="shared" si="31"/>
        <v>20000</v>
      </c>
      <c r="I62" s="22">
        <f t="shared" si="31"/>
        <v>10000</v>
      </c>
      <c r="J62" s="22">
        <f t="shared" si="31"/>
        <v>0</v>
      </c>
      <c r="K62" s="22">
        <f t="shared" si="31"/>
        <v>5000</v>
      </c>
      <c r="L62" s="22">
        <f t="shared" si="31"/>
        <v>-2500</v>
      </c>
    </row>
    <row r="63" spans="2:13" x14ac:dyDescent="0.25">
      <c r="B63" s="4"/>
      <c r="C63" s="29" t="s">
        <v>13</v>
      </c>
      <c r="D63" s="30"/>
      <c r="E63" s="20">
        <f>E56-E62</f>
        <v>0</v>
      </c>
      <c r="F63" s="20">
        <f t="shared" ref="F63:L63" si="32">F56-F62</f>
        <v>10000</v>
      </c>
      <c r="G63" s="20">
        <f t="shared" si="32"/>
        <v>0</v>
      </c>
      <c r="H63" s="20">
        <f t="shared" si="32"/>
        <v>0</v>
      </c>
      <c r="I63" s="20">
        <f t="shared" si="32"/>
        <v>-10000</v>
      </c>
      <c r="J63" s="20">
        <f t="shared" si="32"/>
        <v>0</v>
      </c>
      <c r="K63" s="20">
        <f t="shared" si="32"/>
        <v>-5000</v>
      </c>
      <c r="L63" s="20">
        <f t="shared" si="32"/>
        <v>2500</v>
      </c>
    </row>
    <row r="65" spans="2:12" x14ac:dyDescent="0.25">
      <c r="B65" s="5" t="s">
        <v>25</v>
      </c>
      <c r="C65" s="27" t="s">
        <v>0</v>
      </c>
      <c r="D65" s="28"/>
      <c r="E65" s="12">
        <v>20000</v>
      </c>
      <c r="F65" s="12">
        <v>20000</v>
      </c>
      <c r="G65" s="12">
        <v>20000</v>
      </c>
      <c r="H65" s="12">
        <v>20000</v>
      </c>
      <c r="I65" s="12">
        <v>0</v>
      </c>
      <c r="J65" s="12">
        <v>0</v>
      </c>
      <c r="K65" s="12">
        <v>0</v>
      </c>
      <c r="L65" s="12">
        <v>0</v>
      </c>
    </row>
    <row r="66" spans="2:12" ht="37.5" x14ac:dyDescent="0.25">
      <c r="B66" s="9" t="s">
        <v>2</v>
      </c>
      <c r="C66" s="10" t="s">
        <v>1</v>
      </c>
      <c r="D66" s="13" t="s">
        <v>3</v>
      </c>
      <c r="E66" s="7" t="s">
        <v>4</v>
      </c>
      <c r="F66" s="7" t="s">
        <v>5</v>
      </c>
      <c r="G66" s="7" t="s">
        <v>6</v>
      </c>
      <c r="H66" s="7" t="s">
        <v>7</v>
      </c>
      <c r="I66" s="7" t="s">
        <v>8</v>
      </c>
      <c r="J66" s="7" t="s">
        <v>9</v>
      </c>
      <c r="K66" s="7" t="s">
        <v>10</v>
      </c>
      <c r="L66" s="7" t="s">
        <v>11</v>
      </c>
    </row>
    <row r="67" spans="2:12" x14ac:dyDescent="0.25">
      <c r="B67" s="8">
        <f>IF(AND($E67=1,$E68=0,$E69=0,$E70=0),$E65,0)</f>
        <v>20000</v>
      </c>
      <c r="C67" s="11" t="s">
        <v>4</v>
      </c>
      <c r="D67" s="16">
        <f>-0.5*D68+D58</f>
        <v>3</v>
      </c>
      <c r="E67" s="2">
        <f t="shared" ref="E67:L67" si="33">-0.5*E68+E58</f>
        <v>1</v>
      </c>
      <c r="F67" s="2">
        <f t="shared" si="33"/>
        <v>0</v>
      </c>
      <c r="G67" s="21">
        <f t="shared" si="33"/>
        <v>0</v>
      </c>
      <c r="H67" s="23">
        <f t="shared" si="33"/>
        <v>0</v>
      </c>
      <c r="I67" s="2">
        <f t="shared" si="33"/>
        <v>1</v>
      </c>
      <c r="J67" s="2">
        <f t="shared" si="33"/>
        <v>-0.5</v>
      </c>
      <c r="K67" s="2">
        <f t="shared" si="33"/>
        <v>-0.25</v>
      </c>
      <c r="L67" s="2">
        <f t="shared" si="33"/>
        <v>-0.375</v>
      </c>
    </row>
    <row r="68" spans="2:12" x14ac:dyDescent="0.25">
      <c r="B68" s="8">
        <f>IF(AND($F67=0,$F68=1,$F69=0,$F70=0),$F65,0)</f>
        <v>20000</v>
      </c>
      <c r="C68" s="24" t="s">
        <v>5</v>
      </c>
      <c r="D68" s="23">
        <v>4</v>
      </c>
      <c r="E68" s="23">
        <v>0</v>
      </c>
      <c r="F68" s="23">
        <v>1</v>
      </c>
      <c r="G68" s="23">
        <v>0</v>
      </c>
      <c r="H68" s="23">
        <v>0</v>
      </c>
      <c r="I68" s="23">
        <v>-1</v>
      </c>
      <c r="J68" s="23">
        <v>1</v>
      </c>
      <c r="K68" s="23">
        <v>0</v>
      </c>
      <c r="L68" s="23">
        <v>0.5</v>
      </c>
    </row>
    <row r="69" spans="2:12" x14ac:dyDescent="0.25">
      <c r="B69" s="8">
        <f>IF(AND($G67=0,$G68=0,$G69=1,$G70=0),$G65,0)</f>
        <v>20000</v>
      </c>
      <c r="C69" s="11" t="s">
        <v>6</v>
      </c>
      <c r="D69" s="16">
        <v>6</v>
      </c>
      <c r="E69" s="2">
        <v>0</v>
      </c>
      <c r="F69" s="2">
        <v>0</v>
      </c>
      <c r="G69" s="16">
        <v>1</v>
      </c>
      <c r="H69" s="23">
        <v>0</v>
      </c>
      <c r="I69" s="2">
        <v>0</v>
      </c>
      <c r="J69" s="2">
        <v>0</v>
      </c>
      <c r="K69" s="2">
        <v>0.5</v>
      </c>
      <c r="L69" s="2">
        <v>-0.25</v>
      </c>
    </row>
    <row r="70" spans="2:12" x14ac:dyDescent="0.25">
      <c r="B70" s="19">
        <f>IF(AND($H67=0,$H68=0,$H69=0,$H70=1),$H65,0)</f>
        <v>20000</v>
      </c>
      <c r="C70" s="11" t="s">
        <v>7</v>
      </c>
      <c r="D70" s="17">
        <v>4</v>
      </c>
      <c r="E70" s="1">
        <v>0</v>
      </c>
      <c r="F70" s="1">
        <v>0</v>
      </c>
      <c r="G70" s="1">
        <v>0</v>
      </c>
      <c r="H70" s="24">
        <v>1</v>
      </c>
      <c r="I70" s="1">
        <v>0</v>
      </c>
      <c r="J70" s="1">
        <v>0</v>
      </c>
      <c r="K70" s="1">
        <v>0</v>
      </c>
      <c r="L70" s="1">
        <v>0.25</v>
      </c>
    </row>
    <row r="71" spans="2:12" x14ac:dyDescent="0.25">
      <c r="B71" s="3"/>
      <c r="C71" s="11" t="s">
        <v>12</v>
      </c>
      <c r="D71" s="34">
        <f>SUMPRODUCT($B67:$B70,D67:D70)</f>
        <v>340000</v>
      </c>
      <c r="E71" s="22">
        <f t="shared" ref="E71" si="34">SUMPRODUCT($B67:$B70,E67:E70)</f>
        <v>20000</v>
      </c>
      <c r="F71" s="22">
        <f t="shared" ref="F71" si="35">SUMPRODUCT($B67:$B70,F67:F70)</f>
        <v>20000</v>
      </c>
      <c r="G71" s="22">
        <f t="shared" ref="G71" si="36">SUMPRODUCT($B67:$B70,G67:G70)</f>
        <v>20000</v>
      </c>
      <c r="H71" s="22">
        <f t="shared" ref="H71" si="37">SUMPRODUCT($B67:$B70,H67:H70)</f>
        <v>20000</v>
      </c>
      <c r="I71" s="22">
        <f t="shared" ref="I71" si="38">SUMPRODUCT($B67:$B70,I67:I70)</f>
        <v>0</v>
      </c>
      <c r="J71" s="22">
        <f t="shared" ref="J71" si="39">SUMPRODUCT($B67:$B70,J67:J70)</f>
        <v>10000</v>
      </c>
      <c r="K71" s="22">
        <f t="shared" ref="K71" si="40">SUMPRODUCT($B67:$B70,K67:K70)</f>
        <v>5000</v>
      </c>
      <c r="L71" s="22">
        <f t="shared" ref="L71" si="41">SUMPRODUCT($B67:$B70,L67:L70)</f>
        <v>2500</v>
      </c>
    </row>
    <row r="72" spans="2:12" x14ac:dyDescent="0.25">
      <c r="B72" s="4"/>
      <c r="C72" s="29" t="s">
        <v>13</v>
      </c>
      <c r="D72" s="30"/>
      <c r="E72" s="20">
        <f>E65-E71</f>
        <v>0</v>
      </c>
      <c r="F72" s="20">
        <f t="shared" ref="F72" si="42">F65-F71</f>
        <v>0</v>
      </c>
      <c r="G72" s="20">
        <f t="shared" ref="G72" si="43">G65-G71</f>
        <v>0</v>
      </c>
      <c r="H72" s="20">
        <f t="shared" ref="H72" si="44">H65-H71</f>
        <v>0</v>
      </c>
      <c r="I72" s="20">
        <f t="shared" ref="I72" si="45">I65-I71</f>
        <v>0</v>
      </c>
      <c r="J72" s="20">
        <f t="shared" ref="J72" si="46">J65-J71</f>
        <v>-10000</v>
      </c>
      <c r="K72" s="20">
        <f t="shared" ref="K72" si="47">K65-K71</f>
        <v>-5000</v>
      </c>
      <c r="L72" s="20">
        <f t="shared" ref="L72" si="48">L65-L71</f>
        <v>-2500</v>
      </c>
    </row>
  </sheetData>
  <mergeCells count="14">
    <mergeCell ref="C27:D27"/>
    <mergeCell ref="C56:D56"/>
    <mergeCell ref="C63:D63"/>
    <mergeCell ref="C65:D65"/>
    <mergeCell ref="C72:D72"/>
    <mergeCell ref="C2:D2"/>
    <mergeCell ref="C11:D11"/>
    <mergeCell ref="C18:D18"/>
    <mergeCell ref="C9:D9"/>
    <mergeCell ref="C20:D20"/>
    <mergeCell ref="C38:D38"/>
    <mergeCell ref="C47:D47"/>
    <mergeCell ref="C54:D54"/>
    <mergeCell ref="C29:D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5DE2-203B-4C0A-A391-B86C48475C43}">
  <dimension ref="B2:M54"/>
  <sheetViews>
    <sheetView topLeftCell="A37" zoomScale="70" zoomScaleNormal="70" workbookViewId="0">
      <selection activeCell="G56" sqref="G56"/>
    </sheetView>
  </sheetViews>
  <sheetFormatPr baseColWidth="10" defaultRowHeight="18.75" x14ac:dyDescent="0.25"/>
  <cols>
    <col min="1" max="1" width="11.42578125" style="5"/>
    <col min="2" max="3" width="13.28515625" style="5" customWidth="1"/>
    <col min="4" max="4" width="16.42578125" style="5" customWidth="1"/>
    <col min="5" max="12" width="13.28515625" style="5" customWidth="1"/>
    <col min="13" max="13" width="17.7109375" style="18" customWidth="1"/>
    <col min="14" max="16384" width="11.42578125" style="5"/>
  </cols>
  <sheetData>
    <row r="2" spans="2:13" x14ac:dyDescent="0.25">
      <c r="B2" s="6"/>
      <c r="C2" s="27" t="s">
        <v>0</v>
      </c>
      <c r="D2" s="28"/>
      <c r="E2" s="12">
        <v>20000</v>
      </c>
      <c r="F2" s="12">
        <v>20000</v>
      </c>
      <c r="G2" s="12">
        <v>20000</v>
      </c>
      <c r="H2" s="12">
        <v>20000</v>
      </c>
      <c r="I2" s="12">
        <v>0</v>
      </c>
      <c r="J2" s="12">
        <v>0</v>
      </c>
      <c r="K2" s="12">
        <v>0</v>
      </c>
      <c r="L2" s="12">
        <v>0</v>
      </c>
    </row>
    <row r="3" spans="2:13" ht="45" customHeight="1" x14ac:dyDescent="0.25">
      <c r="B3" s="9" t="s">
        <v>2</v>
      </c>
      <c r="C3" s="10" t="s">
        <v>1</v>
      </c>
      <c r="D3" s="13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</row>
    <row r="4" spans="2:13" x14ac:dyDescent="0.25">
      <c r="B4" s="8">
        <f>IF(AND($E4=1,$E5=0,$E6=0,$E7=0),$E2,0)</f>
        <v>0</v>
      </c>
      <c r="C4" s="11" t="s">
        <v>8</v>
      </c>
      <c r="D4" s="14">
        <v>24</v>
      </c>
      <c r="E4" s="2">
        <v>2</v>
      </c>
      <c r="F4" s="2">
        <v>1</v>
      </c>
      <c r="G4" s="2">
        <v>1</v>
      </c>
      <c r="H4" s="2">
        <v>2</v>
      </c>
      <c r="I4" s="2">
        <v>1</v>
      </c>
      <c r="J4" s="2">
        <v>0</v>
      </c>
      <c r="K4" s="2">
        <v>0</v>
      </c>
      <c r="L4" s="2">
        <v>0</v>
      </c>
    </row>
    <row r="5" spans="2:13" x14ac:dyDescent="0.25">
      <c r="B5" s="8">
        <f>IF(AND($F4=0,$F5=1,$F6=0,$F7=0),$F2,0)</f>
        <v>0</v>
      </c>
      <c r="C5" s="11" t="s">
        <v>9</v>
      </c>
      <c r="D5" s="14">
        <v>20</v>
      </c>
      <c r="E5" s="2">
        <v>2</v>
      </c>
      <c r="F5" s="2">
        <v>2</v>
      </c>
      <c r="G5" s="2">
        <v>1</v>
      </c>
      <c r="H5" s="2">
        <v>0</v>
      </c>
      <c r="I5" s="2">
        <v>0</v>
      </c>
      <c r="J5" s="2">
        <v>1</v>
      </c>
      <c r="K5" s="2">
        <v>0</v>
      </c>
      <c r="L5" s="2">
        <v>0</v>
      </c>
    </row>
    <row r="6" spans="2:13" x14ac:dyDescent="0.25">
      <c r="B6" s="8">
        <f>IF(AND($G4=0,$G5=0,$G6=1,$G7=0),$G2,0)</f>
        <v>0</v>
      </c>
      <c r="C6" s="11" t="s">
        <v>10</v>
      </c>
      <c r="D6" s="14">
        <v>20</v>
      </c>
      <c r="E6" s="2">
        <v>0</v>
      </c>
      <c r="F6" s="2">
        <v>0</v>
      </c>
      <c r="G6" s="2">
        <v>2</v>
      </c>
      <c r="H6" s="2">
        <v>2</v>
      </c>
      <c r="I6" s="2">
        <v>0</v>
      </c>
      <c r="J6" s="2">
        <v>0</v>
      </c>
      <c r="K6" s="2">
        <v>1</v>
      </c>
      <c r="L6" s="2">
        <v>0</v>
      </c>
    </row>
    <row r="7" spans="2:13" x14ac:dyDescent="0.25">
      <c r="B7" s="8">
        <f>IF(AND($H4=0,$H5=0,$H6=0,$H7=1),$H2,0)</f>
        <v>0</v>
      </c>
      <c r="C7" s="11" t="s">
        <v>11</v>
      </c>
      <c r="D7" s="14">
        <v>16</v>
      </c>
      <c r="E7" s="2">
        <v>0</v>
      </c>
      <c r="F7" s="2">
        <v>0</v>
      </c>
      <c r="G7" s="2">
        <v>0</v>
      </c>
      <c r="H7" s="2">
        <v>4</v>
      </c>
      <c r="I7" s="2">
        <v>0</v>
      </c>
      <c r="J7" s="2">
        <v>0</v>
      </c>
      <c r="K7" s="2">
        <v>0</v>
      </c>
      <c r="L7" s="2">
        <v>1</v>
      </c>
    </row>
    <row r="8" spans="2:13" x14ac:dyDescent="0.25">
      <c r="B8" s="3"/>
      <c r="C8" s="11" t="s">
        <v>12</v>
      </c>
      <c r="D8" s="14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2:13" x14ac:dyDescent="0.25">
      <c r="B9" s="4"/>
      <c r="C9" s="29" t="s">
        <v>13</v>
      </c>
      <c r="D9" s="30"/>
      <c r="E9" s="20">
        <f>E2-E8</f>
        <v>20000</v>
      </c>
      <c r="F9" s="20">
        <f t="shared" ref="F9:H9" si="0">F2-F8</f>
        <v>20000</v>
      </c>
      <c r="G9" s="20">
        <f t="shared" si="0"/>
        <v>20000</v>
      </c>
      <c r="H9" s="20">
        <f t="shared" si="0"/>
        <v>20000</v>
      </c>
      <c r="I9" s="20">
        <v>0</v>
      </c>
      <c r="J9" s="20">
        <v>0</v>
      </c>
      <c r="K9" s="20">
        <v>0</v>
      </c>
      <c r="L9" s="20">
        <v>0</v>
      </c>
    </row>
    <row r="11" spans="2:13" x14ac:dyDescent="0.25">
      <c r="C11" s="27" t="s">
        <v>0</v>
      </c>
      <c r="D11" s="28"/>
      <c r="E11" s="12">
        <v>20000</v>
      </c>
      <c r="F11" s="12">
        <v>20000</v>
      </c>
      <c r="G11" s="12">
        <v>20000</v>
      </c>
      <c r="H11" s="12">
        <v>20000</v>
      </c>
      <c r="I11" s="12">
        <v>0</v>
      </c>
      <c r="J11" s="12">
        <v>0</v>
      </c>
      <c r="K11" s="12">
        <v>0</v>
      </c>
      <c r="L11" s="12">
        <v>0</v>
      </c>
    </row>
    <row r="12" spans="2:13" ht="44.25" customHeight="1" x14ac:dyDescent="0.25">
      <c r="B12" s="9" t="s">
        <v>2</v>
      </c>
      <c r="C12" s="10" t="s">
        <v>1</v>
      </c>
      <c r="D12" s="13" t="s">
        <v>3</v>
      </c>
      <c r="E12" s="7" t="s">
        <v>4</v>
      </c>
      <c r="F12" s="7" t="s">
        <v>5</v>
      </c>
      <c r="G12" s="7" t="s">
        <v>6</v>
      </c>
      <c r="H12" s="7" t="s">
        <v>7</v>
      </c>
      <c r="I12" s="7" t="s">
        <v>8</v>
      </c>
      <c r="J12" s="7" t="s">
        <v>9</v>
      </c>
      <c r="K12" s="7" t="s">
        <v>10</v>
      </c>
      <c r="L12" s="7" t="s">
        <v>11</v>
      </c>
    </row>
    <row r="13" spans="2:13" x14ac:dyDescent="0.25">
      <c r="B13" s="8">
        <f>IF(AND($E13=1,$E14=0,$E15=0,$E16=0),$E11,0)</f>
        <v>0</v>
      </c>
      <c r="C13" s="11" t="s">
        <v>8</v>
      </c>
      <c r="D13" s="25">
        <f t="shared" ref="D13:G13" si="1">(D16*-2)+D4</f>
        <v>16</v>
      </c>
      <c r="E13" s="2">
        <f t="shared" si="1"/>
        <v>2</v>
      </c>
      <c r="F13" s="2">
        <f t="shared" si="1"/>
        <v>1</v>
      </c>
      <c r="G13" s="2">
        <f t="shared" si="1"/>
        <v>1</v>
      </c>
      <c r="H13" s="21">
        <f>(H16*-2)+H4</f>
        <v>0</v>
      </c>
      <c r="I13" s="2">
        <f t="shared" ref="I13:L13" si="2">(I16*-2)+I4</f>
        <v>1</v>
      </c>
      <c r="J13" s="2">
        <f t="shared" si="2"/>
        <v>0</v>
      </c>
      <c r="K13" s="2">
        <f t="shared" si="2"/>
        <v>0</v>
      </c>
      <c r="L13" s="2">
        <f t="shared" si="2"/>
        <v>-0.5</v>
      </c>
      <c r="M13" s="15" t="s">
        <v>15</v>
      </c>
    </row>
    <row r="14" spans="2:13" x14ac:dyDescent="0.25">
      <c r="B14" s="8">
        <f>IF(AND($F13=0,$F14=1,$F15=0,$F16=0),$F11,0)</f>
        <v>0</v>
      </c>
      <c r="C14" s="11" t="s">
        <v>9</v>
      </c>
      <c r="D14" s="14">
        <v>20</v>
      </c>
      <c r="E14" s="2">
        <v>2</v>
      </c>
      <c r="F14" s="2">
        <v>2</v>
      </c>
      <c r="G14" s="2">
        <v>1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</row>
    <row r="15" spans="2:13" x14ac:dyDescent="0.25">
      <c r="B15" s="8">
        <f>IF(AND($G13=0,$G14=0,$G15=1,$G16=0),$G11,0)</f>
        <v>0</v>
      </c>
      <c r="C15" s="11" t="s">
        <v>10</v>
      </c>
      <c r="D15" s="25">
        <f>(-2*D16)+D6</f>
        <v>12</v>
      </c>
      <c r="E15" s="2">
        <f t="shared" ref="E15:L15" si="3">(-2*E16)+E6</f>
        <v>0</v>
      </c>
      <c r="F15" s="2">
        <f t="shared" si="3"/>
        <v>0</v>
      </c>
      <c r="G15" s="2">
        <f t="shared" si="3"/>
        <v>2</v>
      </c>
      <c r="H15" s="21">
        <f t="shared" si="3"/>
        <v>0</v>
      </c>
      <c r="I15" s="2">
        <f t="shared" si="3"/>
        <v>0</v>
      </c>
      <c r="J15" s="2">
        <f t="shared" si="3"/>
        <v>0</v>
      </c>
      <c r="K15" s="2">
        <f t="shared" si="3"/>
        <v>1</v>
      </c>
      <c r="L15" s="2">
        <f t="shared" si="3"/>
        <v>-0.5</v>
      </c>
      <c r="M15" s="15" t="s">
        <v>14</v>
      </c>
    </row>
    <row r="16" spans="2:13" x14ac:dyDescent="0.25">
      <c r="B16" s="19">
        <f>IF(AND($H13=0,$H14=0,$H15=0,$H16=1),$H11,0)</f>
        <v>20000</v>
      </c>
      <c r="C16" s="11" t="s">
        <v>7</v>
      </c>
      <c r="D16" s="17">
        <f>D7/$H$7</f>
        <v>4</v>
      </c>
      <c r="E16" s="1">
        <f t="shared" ref="E16:L16" si="4">E7/$H$7</f>
        <v>0</v>
      </c>
      <c r="F16" s="1">
        <f t="shared" si="4"/>
        <v>0</v>
      </c>
      <c r="G16" s="1">
        <f t="shared" si="4"/>
        <v>0</v>
      </c>
      <c r="H16" s="17">
        <f t="shared" si="4"/>
        <v>1</v>
      </c>
      <c r="I16" s="1">
        <f t="shared" si="4"/>
        <v>0</v>
      </c>
      <c r="J16" s="1">
        <f t="shared" si="4"/>
        <v>0</v>
      </c>
      <c r="K16" s="1">
        <f t="shared" si="4"/>
        <v>0</v>
      </c>
      <c r="L16" s="1">
        <f t="shared" si="4"/>
        <v>0.25</v>
      </c>
    </row>
    <row r="17" spans="2:13" x14ac:dyDescent="0.25">
      <c r="B17" s="3"/>
      <c r="C17" s="11" t="s">
        <v>12</v>
      </c>
      <c r="D17" s="14">
        <f>B13*D13+B14*D14+B15*D15+B16*D16</f>
        <v>80000</v>
      </c>
      <c r="E17" s="22">
        <v>0</v>
      </c>
      <c r="F17" s="22">
        <v>0</v>
      </c>
      <c r="G17" s="22">
        <v>0</v>
      </c>
      <c r="H17" s="22">
        <f>SUMPRODUCT(B13:B16,H13:H16)</f>
        <v>20000</v>
      </c>
      <c r="I17" s="22">
        <v>0</v>
      </c>
      <c r="J17" s="22">
        <v>0</v>
      </c>
      <c r="K17" s="22">
        <v>0</v>
      </c>
      <c r="L17" s="22">
        <v>0</v>
      </c>
    </row>
    <row r="18" spans="2:13" x14ac:dyDescent="0.25">
      <c r="B18" s="4"/>
      <c r="C18" s="29" t="s">
        <v>13</v>
      </c>
      <c r="D18" s="30"/>
      <c r="E18" s="20">
        <f>E$11-E17</f>
        <v>20000</v>
      </c>
      <c r="F18" s="20">
        <f t="shared" ref="F18:H18" si="5">F$11-F17</f>
        <v>20000</v>
      </c>
      <c r="G18" s="20">
        <f t="shared" si="5"/>
        <v>20000</v>
      </c>
      <c r="H18" s="20">
        <f t="shared" si="5"/>
        <v>0</v>
      </c>
      <c r="I18" s="20">
        <v>0</v>
      </c>
      <c r="J18" s="20">
        <v>0</v>
      </c>
      <c r="K18" s="20">
        <v>0</v>
      </c>
      <c r="L18" s="20">
        <v>0</v>
      </c>
    </row>
    <row r="20" spans="2:13" x14ac:dyDescent="0.25">
      <c r="C20" s="27" t="s">
        <v>0</v>
      </c>
      <c r="D20" s="28"/>
      <c r="E20" s="12">
        <v>20000</v>
      </c>
      <c r="F20" s="12">
        <v>20000</v>
      </c>
      <c r="G20" s="12">
        <v>20000</v>
      </c>
      <c r="H20" s="12">
        <v>20000</v>
      </c>
      <c r="I20" s="12">
        <v>0</v>
      </c>
      <c r="J20" s="12">
        <v>0</v>
      </c>
      <c r="K20" s="12">
        <v>0</v>
      </c>
      <c r="L20" s="12">
        <v>0</v>
      </c>
    </row>
    <row r="21" spans="2:13" ht="37.5" x14ac:dyDescent="0.25">
      <c r="B21" s="9" t="s">
        <v>2</v>
      </c>
      <c r="C21" s="10" t="s">
        <v>1</v>
      </c>
      <c r="D21" s="13" t="s">
        <v>3</v>
      </c>
      <c r="E21" s="7" t="s">
        <v>4</v>
      </c>
      <c r="F21" s="7" t="s">
        <v>5</v>
      </c>
      <c r="G21" s="7" t="s">
        <v>6</v>
      </c>
      <c r="H21" s="7" t="s">
        <v>7</v>
      </c>
      <c r="I21" s="7" t="s">
        <v>8</v>
      </c>
      <c r="J21" s="7" t="s">
        <v>9</v>
      </c>
      <c r="K21" s="7" t="s">
        <v>10</v>
      </c>
      <c r="L21" s="7" t="s">
        <v>11</v>
      </c>
    </row>
    <row r="22" spans="2:13" x14ac:dyDescent="0.25">
      <c r="B22" s="8">
        <f>IF(AND($E22=1,$E23=0,$E24=0,$E25=0),$E20,0)</f>
        <v>0</v>
      </c>
      <c r="C22" s="11" t="s">
        <v>8</v>
      </c>
      <c r="D22" s="25">
        <f>(D$16*-2)+D4</f>
        <v>16</v>
      </c>
      <c r="E22" s="2">
        <f>(E$16*-2)+E$4</f>
        <v>2</v>
      </c>
      <c r="F22" s="2">
        <f t="shared" ref="F22:L22" si="6">(F$16*-2)+F$4</f>
        <v>1</v>
      </c>
      <c r="G22" s="2">
        <f t="shared" si="6"/>
        <v>1</v>
      </c>
      <c r="H22" s="21">
        <f t="shared" si="6"/>
        <v>0</v>
      </c>
      <c r="I22" s="2">
        <f t="shared" si="6"/>
        <v>1</v>
      </c>
      <c r="J22" s="2">
        <f t="shared" si="6"/>
        <v>0</v>
      </c>
      <c r="K22" s="2">
        <f t="shared" si="6"/>
        <v>0</v>
      </c>
      <c r="L22" s="2">
        <f t="shared" si="6"/>
        <v>-0.5</v>
      </c>
    </row>
    <row r="23" spans="2:13" x14ac:dyDescent="0.25">
      <c r="B23" s="8">
        <f>IF(AND($F22=0,$F23=1,$F24=0,$F25=0),$F20,0)</f>
        <v>0</v>
      </c>
      <c r="C23" s="11" t="s">
        <v>9</v>
      </c>
      <c r="D23" s="14">
        <v>20</v>
      </c>
      <c r="E23" s="2">
        <v>2</v>
      </c>
      <c r="F23" s="2">
        <v>2</v>
      </c>
      <c r="G23" s="2">
        <v>1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</row>
    <row r="24" spans="2:13" x14ac:dyDescent="0.25">
      <c r="B24" s="8">
        <f>IF(AND($G22=0,$G23=0,$G24=1,$G25=0),$G20,0)</f>
        <v>0</v>
      </c>
      <c r="C24" s="11" t="s">
        <v>10</v>
      </c>
      <c r="D24" s="25">
        <f>(-2*D$25)+D$6</f>
        <v>12</v>
      </c>
      <c r="E24" s="2">
        <f t="shared" ref="E24:L24" si="7">(-2*E$25)+E$6</f>
        <v>0</v>
      </c>
      <c r="F24" s="2">
        <f t="shared" si="7"/>
        <v>0</v>
      </c>
      <c r="G24" s="2">
        <f t="shared" si="7"/>
        <v>2</v>
      </c>
      <c r="H24" s="21">
        <f t="shared" si="7"/>
        <v>0</v>
      </c>
      <c r="I24" s="2">
        <f t="shared" si="7"/>
        <v>0</v>
      </c>
      <c r="J24" s="2">
        <f t="shared" si="7"/>
        <v>0</v>
      </c>
      <c r="K24" s="2">
        <f t="shared" si="7"/>
        <v>1</v>
      </c>
      <c r="L24" s="2">
        <f t="shared" si="7"/>
        <v>-0.5</v>
      </c>
    </row>
    <row r="25" spans="2:13" x14ac:dyDescent="0.25">
      <c r="B25" s="19">
        <f>IF(AND($H22=0,$H23=0,$H24=0,$H25=1),$H20,0)</f>
        <v>20000</v>
      </c>
      <c r="C25" s="11" t="s">
        <v>7</v>
      </c>
      <c r="D25" s="17">
        <f>D$7/$H$7</f>
        <v>4</v>
      </c>
      <c r="E25" s="1">
        <f>E$7/$H$7</f>
        <v>0</v>
      </c>
      <c r="F25" s="1">
        <f t="shared" ref="F25:L25" si="8">F$7/$H$7</f>
        <v>0</v>
      </c>
      <c r="G25" s="1">
        <f t="shared" si="8"/>
        <v>0</v>
      </c>
      <c r="H25" s="17">
        <f t="shared" si="8"/>
        <v>1</v>
      </c>
      <c r="I25" s="1">
        <f t="shared" si="8"/>
        <v>0</v>
      </c>
      <c r="J25" s="1">
        <f t="shared" si="8"/>
        <v>0</v>
      </c>
      <c r="K25" s="1">
        <f t="shared" si="8"/>
        <v>0</v>
      </c>
      <c r="L25" s="1">
        <f t="shared" si="8"/>
        <v>0.25</v>
      </c>
    </row>
    <row r="26" spans="2:13" x14ac:dyDescent="0.25">
      <c r="B26" s="3"/>
      <c r="C26" s="11" t="s">
        <v>12</v>
      </c>
      <c r="D26" s="14">
        <f>B$22*D$22+B$23*D$23+B$24*D$24+B$25*D$25</f>
        <v>80000</v>
      </c>
      <c r="E26" s="22">
        <f t="shared" ref="E26:G26" si="9">SUMPRODUCT($B$22:$B$25,E22:E25)</f>
        <v>0</v>
      </c>
      <c r="F26" s="22">
        <f t="shared" si="9"/>
        <v>0</v>
      </c>
      <c r="G26" s="22">
        <f t="shared" si="9"/>
        <v>0</v>
      </c>
      <c r="H26" s="22">
        <f>SUMPRODUCT($B$22:$B$25,H22:H25)</f>
        <v>20000</v>
      </c>
      <c r="I26" s="22">
        <f t="shared" ref="I26:L26" si="10">I25*$B$25</f>
        <v>0</v>
      </c>
      <c r="J26" s="22">
        <f t="shared" si="10"/>
        <v>0</v>
      </c>
      <c r="K26" s="22">
        <f t="shared" si="10"/>
        <v>0</v>
      </c>
      <c r="L26" s="22">
        <f t="shared" si="10"/>
        <v>5000</v>
      </c>
      <c r="M26" s="15" t="s">
        <v>17</v>
      </c>
    </row>
    <row r="27" spans="2:13" x14ac:dyDescent="0.25">
      <c r="B27" s="4"/>
      <c r="C27" s="29" t="s">
        <v>13</v>
      </c>
      <c r="D27" s="30"/>
      <c r="E27" s="20">
        <f>E20-E26</f>
        <v>20000</v>
      </c>
      <c r="F27" s="20">
        <f t="shared" ref="F27:L27" si="11">F20-F26</f>
        <v>20000</v>
      </c>
      <c r="G27" s="20">
        <f t="shared" si="11"/>
        <v>20000</v>
      </c>
      <c r="H27" s="20">
        <f t="shared" si="11"/>
        <v>0</v>
      </c>
      <c r="I27" s="20">
        <f t="shared" si="11"/>
        <v>0</v>
      </c>
      <c r="J27" s="20">
        <f t="shared" si="11"/>
        <v>0</v>
      </c>
      <c r="K27" s="20">
        <f t="shared" si="11"/>
        <v>0</v>
      </c>
      <c r="L27" s="20">
        <f t="shared" si="11"/>
        <v>-5000</v>
      </c>
      <c r="M27" s="15" t="s">
        <v>16</v>
      </c>
    </row>
    <row r="29" spans="2:13" x14ac:dyDescent="0.25">
      <c r="C29" s="27" t="s">
        <v>0</v>
      </c>
      <c r="D29" s="28"/>
      <c r="E29" s="12">
        <v>20000</v>
      </c>
      <c r="F29" s="12">
        <v>20000</v>
      </c>
      <c r="G29" s="12">
        <v>20000</v>
      </c>
      <c r="H29" s="12">
        <v>20000</v>
      </c>
      <c r="I29" s="12">
        <v>0</v>
      </c>
      <c r="J29" s="12">
        <v>0</v>
      </c>
      <c r="K29" s="12">
        <v>0</v>
      </c>
      <c r="L29" s="12">
        <v>0</v>
      </c>
    </row>
    <row r="30" spans="2:13" ht="37.5" x14ac:dyDescent="0.25">
      <c r="B30" s="9" t="s">
        <v>2</v>
      </c>
      <c r="C30" s="10" t="s">
        <v>1</v>
      </c>
      <c r="D30" s="13" t="s">
        <v>3</v>
      </c>
      <c r="E30" s="7" t="s">
        <v>4</v>
      </c>
      <c r="F30" s="7" t="s">
        <v>5</v>
      </c>
      <c r="G30" s="7" t="s">
        <v>6</v>
      </c>
      <c r="H30" s="7" t="s">
        <v>7</v>
      </c>
      <c r="I30" s="7" t="s">
        <v>8</v>
      </c>
      <c r="J30" s="7" t="s">
        <v>9</v>
      </c>
      <c r="K30" s="7" t="s">
        <v>10</v>
      </c>
      <c r="L30" s="7" t="s">
        <v>11</v>
      </c>
    </row>
    <row r="31" spans="2:13" x14ac:dyDescent="0.25">
      <c r="B31" s="8">
        <f>IF(AND($E31=1,$E32=0,$E33=0,$E34=0),$E29,0)</f>
        <v>0</v>
      </c>
      <c r="C31" s="11" t="s">
        <v>8</v>
      </c>
      <c r="D31" s="16">
        <f t="shared" ref="D31" si="12">-1*D$33+D$22</f>
        <v>10</v>
      </c>
      <c r="E31" s="2">
        <f>-1*E$33+E$22</f>
        <v>2</v>
      </c>
      <c r="F31" s="2">
        <f t="shared" ref="F31:L31" si="13">-1*F$33+F$22</f>
        <v>1</v>
      </c>
      <c r="G31" s="21">
        <f t="shared" si="13"/>
        <v>0</v>
      </c>
      <c r="H31" s="23">
        <f t="shared" si="13"/>
        <v>0</v>
      </c>
      <c r="I31" s="2">
        <f t="shared" si="13"/>
        <v>1</v>
      </c>
      <c r="J31" s="2">
        <f t="shared" si="13"/>
        <v>0</v>
      </c>
      <c r="K31" s="2">
        <f t="shared" si="13"/>
        <v>-0.5</v>
      </c>
      <c r="L31" s="2">
        <f t="shared" si="13"/>
        <v>-0.25</v>
      </c>
      <c r="M31" s="15" t="s">
        <v>19</v>
      </c>
    </row>
    <row r="32" spans="2:13" x14ac:dyDescent="0.25">
      <c r="B32" s="8">
        <f>IF(AND($F31=0,$F32=1,$F33=0,$F34=0),$F29,0)</f>
        <v>0</v>
      </c>
      <c r="C32" s="11" t="s">
        <v>9</v>
      </c>
      <c r="D32" s="16">
        <f>-1*D$33+D$23</f>
        <v>14</v>
      </c>
      <c r="E32" s="2">
        <f t="shared" ref="E32:L32" si="14">-1*E$33+E$23</f>
        <v>2</v>
      </c>
      <c r="F32" s="2">
        <f t="shared" si="14"/>
        <v>2</v>
      </c>
      <c r="G32" s="21">
        <f t="shared" si="14"/>
        <v>0</v>
      </c>
      <c r="H32" s="2">
        <f t="shared" si="14"/>
        <v>0</v>
      </c>
      <c r="I32" s="2">
        <f t="shared" si="14"/>
        <v>0</v>
      </c>
      <c r="J32" s="2">
        <f t="shared" si="14"/>
        <v>1</v>
      </c>
      <c r="K32" s="2">
        <f t="shared" si="14"/>
        <v>-0.5</v>
      </c>
      <c r="L32" s="2">
        <f t="shared" si="14"/>
        <v>0.25</v>
      </c>
      <c r="M32" s="15" t="s">
        <v>20</v>
      </c>
    </row>
    <row r="33" spans="2:13" x14ac:dyDescent="0.25">
      <c r="B33" s="8">
        <f>IF(AND($G31=0,$G32=0,$G33=1,$G34=0),$G29,0)</f>
        <v>20000</v>
      </c>
      <c r="C33" s="11" t="s">
        <v>6</v>
      </c>
      <c r="D33" s="16">
        <f>D$24/$G$24</f>
        <v>6</v>
      </c>
      <c r="E33" s="2">
        <f t="shared" ref="E33:L33" si="15">E$24/$G$24</f>
        <v>0</v>
      </c>
      <c r="F33" s="2">
        <f t="shared" si="15"/>
        <v>0</v>
      </c>
      <c r="G33" s="16">
        <f t="shared" si="15"/>
        <v>1</v>
      </c>
      <c r="H33" s="23">
        <f>H$24/$G$24</f>
        <v>0</v>
      </c>
      <c r="I33" s="2">
        <f t="shared" si="15"/>
        <v>0</v>
      </c>
      <c r="J33" s="2">
        <f t="shared" si="15"/>
        <v>0</v>
      </c>
      <c r="K33" s="2">
        <f t="shared" si="15"/>
        <v>0.5</v>
      </c>
      <c r="L33" s="2">
        <f t="shared" si="15"/>
        <v>-0.25</v>
      </c>
      <c r="M33" s="15" t="s">
        <v>18</v>
      </c>
    </row>
    <row r="34" spans="2:13" x14ac:dyDescent="0.25">
      <c r="B34" s="19">
        <f>IF(AND($H31=0,$H32=0,$H33=0,$H34=1),$H29,0)</f>
        <v>20000</v>
      </c>
      <c r="C34" s="11" t="s">
        <v>7</v>
      </c>
      <c r="D34" s="17">
        <f>D$7/$H$7</f>
        <v>4</v>
      </c>
      <c r="E34" s="1">
        <f>E$7/$H$7</f>
        <v>0</v>
      </c>
      <c r="F34" s="1">
        <f t="shared" ref="F34:L34" si="16">F$7/$H$7</f>
        <v>0</v>
      </c>
      <c r="G34" s="1">
        <f t="shared" si="16"/>
        <v>0</v>
      </c>
      <c r="H34" s="24">
        <f t="shared" si="16"/>
        <v>1</v>
      </c>
      <c r="I34" s="1">
        <f t="shared" si="16"/>
        <v>0</v>
      </c>
      <c r="J34" s="1">
        <f t="shared" si="16"/>
        <v>0</v>
      </c>
      <c r="K34" s="1">
        <f t="shared" si="16"/>
        <v>0</v>
      </c>
      <c r="L34" s="1">
        <f t="shared" si="16"/>
        <v>0.25</v>
      </c>
    </row>
    <row r="35" spans="2:13" x14ac:dyDescent="0.25">
      <c r="B35" s="3"/>
      <c r="C35" s="11" t="s">
        <v>12</v>
      </c>
      <c r="D35" s="14">
        <f>$B31*$D31+$B32*$D32+$B33*$D33+$B34*$D34</f>
        <v>200000</v>
      </c>
      <c r="E35" s="22">
        <f>SUMPRODUCT($B$33:$B$34,E33:E34)</f>
        <v>0</v>
      </c>
      <c r="F35" s="22">
        <f t="shared" ref="F35:H35" si="17">SUMPRODUCT($B$33:$B$34,F33:F34)</f>
        <v>0</v>
      </c>
      <c r="G35" s="22">
        <f t="shared" si="17"/>
        <v>20000</v>
      </c>
      <c r="H35" s="22">
        <f t="shared" si="17"/>
        <v>20000</v>
      </c>
      <c r="I35" s="22">
        <f>SUMPRODUCT($B31:$B34,I31:I34)</f>
        <v>0</v>
      </c>
      <c r="J35" s="22">
        <f t="shared" ref="J35:L35" si="18">SUMPRODUCT($B31:$B34,J31:J34)</f>
        <v>0</v>
      </c>
      <c r="K35" s="22">
        <f t="shared" si="18"/>
        <v>10000</v>
      </c>
      <c r="L35" s="22">
        <f t="shared" si="18"/>
        <v>0</v>
      </c>
    </row>
    <row r="36" spans="2:13" x14ac:dyDescent="0.25">
      <c r="B36" s="4"/>
      <c r="C36" s="29" t="s">
        <v>13</v>
      </c>
      <c r="D36" s="30"/>
      <c r="E36" s="20">
        <f>E29-E35</f>
        <v>20000</v>
      </c>
      <c r="F36" s="20">
        <f t="shared" ref="F36:L36" si="19">F29-F35</f>
        <v>20000</v>
      </c>
      <c r="G36" s="20">
        <f t="shared" si="19"/>
        <v>0</v>
      </c>
      <c r="H36" s="20">
        <f t="shared" si="19"/>
        <v>0</v>
      </c>
      <c r="I36" s="20">
        <f t="shared" si="19"/>
        <v>0</v>
      </c>
      <c r="J36" s="20">
        <f t="shared" si="19"/>
        <v>0</v>
      </c>
      <c r="K36" s="20">
        <f t="shared" si="19"/>
        <v>-10000</v>
      </c>
      <c r="L36" s="20">
        <f t="shared" si="19"/>
        <v>0</v>
      </c>
    </row>
    <row r="38" spans="2:13" x14ac:dyDescent="0.25">
      <c r="C38" s="27" t="s">
        <v>0</v>
      </c>
      <c r="D38" s="28"/>
      <c r="E38" s="12">
        <v>20000</v>
      </c>
      <c r="F38" s="12">
        <v>20000</v>
      </c>
      <c r="G38" s="12">
        <v>20000</v>
      </c>
      <c r="H38" s="12">
        <v>20000</v>
      </c>
      <c r="I38" s="12">
        <v>0</v>
      </c>
      <c r="J38" s="12">
        <v>0</v>
      </c>
      <c r="K38" s="12">
        <v>0</v>
      </c>
      <c r="L38" s="12">
        <v>0</v>
      </c>
    </row>
    <row r="39" spans="2:13" ht="37.5" x14ac:dyDescent="0.25">
      <c r="B39" s="9" t="s">
        <v>2</v>
      </c>
      <c r="C39" s="10" t="s">
        <v>1</v>
      </c>
      <c r="D39" s="13" t="s">
        <v>3</v>
      </c>
      <c r="E39" s="7" t="s">
        <v>4</v>
      </c>
      <c r="F39" s="7" t="s">
        <v>5</v>
      </c>
      <c r="G39" s="7" t="s">
        <v>6</v>
      </c>
      <c r="H39" s="7" t="s">
        <v>7</v>
      </c>
      <c r="I39" s="7" t="s">
        <v>8</v>
      </c>
      <c r="J39" s="7" t="s">
        <v>9</v>
      </c>
      <c r="K39" s="7" t="s">
        <v>10</v>
      </c>
      <c r="L39" s="7" t="s">
        <v>11</v>
      </c>
    </row>
    <row r="40" spans="2:13" x14ac:dyDescent="0.25">
      <c r="B40" s="8">
        <f>IF(AND($E40=1,$E41=0,$E42=0,$E43=0),$E38,0)</f>
        <v>0</v>
      </c>
      <c r="C40" s="11" t="s">
        <v>8</v>
      </c>
      <c r="D40" s="16">
        <f>-1*D41+D31</f>
        <v>3</v>
      </c>
      <c r="E40" s="21">
        <f t="shared" ref="E40:L40" si="20">-1*E41+E31</f>
        <v>1</v>
      </c>
      <c r="F40" s="21">
        <f t="shared" si="20"/>
        <v>0</v>
      </c>
      <c r="G40" s="23">
        <f t="shared" si="20"/>
        <v>0</v>
      </c>
      <c r="H40" s="23">
        <f t="shared" si="20"/>
        <v>0</v>
      </c>
      <c r="I40" s="2">
        <f t="shared" si="20"/>
        <v>1</v>
      </c>
      <c r="J40" s="2">
        <f t="shared" si="20"/>
        <v>-0.5</v>
      </c>
      <c r="K40" s="2">
        <f t="shared" si="20"/>
        <v>-0.25</v>
      </c>
      <c r="L40" s="2">
        <f t="shared" si="20"/>
        <v>-0.375</v>
      </c>
      <c r="M40" s="15" t="s">
        <v>22</v>
      </c>
    </row>
    <row r="41" spans="2:13" x14ac:dyDescent="0.25">
      <c r="B41" s="8">
        <f>IF(AND($F40=0,$F41=1,$F42=0,$F43=0),$F38,0)</f>
        <v>20000</v>
      </c>
      <c r="C41" s="11" t="s">
        <v>5</v>
      </c>
      <c r="D41" s="16">
        <f>D32/2</f>
        <v>7</v>
      </c>
      <c r="E41" s="26">
        <f t="shared" ref="E41:L41" si="21">E32/2</f>
        <v>1</v>
      </c>
      <c r="F41" s="16">
        <f t="shared" si="21"/>
        <v>1</v>
      </c>
      <c r="G41" s="23">
        <f t="shared" si="21"/>
        <v>0</v>
      </c>
      <c r="H41" s="2">
        <f t="shared" si="21"/>
        <v>0</v>
      </c>
      <c r="I41" s="2">
        <f t="shared" si="21"/>
        <v>0</v>
      </c>
      <c r="J41" s="2">
        <f t="shared" si="21"/>
        <v>0.5</v>
      </c>
      <c r="K41" s="2">
        <f t="shared" si="21"/>
        <v>-0.25</v>
      </c>
      <c r="L41" s="2">
        <f t="shared" si="21"/>
        <v>0.125</v>
      </c>
      <c r="M41" s="15" t="s">
        <v>21</v>
      </c>
    </row>
    <row r="42" spans="2:13" x14ac:dyDescent="0.25">
      <c r="B42" s="8">
        <f>IF(AND($G40=0,$G41=0,$G42=1,$G43=0),$G38,0)</f>
        <v>20000</v>
      </c>
      <c r="C42" s="11" t="s">
        <v>6</v>
      </c>
      <c r="D42" s="16">
        <f>D$24/$G$24</f>
        <v>6</v>
      </c>
      <c r="E42" s="2">
        <f t="shared" ref="E42:L42" si="22">E$24/$G$24</f>
        <v>0</v>
      </c>
      <c r="F42" s="2">
        <f t="shared" si="22"/>
        <v>0</v>
      </c>
      <c r="G42" s="23">
        <f t="shared" si="22"/>
        <v>1</v>
      </c>
      <c r="H42" s="23">
        <f>H$24/$G$24</f>
        <v>0</v>
      </c>
      <c r="I42" s="2">
        <f t="shared" si="22"/>
        <v>0</v>
      </c>
      <c r="J42" s="2">
        <f t="shared" si="22"/>
        <v>0</v>
      </c>
      <c r="K42" s="2">
        <f t="shared" si="22"/>
        <v>0.5</v>
      </c>
      <c r="L42" s="2">
        <f t="shared" si="22"/>
        <v>-0.25</v>
      </c>
    </row>
    <row r="43" spans="2:13" x14ac:dyDescent="0.25">
      <c r="B43" s="19">
        <f>IF(AND($H40=0,$H41=0,$H42=0,$H43=1),$H38,0)</f>
        <v>20000</v>
      </c>
      <c r="C43" s="11" t="s">
        <v>7</v>
      </c>
      <c r="D43" s="17">
        <f>D$7/$H$7</f>
        <v>4</v>
      </c>
      <c r="E43" s="1">
        <f>E$7/$H$7</f>
        <v>0</v>
      </c>
      <c r="F43" s="1">
        <f t="shared" ref="F43:L43" si="23">F$7/$H$7</f>
        <v>0</v>
      </c>
      <c r="G43" s="1">
        <f t="shared" si="23"/>
        <v>0</v>
      </c>
      <c r="H43" s="24">
        <f t="shared" si="23"/>
        <v>1</v>
      </c>
      <c r="I43" s="1">
        <f t="shared" si="23"/>
        <v>0</v>
      </c>
      <c r="J43" s="1">
        <f t="shared" si="23"/>
        <v>0</v>
      </c>
      <c r="K43" s="1">
        <f t="shared" si="23"/>
        <v>0</v>
      </c>
      <c r="L43" s="1">
        <f t="shared" si="23"/>
        <v>0.25</v>
      </c>
    </row>
    <row r="44" spans="2:13" x14ac:dyDescent="0.25">
      <c r="B44" s="3"/>
      <c r="C44" s="11" t="s">
        <v>12</v>
      </c>
      <c r="D44" s="14">
        <f>$B40*$D40+$B41*$D41+$B42*$D42+$B43*$D43</f>
        <v>340000</v>
      </c>
      <c r="E44" s="22">
        <f>SUMPRODUCT($B$40:$B$43,E40:E43)</f>
        <v>20000</v>
      </c>
      <c r="F44" s="22">
        <f t="shared" ref="F44:G44" si="24">SUMPRODUCT($B$40:$B$43,F40:F43)</f>
        <v>20000</v>
      </c>
      <c r="G44" s="22">
        <f t="shared" si="24"/>
        <v>20000</v>
      </c>
      <c r="H44" s="22">
        <f>SUMPRODUCT($B$40:$B$43,H40:H43)</f>
        <v>20000</v>
      </c>
      <c r="I44" s="22">
        <f>SUMPRODUCT($B40:$B43,I40:I43)</f>
        <v>0</v>
      </c>
      <c r="J44" s="22">
        <f t="shared" ref="J44:L44" si="25">SUMPRODUCT($B40:$B43,J40:J43)</f>
        <v>10000</v>
      </c>
      <c r="K44" s="22">
        <f t="shared" si="25"/>
        <v>5000</v>
      </c>
      <c r="L44" s="22">
        <f t="shared" si="25"/>
        <v>2500</v>
      </c>
    </row>
    <row r="45" spans="2:13" x14ac:dyDescent="0.25">
      <c r="B45" s="4"/>
      <c r="C45" s="29" t="s">
        <v>13</v>
      </c>
      <c r="D45" s="30"/>
      <c r="E45" s="20">
        <f>E38-E44</f>
        <v>0</v>
      </c>
      <c r="F45" s="20">
        <f t="shared" ref="F45:L45" si="26">F38-F44</f>
        <v>0</v>
      </c>
      <c r="G45" s="20">
        <f t="shared" si="26"/>
        <v>0</v>
      </c>
      <c r="H45" s="20">
        <f t="shared" si="26"/>
        <v>0</v>
      </c>
      <c r="I45" s="20">
        <f t="shared" si="26"/>
        <v>0</v>
      </c>
      <c r="J45" s="20">
        <f t="shared" si="26"/>
        <v>-10000</v>
      </c>
      <c r="K45" s="20">
        <f t="shared" si="26"/>
        <v>-5000</v>
      </c>
      <c r="L45" s="20">
        <f t="shared" si="26"/>
        <v>-2500</v>
      </c>
    </row>
    <row r="47" spans="2:13" x14ac:dyDescent="0.25">
      <c r="C47" s="27" t="s">
        <v>0</v>
      </c>
      <c r="D47" s="28"/>
      <c r="E47" s="12">
        <v>20000</v>
      </c>
      <c r="F47" s="12">
        <v>20000</v>
      </c>
      <c r="G47" s="12">
        <v>20000</v>
      </c>
      <c r="H47" s="12">
        <v>20000</v>
      </c>
      <c r="I47" s="12">
        <v>0</v>
      </c>
      <c r="J47" s="12">
        <v>0</v>
      </c>
      <c r="K47" s="12">
        <v>0</v>
      </c>
      <c r="L47" s="12">
        <v>0</v>
      </c>
    </row>
    <row r="48" spans="2:13" ht="37.5" x14ac:dyDescent="0.25">
      <c r="B48" s="9" t="s">
        <v>2</v>
      </c>
      <c r="C48" s="10" t="s">
        <v>1</v>
      </c>
      <c r="D48" s="13" t="s">
        <v>3</v>
      </c>
      <c r="E48" s="7" t="s">
        <v>4</v>
      </c>
      <c r="F48" s="7" t="s">
        <v>5</v>
      </c>
      <c r="G48" s="7" t="s">
        <v>6</v>
      </c>
      <c r="H48" s="7" t="s">
        <v>7</v>
      </c>
      <c r="I48" s="7" t="s">
        <v>8</v>
      </c>
      <c r="J48" s="7" t="s">
        <v>9</v>
      </c>
      <c r="K48" s="7" t="s">
        <v>10</v>
      </c>
      <c r="L48" s="7" t="s">
        <v>11</v>
      </c>
    </row>
    <row r="49" spans="2:13" x14ac:dyDescent="0.25">
      <c r="B49" s="8">
        <f>IF(AND($E49=1,$E50=0,$E51=0,$E52=0),$E47,0)</f>
        <v>20000</v>
      </c>
      <c r="C49" s="11" t="s">
        <v>8</v>
      </c>
      <c r="D49" s="16">
        <f>D40</f>
        <v>3</v>
      </c>
      <c r="E49" s="16">
        <f t="shared" ref="E49:L49" si="27">E40</f>
        <v>1</v>
      </c>
      <c r="F49" s="23">
        <f t="shared" si="27"/>
        <v>0</v>
      </c>
      <c r="G49" s="23">
        <f t="shared" si="27"/>
        <v>0</v>
      </c>
      <c r="H49" s="23">
        <f t="shared" si="27"/>
        <v>0</v>
      </c>
      <c r="I49" s="2">
        <f t="shared" si="27"/>
        <v>1</v>
      </c>
      <c r="J49" s="2">
        <f t="shared" si="27"/>
        <v>-0.5</v>
      </c>
      <c r="K49" s="2">
        <f t="shared" si="27"/>
        <v>-0.25</v>
      </c>
      <c r="L49" s="2">
        <f t="shared" si="27"/>
        <v>-0.375</v>
      </c>
    </row>
    <row r="50" spans="2:13" x14ac:dyDescent="0.25">
      <c r="B50" s="8">
        <f>IF(AND($F49=0,$F50=1,$F51=0,$F52=0),$F47,0)</f>
        <v>20000</v>
      </c>
      <c r="C50" s="11" t="s">
        <v>5</v>
      </c>
      <c r="D50" s="16">
        <f>-D49+D41</f>
        <v>4</v>
      </c>
      <c r="E50" s="2">
        <f t="shared" ref="E50:L50" si="28">-E49+E41</f>
        <v>0</v>
      </c>
      <c r="F50" s="23">
        <f t="shared" si="28"/>
        <v>1</v>
      </c>
      <c r="G50" s="23">
        <f t="shared" si="28"/>
        <v>0</v>
      </c>
      <c r="H50" s="2">
        <f t="shared" si="28"/>
        <v>0</v>
      </c>
      <c r="I50" s="2">
        <f t="shared" si="28"/>
        <v>-1</v>
      </c>
      <c r="J50" s="2">
        <f t="shared" si="28"/>
        <v>1</v>
      </c>
      <c r="K50" s="2">
        <f t="shared" si="28"/>
        <v>0</v>
      </c>
      <c r="L50" s="2">
        <f t="shared" si="28"/>
        <v>0.5</v>
      </c>
      <c r="M50" s="15" t="s">
        <v>23</v>
      </c>
    </row>
    <row r="51" spans="2:13" x14ac:dyDescent="0.25">
      <c r="B51" s="8">
        <f>IF(AND($G49=0,$G50=0,$G51=1,$G52=0),$G47,0)</f>
        <v>20000</v>
      </c>
      <c r="C51" s="11" t="s">
        <v>6</v>
      </c>
      <c r="D51" s="16">
        <f>D42</f>
        <v>6</v>
      </c>
      <c r="E51" s="2">
        <f t="shared" ref="E51:L51" si="29">E$24/$G$24</f>
        <v>0</v>
      </c>
      <c r="F51" s="2">
        <f t="shared" si="29"/>
        <v>0</v>
      </c>
      <c r="G51" s="23">
        <f t="shared" si="29"/>
        <v>1</v>
      </c>
      <c r="H51" s="23">
        <f>H$24/$G$24</f>
        <v>0</v>
      </c>
      <c r="I51" s="2">
        <f t="shared" si="29"/>
        <v>0</v>
      </c>
      <c r="J51" s="2">
        <f t="shared" si="29"/>
        <v>0</v>
      </c>
      <c r="K51" s="2">
        <f t="shared" si="29"/>
        <v>0.5</v>
      </c>
      <c r="L51" s="2">
        <f t="shared" si="29"/>
        <v>-0.25</v>
      </c>
    </row>
    <row r="52" spans="2:13" x14ac:dyDescent="0.25">
      <c r="B52" s="19">
        <f>IF(AND($H49=0,$H50=0,$H51=0,$H52=1),$H47,0)</f>
        <v>20000</v>
      </c>
      <c r="C52" s="11" t="s">
        <v>7</v>
      </c>
      <c r="D52" s="17">
        <f>D43</f>
        <v>4</v>
      </c>
      <c r="E52" s="1">
        <f>E$7/$H$7</f>
        <v>0</v>
      </c>
      <c r="F52" s="1">
        <f t="shared" ref="F52:L52" si="30">F$7/$H$7</f>
        <v>0</v>
      </c>
      <c r="G52" s="1">
        <f t="shared" si="30"/>
        <v>0</v>
      </c>
      <c r="H52" s="24">
        <f t="shared" si="30"/>
        <v>1</v>
      </c>
      <c r="I52" s="1">
        <f t="shared" si="30"/>
        <v>0</v>
      </c>
      <c r="J52" s="1">
        <f t="shared" si="30"/>
        <v>0</v>
      </c>
      <c r="K52" s="1">
        <f t="shared" si="30"/>
        <v>0</v>
      </c>
      <c r="L52" s="1">
        <f t="shared" si="30"/>
        <v>0.25</v>
      </c>
    </row>
    <row r="53" spans="2:13" x14ac:dyDescent="0.25">
      <c r="B53" s="3"/>
      <c r="C53" s="11" t="s">
        <v>12</v>
      </c>
      <c r="D53" s="14">
        <f>$B49*$D49+$B50*$D50+$B51*$D51+$B52*$D52</f>
        <v>340000</v>
      </c>
      <c r="E53" s="22">
        <f>SUMPRODUCT($B$49:$B$52,E49:E52)</f>
        <v>20000</v>
      </c>
      <c r="F53" s="22">
        <f t="shared" ref="F53:G53" si="31">SUMPRODUCT($B$49:$B$52,F49:F52)</f>
        <v>20000</v>
      </c>
      <c r="G53" s="22">
        <f t="shared" si="31"/>
        <v>20000</v>
      </c>
      <c r="H53" s="22">
        <f>SUMPRODUCT($B$49:$B$52,H49:H52)</f>
        <v>20000</v>
      </c>
      <c r="I53" s="22">
        <f>SUMPRODUCT($B49:$B52,I49:I52)</f>
        <v>0</v>
      </c>
      <c r="J53" s="22">
        <f t="shared" ref="J53:L53" si="32">SUMPRODUCT($B49:$B52,J49:J52)</f>
        <v>10000</v>
      </c>
      <c r="K53" s="22">
        <f t="shared" si="32"/>
        <v>5000</v>
      </c>
      <c r="L53" s="22">
        <f t="shared" si="32"/>
        <v>2500</v>
      </c>
    </row>
    <row r="54" spans="2:13" x14ac:dyDescent="0.25">
      <c r="B54" s="4"/>
      <c r="C54" s="29" t="s">
        <v>13</v>
      </c>
      <c r="D54" s="30"/>
      <c r="E54" s="20">
        <f>E47-E53</f>
        <v>0</v>
      </c>
      <c r="F54" s="20">
        <f t="shared" ref="F54:L54" si="33">F47-F53</f>
        <v>0</v>
      </c>
      <c r="G54" s="20">
        <f t="shared" si="33"/>
        <v>0</v>
      </c>
      <c r="H54" s="20">
        <f t="shared" si="33"/>
        <v>0</v>
      </c>
      <c r="I54" s="20">
        <f t="shared" si="33"/>
        <v>0</v>
      </c>
      <c r="J54" s="20">
        <f t="shared" si="33"/>
        <v>-10000</v>
      </c>
      <c r="K54" s="20">
        <f t="shared" si="33"/>
        <v>-5000</v>
      </c>
      <c r="L54" s="20">
        <f t="shared" si="33"/>
        <v>-2500</v>
      </c>
    </row>
  </sheetData>
  <mergeCells count="12">
    <mergeCell ref="C54:D54"/>
    <mergeCell ref="C2:D2"/>
    <mergeCell ref="C9:D9"/>
    <mergeCell ref="C11:D11"/>
    <mergeCell ref="C18:D18"/>
    <mergeCell ref="C20:D20"/>
    <mergeCell ref="C27:D27"/>
    <mergeCell ref="C29:D29"/>
    <mergeCell ref="C36:D36"/>
    <mergeCell ref="C38:D38"/>
    <mergeCell ref="C45:D45"/>
    <mergeCell ref="C47:D4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8117-3E09-4D92-B2C4-02FFD22B0875}">
  <dimension ref="B2:M54"/>
  <sheetViews>
    <sheetView zoomScale="70" zoomScaleNormal="70" workbookViewId="0">
      <selection activeCell="E17" sqref="E17"/>
    </sheetView>
  </sheetViews>
  <sheetFormatPr baseColWidth="10" defaultRowHeight="18.75" x14ac:dyDescent="0.25"/>
  <cols>
    <col min="1" max="1" width="11.42578125" style="5"/>
    <col min="2" max="3" width="13.28515625" style="5" customWidth="1"/>
    <col min="4" max="4" width="16.42578125" style="5" customWidth="1"/>
    <col min="5" max="12" width="13.28515625" style="5" customWidth="1"/>
    <col min="13" max="13" width="17.7109375" style="18" customWidth="1"/>
    <col min="14" max="16384" width="11.42578125" style="5"/>
  </cols>
  <sheetData>
    <row r="2" spans="2:13" x14ac:dyDescent="0.25">
      <c r="B2" s="6"/>
      <c r="C2" s="27" t="s">
        <v>0</v>
      </c>
      <c r="D2" s="28"/>
      <c r="E2" s="12">
        <v>20000</v>
      </c>
      <c r="F2" s="12">
        <v>20000</v>
      </c>
      <c r="G2" s="12">
        <v>20000</v>
      </c>
      <c r="H2" s="12">
        <v>20000</v>
      </c>
      <c r="I2" s="12">
        <v>0</v>
      </c>
      <c r="J2" s="12">
        <v>0</v>
      </c>
      <c r="K2" s="12">
        <v>0</v>
      </c>
      <c r="L2" s="12">
        <v>0</v>
      </c>
    </row>
    <row r="3" spans="2:13" ht="45" customHeight="1" x14ac:dyDescent="0.25">
      <c r="B3" s="9" t="s">
        <v>2</v>
      </c>
      <c r="C3" s="10" t="s">
        <v>1</v>
      </c>
      <c r="D3" s="13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</row>
    <row r="4" spans="2:13" x14ac:dyDescent="0.25">
      <c r="B4" s="8">
        <f>IF(AND($E4=1,$E5=0,$E6=0,$E7=0),$E2,0)</f>
        <v>0</v>
      </c>
      <c r="C4" s="11" t="s">
        <v>8</v>
      </c>
      <c r="D4" s="14">
        <v>24</v>
      </c>
      <c r="E4" s="2">
        <v>2</v>
      </c>
      <c r="F4" s="2">
        <v>1</v>
      </c>
      <c r="G4" s="2">
        <v>1</v>
      </c>
      <c r="H4" s="2">
        <v>2</v>
      </c>
      <c r="I4" s="2">
        <v>1</v>
      </c>
      <c r="J4" s="2">
        <v>0</v>
      </c>
      <c r="K4" s="2">
        <v>0</v>
      </c>
      <c r="L4" s="2">
        <v>0</v>
      </c>
    </row>
    <row r="5" spans="2:13" x14ac:dyDescent="0.25">
      <c r="B5" s="8">
        <f>IF(AND($F4=0,$F5=1,$F6=0,$F7=0),$F2,0)</f>
        <v>0</v>
      </c>
      <c r="C5" s="11" t="s">
        <v>9</v>
      </c>
      <c r="D5" s="14">
        <v>20</v>
      </c>
      <c r="E5" s="2">
        <v>2</v>
      </c>
      <c r="F5" s="2">
        <v>2</v>
      </c>
      <c r="G5" s="2">
        <v>1</v>
      </c>
      <c r="H5" s="2">
        <v>0</v>
      </c>
      <c r="I5" s="2">
        <v>0</v>
      </c>
      <c r="J5" s="2">
        <v>1</v>
      </c>
      <c r="K5" s="2">
        <v>0</v>
      </c>
      <c r="L5" s="2">
        <v>0</v>
      </c>
    </row>
    <row r="6" spans="2:13" x14ac:dyDescent="0.25">
      <c r="B6" s="8">
        <f>IF(AND($G4=0,$G5=0,$G6=1,$G7=0),$G2,0)</f>
        <v>0</v>
      </c>
      <c r="C6" s="11" t="s">
        <v>10</v>
      </c>
      <c r="D6" s="14">
        <v>20</v>
      </c>
      <c r="E6" s="2">
        <v>0</v>
      </c>
      <c r="F6" s="2">
        <v>0</v>
      </c>
      <c r="G6" s="2">
        <v>2</v>
      </c>
      <c r="H6" s="2">
        <v>2</v>
      </c>
      <c r="I6" s="2">
        <v>0</v>
      </c>
      <c r="J6" s="2">
        <v>0</v>
      </c>
      <c r="K6" s="2">
        <v>1</v>
      </c>
      <c r="L6" s="2">
        <v>0</v>
      </c>
    </row>
    <row r="7" spans="2:13" x14ac:dyDescent="0.25">
      <c r="B7" s="8">
        <f>IF(AND($H4=0,$H5=0,$H6=0,$H7=1),$H2,0)</f>
        <v>0</v>
      </c>
      <c r="C7" s="11" t="s">
        <v>11</v>
      </c>
      <c r="D7" s="14">
        <v>16</v>
      </c>
      <c r="E7" s="2">
        <v>0</v>
      </c>
      <c r="F7" s="2">
        <v>0</v>
      </c>
      <c r="G7" s="2">
        <v>0</v>
      </c>
      <c r="H7" s="2">
        <v>4</v>
      </c>
      <c r="I7" s="2">
        <v>0</v>
      </c>
      <c r="J7" s="2">
        <v>0</v>
      </c>
      <c r="K7" s="2">
        <v>0</v>
      </c>
      <c r="L7" s="2">
        <v>1</v>
      </c>
    </row>
    <row r="8" spans="2:13" x14ac:dyDescent="0.25">
      <c r="B8" s="3"/>
      <c r="C8" s="11" t="s">
        <v>12</v>
      </c>
      <c r="D8" s="14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2:13" x14ac:dyDescent="0.25">
      <c r="B9" s="4"/>
      <c r="C9" s="29" t="s">
        <v>13</v>
      </c>
      <c r="D9" s="30"/>
      <c r="E9" s="20">
        <f>E2-E8</f>
        <v>20000</v>
      </c>
      <c r="F9" s="20">
        <f t="shared" ref="F9:H9" si="0">F2-F8</f>
        <v>20000</v>
      </c>
      <c r="G9" s="20">
        <f t="shared" si="0"/>
        <v>20000</v>
      </c>
      <c r="H9" s="20">
        <f t="shared" si="0"/>
        <v>20000</v>
      </c>
      <c r="I9" s="20">
        <v>0</v>
      </c>
      <c r="J9" s="20">
        <v>0</v>
      </c>
      <c r="K9" s="20">
        <v>0</v>
      </c>
      <c r="L9" s="20">
        <v>0</v>
      </c>
    </row>
    <row r="11" spans="2:13" x14ac:dyDescent="0.25">
      <c r="C11" s="27" t="s">
        <v>0</v>
      </c>
      <c r="D11" s="28"/>
      <c r="E11" s="12">
        <v>20000</v>
      </c>
      <c r="F11" s="12">
        <v>20000</v>
      </c>
      <c r="G11" s="12">
        <v>20000</v>
      </c>
      <c r="H11" s="12">
        <v>20000</v>
      </c>
      <c r="I11" s="12">
        <v>0</v>
      </c>
      <c r="J11" s="12">
        <v>0</v>
      </c>
      <c r="K11" s="12">
        <v>0</v>
      </c>
      <c r="L11" s="12">
        <v>0</v>
      </c>
    </row>
    <row r="12" spans="2:13" ht="44.25" customHeight="1" x14ac:dyDescent="0.25">
      <c r="B12" s="9" t="s">
        <v>2</v>
      </c>
      <c r="C12" s="10" t="s">
        <v>1</v>
      </c>
      <c r="D12" s="13" t="s">
        <v>3</v>
      </c>
      <c r="E12" s="7" t="s">
        <v>4</v>
      </c>
      <c r="F12" s="7" t="s">
        <v>5</v>
      </c>
      <c r="G12" s="7" t="s">
        <v>6</v>
      </c>
      <c r="H12" s="7" t="s">
        <v>7</v>
      </c>
      <c r="I12" s="7" t="s">
        <v>8</v>
      </c>
      <c r="J12" s="7" t="s">
        <v>9</v>
      </c>
      <c r="K12" s="7" t="s">
        <v>10</v>
      </c>
      <c r="L12" s="7" t="s">
        <v>11</v>
      </c>
    </row>
    <row r="13" spans="2:13" x14ac:dyDescent="0.25">
      <c r="B13" s="8">
        <f>IF(AND($E13=1,$E14=0,$E15=0,$E16=0),$E11,0)</f>
        <v>0</v>
      </c>
      <c r="C13" s="11" t="s">
        <v>8</v>
      </c>
      <c r="D13" s="25">
        <f t="shared" ref="D13:G13" si="1">(D16*-2)+D4</f>
        <v>16</v>
      </c>
      <c r="E13" s="2">
        <f t="shared" si="1"/>
        <v>2</v>
      </c>
      <c r="F13" s="2">
        <f t="shared" si="1"/>
        <v>1</v>
      </c>
      <c r="G13" s="2">
        <f t="shared" si="1"/>
        <v>1</v>
      </c>
      <c r="H13" s="21">
        <f>(H16*-2)+H4</f>
        <v>0</v>
      </c>
      <c r="I13" s="2">
        <f t="shared" ref="I13:L13" si="2">(I16*-2)+I4</f>
        <v>1</v>
      </c>
      <c r="J13" s="2">
        <f t="shared" si="2"/>
        <v>0</v>
      </c>
      <c r="K13" s="2">
        <f t="shared" si="2"/>
        <v>0</v>
      </c>
      <c r="L13" s="2">
        <f t="shared" si="2"/>
        <v>-0.5</v>
      </c>
      <c r="M13" s="15" t="s">
        <v>15</v>
      </c>
    </row>
    <row r="14" spans="2:13" x14ac:dyDescent="0.25">
      <c r="B14" s="8">
        <f>IF(AND($F13=0,$F14=1,$F15=0,$F16=0),$F11,0)</f>
        <v>0</v>
      </c>
      <c r="C14" s="11" t="s">
        <v>9</v>
      </c>
      <c r="D14" s="14">
        <v>20</v>
      </c>
      <c r="E14" s="2">
        <v>2</v>
      </c>
      <c r="F14" s="2">
        <v>2</v>
      </c>
      <c r="G14" s="2">
        <v>1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</row>
    <row r="15" spans="2:13" x14ac:dyDescent="0.25">
      <c r="B15" s="8">
        <f>IF(AND($G13=0,$G14=0,$G15=1,$G16=0),$G11,0)</f>
        <v>0</v>
      </c>
      <c r="C15" s="11" t="s">
        <v>10</v>
      </c>
      <c r="D15" s="25">
        <f>(-2*D16)+D6</f>
        <v>12</v>
      </c>
      <c r="E15" s="2">
        <f t="shared" ref="E15:L15" si="3">(-2*E16)+E6</f>
        <v>0</v>
      </c>
      <c r="F15" s="2">
        <f t="shared" si="3"/>
        <v>0</v>
      </c>
      <c r="G15" s="2">
        <f t="shared" si="3"/>
        <v>2</v>
      </c>
      <c r="H15" s="21">
        <f t="shared" si="3"/>
        <v>0</v>
      </c>
      <c r="I15" s="2">
        <f t="shared" si="3"/>
        <v>0</v>
      </c>
      <c r="J15" s="2">
        <f t="shared" si="3"/>
        <v>0</v>
      </c>
      <c r="K15" s="2">
        <f t="shared" si="3"/>
        <v>1</v>
      </c>
      <c r="L15" s="2">
        <f t="shared" si="3"/>
        <v>-0.5</v>
      </c>
      <c r="M15" s="15" t="s">
        <v>14</v>
      </c>
    </row>
    <row r="16" spans="2:13" x14ac:dyDescent="0.25">
      <c r="B16" s="19">
        <f>IF(AND($H13=0,$H14=0,$H15=0,$H16=1),$H11,0)</f>
        <v>20000</v>
      </c>
      <c r="C16" s="11" t="s">
        <v>7</v>
      </c>
      <c r="D16" s="17">
        <f>D7/$H$7</f>
        <v>4</v>
      </c>
      <c r="E16" s="1">
        <f t="shared" ref="E16:L16" si="4">E7/$H$7</f>
        <v>0</v>
      </c>
      <c r="F16" s="1">
        <f t="shared" si="4"/>
        <v>0</v>
      </c>
      <c r="G16" s="1">
        <f t="shared" si="4"/>
        <v>0</v>
      </c>
      <c r="H16" s="17">
        <f t="shared" si="4"/>
        <v>1</v>
      </c>
      <c r="I16" s="1">
        <f t="shared" si="4"/>
        <v>0</v>
      </c>
      <c r="J16" s="1">
        <f t="shared" si="4"/>
        <v>0</v>
      </c>
      <c r="K16" s="1">
        <f t="shared" si="4"/>
        <v>0</v>
      </c>
      <c r="L16" s="1">
        <f t="shared" si="4"/>
        <v>0.25</v>
      </c>
    </row>
    <row r="17" spans="2:13" x14ac:dyDescent="0.25">
      <c r="B17" s="3"/>
      <c r="C17" s="11" t="s">
        <v>12</v>
      </c>
      <c r="D17" s="14">
        <f>B13*D13+B14*D14+B15*D15+B16*D16</f>
        <v>80000</v>
      </c>
      <c r="E17" s="22">
        <v>0</v>
      </c>
      <c r="F17" s="22">
        <v>0</v>
      </c>
      <c r="G17" s="22">
        <v>0</v>
      </c>
      <c r="H17" s="22">
        <f>SUMPRODUCT(B13:B16,H13:H16)</f>
        <v>20000</v>
      </c>
      <c r="I17" s="22">
        <v>0</v>
      </c>
      <c r="J17" s="22">
        <v>0</v>
      </c>
      <c r="K17" s="22">
        <v>0</v>
      </c>
      <c r="L17" s="22">
        <v>0</v>
      </c>
    </row>
    <row r="18" spans="2:13" x14ac:dyDescent="0.25">
      <c r="B18" s="4"/>
      <c r="C18" s="29" t="s">
        <v>13</v>
      </c>
      <c r="D18" s="30"/>
      <c r="E18" s="20">
        <f>E$11-E17</f>
        <v>20000</v>
      </c>
      <c r="F18" s="20">
        <f t="shared" ref="F18:H18" si="5">F$11-F17</f>
        <v>20000</v>
      </c>
      <c r="G18" s="20">
        <f t="shared" si="5"/>
        <v>20000</v>
      </c>
      <c r="H18" s="20">
        <f t="shared" si="5"/>
        <v>0</v>
      </c>
      <c r="I18" s="20">
        <v>0</v>
      </c>
      <c r="J18" s="20">
        <v>0</v>
      </c>
      <c r="K18" s="20">
        <v>0</v>
      </c>
      <c r="L18" s="20">
        <v>0</v>
      </c>
    </row>
    <row r="20" spans="2:13" x14ac:dyDescent="0.25">
      <c r="C20" s="27" t="s">
        <v>0</v>
      </c>
      <c r="D20" s="28"/>
      <c r="E20" s="12">
        <v>20000</v>
      </c>
      <c r="F20" s="12">
        <v>20000</v>
      </c>
      <c r="G20" s="12">
        <v>20000</v>
      </c>
      <c r="H20" s="12">
        <v>20000</v>
      </c>
      <c r="I20" s="12">
        <v>0</v>
      </c>
      <c r="J20" s="12">
        <v>0</v>
      </c>
      <c r="K20" s="12">
        <v>0</v>
      </c>
      <c r="L20" s="12">
        <v>0</v>
      </c>
    </row>
    <row r="21" spans="2:13" ht="37.5" x14ac:dyDescent="0.25">
      <c r="B21" s="9" t="s">
        <v>2</v>
      </c>
      <c r="C21" s="10" t="s">
        <v>1</v>
      </c>
      <c r="D21" s="13" t="s">
        <v>3</v>
      </c>
      <c r="E21" s="7" t="s">
        <v>4</v>
      </c>
      <c r="F21" s="7" t="s">
        <v>5</v>
      </c>
      <c r="G21" s="7" t="s">
        <v>6</v>
      </c>
      <c r="H21" s="7" t="s">
        <v>7</v>
      </c>
      <c r="I21" s="7" t="s">
        <v>8</v>
      </c>
      <c r="J21" s="7" t="s">
        <v>9</v>
      </c>
      <c r="K21" s="7" t="s">
        <v>10</v>
      </c>
      <c r="L21" s="7" t="s">
        <v>11</v>
      </c>
    </row>
    <row r="22" spans="2:13" x14ac:dyDescent="0.25">
      <c r="B22" s="8">
        <f>IF(AND($E22=1,$E23=0,$E24=0,$E25=0),$E20,0)</f>
        <v>0</v>
      </c>
      <c r="C22" s="11" t="s">
        <v>8</v>
      </c>
      <c r="D22" s="25">
        <f>(D$16*-2)+D4</f>
        <v>16</v>
      </c>
      <c r="E22" s="2">
        <f>(E$16*-2)+E$4</f>
        <v>2</v>
      </c>
      <c r="F22" s="2">
        <f t="shared" ref="F22:L22" si="6">(F$16*-2)+F$4</f>
        <v>1</v>
      </c>
      <c r="G22" s="2">
        <f t="shared" si="6"/>
        <v>1</v>
      </c>
      <c r="H22" s="21">
        <f t="shared" si="6"/>
        <v>0</v>
      </c>
      <c r="I22" s="2">
        <f t="shared" si="6"/>
        <v>1</v>
      </c>
      <c r="J22" s="2">
        <f t="shared" si="6"/>
        <v>0</v>
      </c>
      <c r="K22" s="2">
        <f t="shared" si="6"/>
        <v>0</v>
      </c>
      <c r="L22" s="2">
        <f t="shared" si="6"/>
        <v>-0.5</v>
      </c>
    </row>
    <row r="23" spans="2:13" x14ac:dyDescent="0.25">
      <c r="B23" s="8">
        <f>IF(AND($F22=0,$F23=1,$F24=0,$F25=0),$F20,0)</f>
        <v>0</v>
      </c>
      <c r="C23" s="11" t="s">
        <v>9</v>
      </c>
      <c r="D23" s="14">
        <v>20</v>
      </c>
      <c r="E23" s="2">
        <v>2</v>
      </c>
      <c r="F23" s="2">
        <v>2</v>
      </c>
      <c r="G23" s="2">
        <v>1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</row>
    <row r="24" spans="2:13" x14ac:dyDescent="0.25">
      <c r="B24" s="8">
        <f>IF(AND($G22=0,$G23=0,$G24=1,$G25=0),$G20,0)</f>
        <v>0</v>
      </c>
      <c r="C24" s="11" t="s">
        <v>10</v>
      </c>
      <c r="D24" s="25">
        <f>(-2*D$25)+D$6</f>
        <v>12</v>
      </c>
      <c r="E24" s="2">
        <f t="shared" ref="E24:L24" si="7">(-2*E$25)+E$6</f>
        <v>0</v>
      </c>
      <c r="F24" s="2">
        <f t="shared" si="7"/>
        <v>0</v>
      </c>
      <c r="G24" s="2">
        <f t="shared" si="7"/>
        <v>2</v>
      </c>
      <c r="H24" s="21">
        <f t="shared" si="7"/>
        <v>0</v>
      </c>
      <c r="I24" s="2">
        <f t="shared" si="7"/>
        <v>0</v>
      </c>
      <c r="J24" s="2">
        <f t="shared" si="7"/>
        <v>0</v>
      </c>
      <c r="K24" s="2">
        <f t="shared" si="7"/>
        <v>1</v>
      </c>
      <c r="L24" s="2">
        <f t="shared" si="7"/>
        <v>-0.5</v>
      </c>
    </row>
    <row r="25" spans="2:13" x14ac:dyDescent="0.25">
      <c r="B25" s="19">
        <f>IF(AND($H22=0,$H23=0,$H24=0,$H25=1),$H20,0)</f>
        <v>20000</v>
      </c>
      <c r="C25" s="11" t="s">
        <v>7</v>
      </c>
      <c r="D25" s="17">
        <f>D$7/$H$7</f>
        <v>4</v>
      </c>
      <c r="E25" s="1">
        <f>E$7/$H$7</f>
        <v>0</v>
      </c>
      <c r="F25" s="1">
        <f t="shared" ref="F25:L25" si="8">F$7/$H$7</f>
        <v>0</v>
      </c>
      <c r="G25" s="1">
        <f t="shared" si="8"/>
        <v>0</v>
      </c>
      <c r="H25" s="17">
        <f t="shared" si="8"/>
        <v>1</v>
      </c>
      <c r="I25" s="1">
        <f t="shared" si="8"/>
        <v>0</v>
      </c>
      <c r="J25" s="1">
        <f t="shared" si="8"/>
        <v>0</v>
      </c>
      <c r="K25" s="1">
        <f t="shared" si="8"/>
        <v>0</v>
      </c>
      <c r="L25" s="1">
        <f t="shared" si="8"/>
        <v>0.25</v>
      </c>
    </row>
    <row r="26" spans="2:13" x14ac:dyDescent="0.25">
      <c r="B26" s="3"/>
      <c r="C26" s="11" t="s">
        <v>12</v>
      </c>
      <c r="D26" s="14">
        <f>B$22*D$22+B$23*D$23+B$24*D$24+B$25*D$25</f>
        <v>80000</v>
      </c>
      <c r="E26" s="22">
        <f t="shared" ref="E26:G26" si="9">SUMPRODUCT($B$22:$B$25,E22:E25)</f>
        <v>0</v>
      </c>
      <c r="F26" s="22">
        <f t="shared" si="9"/>
        <v>0</v>
      </c>
      <c r="G26" s="22">
        <f t="shared" si="9"/>
        <v>0</v>
      </c>
      <c r="H26" s="22">
        <f>SUMPRODUCT($B$22:$B$25,H22:H25)</f>
        <v>20000</v>
      </c>
      <c r="I26" s="22">
        <f t="shared" ref="I26:L26" si="10">I25*$B$25</f>
        <v>0</v>
      </c>
      <c r="J26" s="22">
        <f t="shared" si="10"/>
        <v>0</v>
      </c>
      <c r="K26" s="22">
        <f t="shared" si="10"/>
        <v>0</v>
      </c>
      <c r="L26" s="22">
        <f t="shared" si="10"/>
        <v>5000</v>
      </c>
      <c r="M26" s="15" t="s">
        <v>17</v>
      </c>
    </row>
    <row r="27" spans="2:13" x14ac:dyDescent="0.25">
      <c r="B27" s="4"/>
      <c r="C27" s="29" t="s">
        <v>13</v>
      </c>
      <c r="D27" s="30"/>
      <c r="E27" s="20">
        <f>E20-E26</f>
        <v>20000</v>
      </c>
      <c r="F27" s="20">
        <f t="shared" ref="F27:L27" si="11">F20-F26</f>
        <v>20000</v>
      </c>
      <c r="G27" s="20">
        <f t="shared" si="11"/>
        <v>20000</v>
      </c>
      <c r="H27" s="20">
        <f t="shared" si="11"/>
        <v>0</v>
      </c>
      <c r="I27" s="20">
        <f t="shared" si="11"/>
        <v>0</v>
      </c>
      <c r="J27" s="20">
        <f t="shared" si="11"/>
        <v>0</v>
      </c>
      <c r="K27" s="20">
        <f t="shared" si="11"/>
        <v>0</v>
      </c>
      <c r="L27" s="20">
        <f t="shared" si="11"/>
        <v>-5000</v>
      </c>
      <c r="M27" s="15" t="s">
        <v>16</v>
      </c>
    </row>
    <row r="29" spans="2:13" x14ac:dyDescent="0.25">
      <c r="C29" s="27" t="s">
        <v>0</v>
      </c>
      <c r="D29" s="28"/>
      <c r="E29" s="12">
        <v>20000</v>
      </c>
      <c r="F29" s="12">
        <v>20000</v>
      </c>
      <c r="G29" s="12">
        <v>20000</v>
      </c>
      <c r="H29" s="12">
        <v>20000</v>
      </c>
      <c r="I29" s="12">
        <v>0</v>
      </c>
      <c r="J29" s="12">
        <v>0</v>
      </c>
      <c r="K29" s="12">
        <v>0</v>
      </c>
      <c r="L29" s="12">
        <v>0</v>
      </c>
    </row>
    <row r="30" spans="2:13" ht="37.5" x14ac:dyDescent="0.25">
      <c r="B30" s="9" t="s">
        <v>2</v>
      </c>
      <c r="C30" s="10" t="s">
        <v>1</v>
      </c>
      <c r="D30" s="13" t="s">
        <v>3</v>
      </c>
      <c r="E30" s="7" t="s">
        <v>4</v>
      </c>
      <c r="F30" s="7" t="s">
        <v>5</v>
      </c>
      <c r="G30" s="7" t="s">
        <v>6</v>
      </c>
      <c r="H30" s="7" t="s">
        <v>7</v>
      </c>
      <c r="I30" s="7" t="s">
        <v>8</v>
      </c>
      <c r="J30" s="7" t="s">
        <v>9</v>
      </c>
      <c r="K30" s="7" t="s">
        <v>10</v>
      </c>
      <c r="L30" s="7" t="s">
        <v>11</v>
      </c>
    </row>
    <row r="31" spans="2:13" x14ac:dyDescent="0.25">
      <c r="B31" s="8">
        <f>IF(AND($E31=1,$E32=0,$E33=0,$E34=0),$E29,0)</f>
        <v>0</v>
      </c>
      <c r="C31" s="11" t="s">
        <v>8</v>
      </c>
      <c r="D31" s="16">
        <f t="shared" ref="D31" si="12">-1*D$33+D$22</f>
        <v>10</v>
      </c>
      <c r="E31" s="2">
        <f>-1*E$33+E$22</f>
        <v>2</v>
      </c>
      <c r="F31" s="2">
        <f t="shared" ref="F31:L31" si="13">-1*F$33+F$22</f>
        <v>1</v>
      </c>
      <c r="G31" s="21">
        <f t="shared" si="13"/>
        <v>0</v>
      </c>
      <c r="H31" s="23">
        <f t="shared" si="13"/>
        <v>0</v>
      </c>
      <c r="I31" s="2">
        <f t="shared" si="13"/>
        <v>1</v>
      </c>
      <c r="J31" s="2">
        <f t="shared" si="13"/>
        <v>0</v>
      </c>
      <c r="K31" s="2">
        <f t="shared" si="13"/>
        <v>-0.5</v>
      </c>
      <c r="L31" s="2">
        <f t="shared" si="13"/>
        <v>-0.25</v>
      </c>
      <c r="M31" s="15" t="s">
        <v>19</v>
      </c>
    </row>
    <row r="32" spans="2:13" x14ac:dyDescent="0.25">
      <c r="B32" s="8">
        <f>IF(AND($F31=0,$F32=1,$F33=0,$F34=0),$F29,0)</f>
        <v>0</v>
      </c>
      <c r="C32" s="11" t="s">
        <v>9</v>
      </c>
      <c r="D32" s="16">
        <f>-1*D$33+D$23</f>
        <v>14</v>
      </c>
      <c r="E32" s="2">
        <f t="shared" ref="E32:L32" si="14">-1*E$33+E$23</f>
        <v>2</v>
      </c>
      <c r="F32" s="2">
        <f t="shared" si="14"/>
        <v>2</v>
      </c>
      <c r="G32" s="21">
        <f t="shared" si="14"/>
        <v>0</v>
      </c>
      <c r="H32" s="2">
        <f t="shared" si="14"/>
        <v>0</v>
      </c>
      <c r="I32" s="2">
        <f t="shared" si="14"/>
        <v>0</v>
      </c>
      <c r="J32" s="2">
        <f t="shared" si="14"/>
        <v>1</v>
      </c>
      <c r="K32" s="2">
        <f t="shared" si="14"/>
        <v>-0.5</v>
      </c>
      <c r="L32" s="2">
        <f t="shared" si="14"/>
        <v>0.25</v>
      </c>
      <c r="M32" s="15" t="s">
        <v>20</v>
      </c>
    </row>
    <row r="33" spans="2:13" x14ac:dyDescent="0.25">
      <c r="B33" s="8">
        <f>IF(AND($G31=0,$G32=0,$G33=1,$G34=0),$G29,0)</f>
        <v>20000</v>
      </c>
      <c r="C33" s="11" t="s">
        <v>6</v>
      </c>
      <c r="D33" s="16">
        <f>D$24/$G$24</f>
        <v>6</v>
      </c>
      <c r="E33" s="2">
        <f t="shared" ref="E33:L33" si="15">E$24/$G$24</f>
        <v>0</v>
      </c>
      <c r="F33" s="2">
        <f t="shared" si="15"/>
        <v>0</v>
      </c>
      <c r="G33" s="16">
        <f t="shared" si="15"/>
        <v>1</v>
      </c>
      <c r="H33" s="23">
        <f>H$24/$G$24</f>
        <v>0</v>
      </c>
      <c r="I33" s="2">
        <f t="shared" si="15"/>
        <v>0</v>
      </c>
      <c r="J33" s="2">
        <f t="shared" si="15"/>
        <v>0</v>
      </c>
      <c r="K33" s="2">
        <f t="shared" si="15"/>
        <v>0.5</v>
      </c>
      <c r="L33" s="2">
        <f t="shared" si="15"/>
        <v>-0.25</v>
      </c>
      <c r="M33" s="15" t="s">
        <v>18</v>
      </c>
    </row>
    <row r="34" spans="2:13" x14ac:dyDescent="0.25">
      <c r="B34" s="19">
        <f>IF(AND($H31=0,$H32=0,$H33=0,$H34=1),$H29,0)</f>
        <v>20000</v>
      </c>
      <c r="C34" s="11" t="s">
        <v>7</v>
      </c>
      <c r="D34" s="17">
        <f>D$7/$H$7</f>
        <v>4</v>
      </c>
      <c r="E34" s="1">
        <f>E$7/$H$7</f>
        <v>0</v>
      </c>
      <c r="F34" s="1">
        <f t="shared" ref="F34:L34" si="16">F$7/$H$7</f>
        <v>0</v>
      </c>
      <c r="G34" s="1">
        <f t="shared" si="16"/>
        <v>0</v>
      </c>
      <c r="H34" s="24">
        <f t="shared" si="16"/>
        <v>1</v>
      </c>
      <c r="I34" s="1">
        <f t="shared" si="16"/>
        <v>0</v>
      </c>
      <c r="J34" s="1">
        <f t="shared" si="16"/>
        <v>0</v>
      </c>
      <c r="K34" s="1">
        <f t="shared" si="16"/>
        <v>0</v>
      </c>
      <c r="L34" s="1">
        <f t="shared" si="16"/>
        <v>0.25</v>
      </c>
    </row>
    <row r="35" spans="2:13" x14ac:dyDescent="0.25">
      <c r="B35" s="3"/>
      <c r="C35" s="11" t="s">
        <v>12</v>
      </c>
      <c r="D35" s="14">
        <f>$B31*$D31+$B32*$D32+$B33*$D33+$B34*$D34</f>
        <v>200000</v>
      </c>
      <c r="E35" s="22">
        <f>SUMPRODUCT($B$31:$B$34,E31:E34)</f>
        <v>0</v>
      </c>
      <c r="F35" s="22">
        <f t="shared" ref="F35:L35" si="17">SUMPRODUCT($B$31:$B$34,F31:F34)</f>
        <v>0</v>
      </c>
      <c r="G35" s="22">
        <f t="shared" si="17"/>
        <v>20000</v>
      </c>
      <c r="H35" s="22">
        <f t="shared" si="17"/>
        <v>20000</v>
      </c>
      <c r="I35" s="22">
        <f t="shared" si="17"/>
        <v>0</v>
      </c>
      <c r="J35" s="22">
        <f t="shared" si="17"/>
        <v>0</v>
      </c>
      <c r="K35" s="22">
        <f t="shared" si="17"/>
        <v>10000</v>
      </c>
      <c r="L35" s="22">
        <f t="shared" si="17"/>
        <v>0</v>
      </c>
    </row>
    <row r="36" spans="2:13" x14ac:dyDescent="0.25">
      <c r="B36" s="4"/>
      <c r="C36" s="29" t="s">
        <v>13</v>
      </c>
      <c r="D36" s="30"/>
      <c r="E36" s="20">
        <f>E29-E35</f>
        <v>20000</v>
      </c>
      <c r="F36" s="20">
        <f t="shared" ref="F36:L36" si="18">F29-F35</f>
        <v>20000</v>
      </c>
      <c r="G36" s="20">
        <f t="shared" si="18"/>
        <v>0</v>
      </c>
      <c r="H36" s="20">
        <f t="shared" si="18"/>
        <v>0</v>
      </c>
      <c r="I36" s="20">
        <f t="shared" si="18"/>
        <v>0</v>
      </c>
      <c r="J36" s="20">
        <f t="shared" si="18"/>
        <v>0</v>
      </c>
      <c r="K36" s="20">
        <f t="shared" si="18"/>
        <v>-10000</v>
      </c>
      <c r="L36" s="20">
        <f t="shared" si="18"/>
        <v>0</v>
      </c>
    </row>
    <row r="38" spans="2:13" x14ac:dyDescent="0.25">
      <c r="C38" s="27" t="s">
        <v>0</v>
      </c>
      <c r="D38" s="28"/>
      <c r="E38" s="12">
        <v>20000</v>
      </c>
      <c r="F38" s="12">
        <v>20000</v>
      </c>
      <c r="G38" s="12">
        <v>20000</v>
      </c>
      <c r="H38" s="12">
        <v>20000</v>
      </c>
      <c r="I38" s="12">
        <v>0</v>
      </c>
      <c r="J38" s="12">
        <v>0</v>
      </c>
      <c r="K38" s="12">
        <v>0</v>
      </c>
      <c r="L38" s="12">
        <v>0</v>
      </c>
    </row>
    <row r="39" spans="2:13" ht="37.5" x14ac:dyDescent="0.25">
      <c r="B39" s="9" t="s">
        <v>2</v>
      </c>
      <c r="C39" s="10" t="s">
        <v>1</v>
      </c>
      <c r="D39" s="13" t="s">
        <v>3</v>
      </c>
      <c r="E39" s="7" t="s">
        <v>4</v>
      </c>
      <c r="F39" s="7" t="s">
        <v>5</v>
      </c>
      <c r="G39" s="7" t="s">
        <v>6</v>
      </c>
      <c r="H39" s="7" t="s">
        <v>7</v>
      </c>
      <c r="I39" s="7" t="s">
        <v>8</v>
      </c>
      <c r="J39" s="7" t="s">
        <v>9</v>
      </c>
      <c r="K39" s="7" t="s">
        <v>10</v>
      </c>
      <c r="L39" s="7" t="s">
        <v>11</v>
      </c>
    </row>
    <row r="40" spans="2:13" x14ac:dyDescent="0.25">
      <c r="B40" s="8">
        <f>IF(AND($E40=1,$E41=0,$E42=0,$E43=0),$E38,0)</f>
        <v>0</v>
      </c>
      <c r="C40" s="11" t="s">
        <v>8</v>
      </c>
      <c r="D40" s="16">
        <f>-1*D41+D31</f>
        <v>3</v>
      </c>
      <c r="E40" s="21">
        <f t="shared" ref="E40:L40" si="19">-1*E41+E31</f>
        <v>1</v>
      </c>
      <c r="F40" s="21">
        <f t="shared" si="19"/>
        <v>0</v>
      </c>
      <c r="G40" s="23">
        <f t="shared" si="19"/>
        <v>0</v>
      </c>
      <c r="H40" s="23">
        <f t="shared" si="19"/>
        <v>0</v>
      </c>
      <c r="I40" s="2">
        <f t="shared" si="19"/>
        <v>1</v>
      </c>
      <c r="J40" s="2">
        <f t="shared" si="19"/>
        <v>-0.5</v>
      </c>
      <c r="K40" s="2">
        <f t="shared" si="19"/>
        <v>-0.25</v>
      </c>
      <c r="L40" s="2">
        <f t="shared" si="19"/>
        <v>-0.375</v>
      </c>
      <c r="M40" s="15" t="s">
        <v>22</v>
      </c>
    </row>
    <row r="41" spans="2:13" x14ac:dyDescent="0.25">
      <c r="B41" s="8">
        <f>IF(AND($F40=0,$F41=1,$F42=0,$F43=0),$F38,0)</f>
        <v>20000</v>
      </c>
      <c r="C41" s="11" t="s">
        <v>5</v>
      </c>
      <c r="D41" s="16">
        <f>D32/2</f>
        <v>7</v>
      </c>
      <c r="E41" s="26">
        <f t="shared" ref="E41:L41" si="20">E32/2</f>
        <v>1</v>
      </c>
      <c r="F41" s="16">
        <f t="shared" si="20"/>
        <v>1</v>
      </c>
      <c r="G41" s="23">
        <f t="shared" si="20"/>
        <v>0</v>
      </c>
      <c r="H41" s="2">
        <f t="shared" si="20"/>
        <v>0</v>
      </c>
      <c r="I41" s="2">
        <f t="shared" si="20"/>
        <v>0</v>
      </c>
      <c r="J41" s="2">
        <f t="shared" si="20"/>
        <v>0.5</v>
      </c>
      <c r="K41" s="2">
        <f t="shared" si="20"/>
        <v>-0.25</v>
      </c>
      <c r="L41" s="2">
        <f t="shared" si="20"/>
        <v>0.125</v>
      </c>
      <c r="M41" s="15" t="s">
        <v>21</v>
      </c>
    </row>
    <row r="42" spans="2:13" x14ac:dyDescent="0.25">
      <c r="B42" s="8">
        <f>IF(AND($G40=0,$G41=0,$G42=1,$G43=0),$G38,0)</f>
        <v>20000</v>
      </c>
      <c r="C42" s="11" t="s">
        <v>6</v>
      </c>
      <c r="D42" s="16">
        <f>D$24/$G$24</f>
        <v>6</v>
      </c>
      <c r="E42" s="2">
        <f t="shared" ref="E42:L42" si="21">E$24/$G$24</f>
        <v>0</v>
      </c>
      <c r="F42" s="2">
        <f t="shared" si="21"/>
        <v>0</v>
      </c>
      <c r="G42" s="23">
        <f t="shared" si="21"/>
        <v>1</v>
      </c>
      <c r="H42" s="23">
        <f>H$24/$G$24</f>
        <v>0</v>
      </c>
      <c r="I42" s="2">
        <f t="shared" si="21"/>
        <v>0</v>
      </c>
      <c r="J42" s="2">
        <f t="shared" si="21"/>
        <v>0</v>
      </c>
      <c r="K42" s="2">
        <f t="shared" si="21"/>
        <v>0.5</v>
      </c>
      <c r="L42" s="2">
        <f t="shared" si="21"/>
        <v>-0.25</v>
      </c>
    </row>
    <row r="43" spans="2:13" x14ac:dyDescent="0.25">
      <c r="B43" s="19">
        <f>IF(AND($H40=0,$H41=0,$H42=0,$H43=1),$H38,0)</f>
        <v>20000</v>
      </c>
      <c r="C43" s="11" t="s">
        <v>7</v>
      </c>
      <c r="D43" s="17">
        <f>D$7/$H$7</f>
        <v>4</v>
      </c>
      <c r="E43" s="1">
        <f>E$7/$H$7</f>
        <v>0</v>
      </c>
      <c r="F43" s="1">
        <f t="shared" ref="F43:L43" si="22">F$7/$H$7</f>
        <v>0</v>
      </c>
      <c r="G43" s="1">
        <f t="shared" si="22"/>
        <v>0</v>
      </c>
      <c r="H43" s="24">
        <f t="shared" si="22"/>
        <v>1</v>
      </c>
      <c r="I43" s="1">
        <f t="shared" si="22"/>
        <v>0</v>
      </c>
      <c r="J43" s="1">
        <f t="shared" si="22"/>
        <v>0</v>
      </c>
      <c r="K43" s="1">
        <f t="shared" si="22"/>
        <v>0</v>
      </c>
      <c r="L43" s="1">
        <f t="shared" si="22"/>
        <v>0.25</v>
      </c>
    </row>
    <row r="44" spans="2:13" x14ac:dyDescent="0.25">
      <c r="B44" s="3"/>
      <c r="C44" s="11" t="s">
        <v>12</v>
      </c>
      <c r="D44" s="14">
        <f>$B40*$D40+$B41*$D41+$B42*$D42+$B43*$D43</f>
        <v>340000</v>
      </c>
      <c r="E44" s="22">
        <f>SUMPRODUCT($B$40:$B$43,E40:E43)</f>
        <v>20000</v>
      </c>
      <c r="F44" s="22">
        <f t="shared" ref="F44:L44" si="23">SUMPRODUCT($B$40:$B$43,F40:F43)</f>
        <v>20000</v>
      </c>
      <c r="G44" s="22">
        <f t="shared" si="23"/>
        <v>20000</v>
      </c>
      <c r="H44" s="22">
        <f t="shared" si="23"/>
        <v>20000</v>
      </c>
      <c r="I44" s="22">
        <f t="shared" si="23"/>
        <v>0</v>
      </c>
      <c r="J44" s="22">
        <f t="shared" si="23"/>
        <v>10000</v>
      </c>
      <c r="K44" s="22">
        <f t="shared" si="23"/>
        <v>5000</v>
      </c>
      <c r="L44" s="22">
        <f t="shared" si="23"/>
        <v>2500</v>
      </c>
    </row>
    <row r="45" spans="2:13" x14ac:dyDescent="0.25">
      <c r="B45" s="4"/>
      <c r="C45" s="29" t="s">
        <v>13</v>
      </c>
      <c r="D45" s="30"/>
      <c r="E45" s="20">
        <f>E38-E44</f>
        <v>0</v>
      </c>
      <c r="F45" s="20">
        <f t="shared" ref="F45:L45" si="24">F38-F44</f>
        <v>0</v>
      </c>
      <c r="G45" s="20">
        <f t="shared" si="24"/>
        <v>0</v>
      </c>
      <c r="H45" s="20">
        <f t="shared" si="24"/>
        <v>0</v>
      </c>
      <c r="I45" s="20">
        <f t="shared" si="24"/>
        <v>0</v>
      </c>
      <c r="J45" s="20">
        <f t="shared" si="24"/>
        <v>-10000</v>
      </c>
      <c r="K45" s="20">
        <f t="shared" si="24"/>
        <v>-5000</v>
      </c>
      <c r="L45" s="20">
        <f t="shared" si="24"/>
        <v>-2500</v>
      </c>
    </row>
    <row r="47" spans="2:13" x14ac:dyDescent="0.25">
      <c r="C47" s="27" t="s">
        <v>0</v>
      </c>
      <c r="D47" s="28"/>
      <c r="E47" s="12">
        <v>20000</v>
      </c>
      <c r="F47" s="12">
        <v>20000</v>
      </c>
      <c r="G47" s="12">
        <v>20000</v>
      </c>
      <c r="H47" s="12">
        <v>20000</v>
      </c>
      <c r="I47" s="12">
        <v>0</v>
      </c>
      <c r="J47" s="12">
        <v>0</v>
      </c>
      <c r="K47" s="12">
        <v>0</v>
      </c>
      <c r="L47" s="12">
        <v>0</v>
      </c>
    </row>
    <row r="48" spans="2:13" ht="37.5" x14ac:dyDescent="0.25">
      <c r="B48" s="9" t="s">
        <v>2</v>
      </c>
      <c r="C48" s="10" t="s">
        <v>1</v>
      </c>
      <c r="D48" s="13" t="s">
        <v>3</v>
      </c>
      <c r="E48" s="7" t="s">
        <v>4</v>
      </c>
      <c r="F48" s="7" t="s">
        <v>5</v>
      </c>
      <c r="G48" s="7" t="s">
        <v>6</v>
      </c>
      <c r="H48" s="7" t="s">
        <v>7</v>
      </c>
      <c r="I48" s="7" t="s">
        <v>8</v>
      </c>
      <c r="J48" s="7" t="s">
        <v>9</v>
      </c>
      <c r="K48" s="7" t="s">
        <v>10</v>
      </c>
      <c r="L48" s="7" t="s">
        <v>11</v>
      </c>
    </row>
    <row r="49" spans="2:13" x14ac:dyDescent="0.25">
      <c r="B49" s="8">
        <f>IF(AND($E49=1,$E50=0,$E51=0,$E52=0),$E47,0)</f>
        <v>20000</v>
      </c>
      <c r="C49" s="11" t="s">
        <v>8</v>
      </c>
      <c r="D49" s="16">
        <f>D40</f>
        <v>3</v>
      </c>
      <c r="E49" s="16">
        <f t="shared" ref="E49:L49" si="25">E40</f>
        <v>1</v>
      </c>
      <c r="F49" s="23">
        <f t="shared" si="25"/>
        <v>0</v>
      </c>
      <c r="G49" s="23">
        <f t="shared" si="25"/>
        <v>0</v>
      </c>
      <c r="H49" s="23">
        <f t="shared" si="25"/>
        <v>0</v>
      </c>
      <c r="I49" s="2">
        <f t="shared" si="25"/>
        <v>1</v>
      </c>
      <c r="J49" s="2">
        <f t="shared" si="25"/>
        <v>-0.5</v>
      </c>
      <c r="K49" s="2">
        <f t="shared" si="25"/>
        <v>-0.25</v>
      </c>
      <c r="L49" s="2">
        <f t="shared" si="25"/>
        <v>-0.375</v>
      </c>
    </row>
    <row r="50" spans="2:13" x14ac:dyDescent="0.25">
      <c r="B50" s="8">
        <f>IF(AND($F49=0,$F50=1,$F51=0,$F52=0),$F47,0)</f>
        <v>20000</v>
      </c>
      <c r="C50" s="11" t="s">
        <v>5</v>
      </c>
      <c r="D50" s="16">
        <f>-D49+D41</f>
        <v>4</v>
      </c>
      <c r="E50" s="2">
        <f t="shared" ref="E50:L50" si="26">-E49+E41</f>
        <v>0</v>
      </c>
      <c r="F50" s="23">
        <f t="shared" si="26"/>
        <v>1</v>
      </c>
      <c r="G50" s="23">
        <f t="shared" si="26"/>
        <v>0</v>
      </c>
      <c r="H50" s="2">
        <f t="shared" si="26"/>
        <v>0</v>
      </c>
      <c r="I50" s="2">
        <f t="shared" si="26"/>
        <v>-1</v>
      </c>
      <c r="J50" s="2">
        <f t="shared" si="26"/>
        <v>1</v>
      </c>
      <c r="K50" s="2">
        <f t="shared" si="26"/>
        <v>0</v>
      </c>
      <c r="L50" s="2">
        <f t="shared" si="26"/>
        <v>0.5</v>
      </c>
      <c r="M50" s="15" t="s">
        <v>23</v>
      </c>
    </row>
    <row r="51" spans="2:13" x14ac:dyDescent="0.25">
      <c r="B51" s="8">
        <f>IF(AND($G49=0,$G50=0,$G51=1,$G52=0),$G47,0)</f>
        <v>20000</v>
      </c>
      <c r="C51" s="11" t="s">
        <v>6</v>
      </c>
      <c r="D51" s="16">
        <f>D42</f>
        <v>6</v>
      </c>
      <c r="E51" s="2">
        <f t="shared" ref="E51:L51" si="27">E$24/$G$24</f>
        <v>0</v>
      </c>
      <c r="F51" s="2">
        <f t="shared" si="27"/>
        <v>0</v>
      </c>
      <c r="G51" s="23">
        <f t="shared" si="27"/>
        <v>1</v>
      </c>
      <c r="H51" s="23">
        <f>H$24/$G$24</f>
        <v>0</v>
      </c>
      <c r="I51" s="2">
        <f t="shared" si="27"/>
        <v>0</v>
      </c>
      <c r="J51" s="2">
        <f t="shared" si="27"/>
        <v>0</v>
      </c>
      <c r="K51" s="2">
        <f t="shared" si="27"/>
        <v>0.5</v>
      </c>
      <c r="L51" s="2">
        <f t="shared" si="27"/>
        <v>-0.25</v>
      </c>
    </row>
    <row r="52" spans="2:13" x14ac:dyDescent="0.25">
      <c r="B52" s="19">
        <f>IF(AND($H49=0,$H50=0,$H51=0,$H52=1),$H47,0)</f>
        <v>20000</v>
      </c>
      <c r="C52" s="11" t="s">
        <v>7</v>
      </c>
      <c r="D52" s="17">
        <f>D43</f>
        <v>4</v>
      </c>
      <c r="E52" s="1">
        <f>E$7/$H$7</f>
        <v>0</v>
      </c>
      <c r="F52" s="1">
        <f t="shared" ref="F52:L52" si="28">F$7/$H$7</f>
        <v>0</v>
      </c>
      <c r="G52" s="1">
        <f t="shared" si="28"/>
        <v>0</v>
      </c>
      <c r="H52" s="24">
        <f t="shared" si="28"/>
        <v>1</v>
      </c>
      <c r="I52" s="1">
        <f t="shared" si="28"/>
        <v>0</v>
      </c>
      <c r="J52" s="1">
        <f t="shared" si="28"/>
        <v>0</v>
      </c>
      <c r="K52" s="1">
        <f t="shared" si="28"/>
        <v>0</v>
      </c>
      <c r="L52" s="1">
        <f t="shared" si="28"/>
        <v>0.25</v>
      </c>
    </row>
    <row r="53" spans="2:13" x14ac:dyDescent="0.25">
      <c r="B53" s="3"/>
      <c r="C53" s="11" t="s">
        <v>12</v>
      </c>
      <c r="D53" s="14">
        <f>$B49*$D49+$B50*$D50+$B51*$D51+$B52*$D52</f>
        <v>340000</v>
      </c>
      <c r="E53" s="22">
        <f>SUMPRODUCT($B$49:$B$52,E49:E52)</f>
        <v>20000</v>
      </c>
      <c r="F53" s="22">
        <f t="shared" ref="F53:L53" si="29">SUMPRODUCT($B$49:$B$52,F49:F52)</f>
        <v>20000</v>
      </c>
      <c r="G53" s="22">
        <f t="shared" si="29"/>
        <v>20000</v>
      </c>
      <c r="H53" s="22">
        <f t="shared" si="29"/>
        <v>20000</v>
      </c>
      <c r="I53" s="22">
        <f t="shared" si="29"/>
        <v>0</v>
      </c>
      <c r="J53" s="22">
        <f t="shared" si="29"/>
        <v>10000</v>
      </c>
      <c r="K53" s="22">
        <f t="shared" si="29"/>
        <v>5000</v>
      </c>
      <c r="L53" s="22">
        <f t="shared" si="29"/>
        <v>2500</v>
      </c>
    </row>
    <row r="54" spans="2:13" x14ac:dyDescent="0.25">
      <c r="B54" s="4"/>
      <c r="C54" s="29" t="s">
        <v>13</v>
      </c>
      <c r="D54" s="30"/>
      <c r="E54" s="20">
        <f>E47-E53</f>
        <v>0</v>
      </c>
      <c r="F54" s="20">
        <f t="shared" ref="F54:L54" si="30">F47-F53</f>
        <v>0</v>
      </c>
      <c r="G54" s="20">
        <f t="shared" si="30"/>
        <v>0</v>
      </c>
      <c r="H54" s="20">
        <f t="shared" si="30"/>
        <v>0</v>
      </c>
      <c r="I54" s="20">
        <f t="shared" si="30"/>
        <v>0</v>
      </c>
      <c r="J54" s="20">
        <f t="shared" si="30"/>
        <v>-10000</v>
      </c>
      <c r="K54" s="20">
        <f t="shared" si="30"/>
        <v>-5000</v>
      </c>
      <c r="L54" s="20">
        <f t="shared" si="30"/>
        <v>-2500</v>
      </c>
    </row>
  </sheetData>
  <mergeCells count="12">
    <mergeCell ref="C54:D54"/>
    <mergeCell ref="C2:D2"/>
    <mergeCell ref="C9:D9"/>
    <mergeCell ref="C11:D11"/>
    <mergeCell ref="C18:D18"/>
    <mergeCell ref="C20:D20"/>
    <mergeCell ref="C27:D27"/>
    <mergeCell ref="C29:D29"/>
    <mergeCell ref="C36:D36"/>
    <mergeCell ref="C38:D38"/>
    <mergeCell ref="C45:D45"/>
    <mergeCell ref="C47:D4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en clase</vt:lpstr>
      <vt:lpstr>Ejercicio (1)</vt:lpstr>
      <vt:lpstr>Ejercicio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GaMs</dc:creator>
  <cp:lastModifiedBy>GaMs</cp:lastModifiedBy>
  <dcterms:created xsi:type="dcterms:W3CDTF">2022-06-06T23:15:14Z</dcterms:created>
  <dcterms:modified xsi:type="dcterms:W3CDTF">2022-06-16T04:03:27Z</dcterms:modified>
</cp:coreProperties>
</file>