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 San Jose\Investigación de Operaciones\"/>
    </mc:Choice>
  </mc:AlternateContent>
  <xr:revisionPtr revIDLastSave="0" documentId="8_{83BB7809-3CF9-403B-BD00-AE4B4734E38F}" xr6:coauthVersionLast="47" xr6:coauthVersionMax="47" xr10:uidLastSave="{00000000-0000-0000-0000-000000000000}"/>
  <bookViews>
    <workbookView xWindow="-120" yWindow="-120" windowWidth="20730" windowHeight="11040" activeTab="1" xr2:uid="{36A71551-8AD3-4539-850D-C1C6B4C13F3B}"/>
  </bookViews>
  <sheets>
    <sheet name="PRIMAL" sheetId="1" r:id="rId1"/>
    <sheet name="D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2" l="1"/>
  <c r="P46" i="2"/>
  <c r="O46" i="2"/>
  <c r="N46" i="2"/>
  <c r="M46" i="2"/>
  <c r="L46" i="2"/>
  <c r="K46" i="2"/>
  <c r="J46" i="2"/>
  <c r="I46" i="2"/>
  <c r="Q47" i="2"/>
  <c r="P47" i="2"/>
  <c r="O47" i="2"/>
  <c r="N47" i="2"/>
  <c r="M47" i="2"/>
  <c r="L47" i="2"/>
  <c r="K47" i="2"/>
  <c r="J47" i="2"/>
  <c r="I47" i="2"/>
  <c r="S39" i="2"/>
  <c r="S38" i="2"/>
  <c r="P40" i="2"/>
  <c r="P41" i="2" s="1"/>
  <c r="N40" i="2"/>
  <c r="N41" i="2" s="1"/>
  <c r="J40" i="2"/>
  <c r="J41" i="2" s="1"/>
  <c r="O40" i="2"/>
  <c r="O41" i="2" s="1"/>
  <c r="K40" i="2"/>
  <c r="K41" i="2" s="1"/>
  <c r="Q40" i="2"/>
  <c r="Q41" i="2" s="1"/>
  <c r="M40" i="2"/>
  <c r="M41" i="2" s="1"/>
  <c r="L40" i="2"/>
  <c r="L41" i="2" s="1"/>
  <c r="I40" i="2"/>
  <c r="Q30" i="2"/>
  <c r="P30" i="2"/>
  <c r="O30" i="2"/>
  <c r="N30" i="2"/>
  <c r="M30" i="2"/>
  <c r="L30" i="2"/>
  <c r="K30" i="2"/>
  <c r="J30" i="2"/>
  <c r="J32" i="2" s="1"/>
  <c r="J33" i="2" s="1"/>
  <c r="I30" i="2"/>
  <c r="Q31" i="2"/>
  <c r="P31" i="2"/>
  <c r="O31" i="2"/>
  <c r="O32" i="2" s="1"/>
  <c r="O33" i="2" s="1"/>
  <c r="N31" i="2"/>
  <c r="M31" i="2"/>
  <c r="L31" i="2"/>
  <c r="L32" i="2" s="1"/>
  <c r="L33" i="2" s="1"/>
  <c r="K31" i="2"/>
  <c r="J31" i="2"/>
  <c r="I31" i="2"/>
  <c r="Q32" i="2"/>
  <c r="Q33" i="2" s="1"/>
  <c r="P32" i="2"/>
  <c r="P33" i="2" s="1"/>
  <c r="N32" i="2"/>
  <c r="N33" i="2" s="1"/>
  <c r="M32" i="2"/>
  <c r="M33" i="2" s="1"/>
  <c r="K32" i="2"/>
  <c r="K33" i="2" s="1"/>
  <c r="I32" i="2"/>
  <c r="S23" i="2"/>
  <c r="S22" i="2"/>
  <c r="K24" i="2"/>
  <c r="K25" i="2" s="1"/>
  <c r="J24" i="2"/>
  <c r="J25" i="2" s="1"/>
  <c r="Q15" i="2"/>
  <c r="P15" i="2"/>
  <c r="O15" i="2"/>
  <c r="N15" i="2"/>
  <c r="M15" i="2"/>
  <c r="M16" i="2" s="1"/>
  <c r="M17" i="2" s="1"/>
  <c r="L15" i="2"/>
  <c r="K15" i="2"/>
  <c r="J15" i="2"/>
  <c r="I15" i="2"/>
  <c r="Q14" i="2"/>
  <c r="P14" i="2"/>
  <c r="O14" i="2"/>
  <c r="N14" i="2"/>
  <c r="M14" i="2"/>
  <c r="L14" i="2"/>
  <c r="L16" i="2" s="1"/>
  <c r="L17" i="2" s="1"/>
  <c r="K14" i="2"/>
  <c r="J14" i="2"/>
  <c r="I14" i="2"/>
  <c r="Q16" i="2"/>
  <c r="Q17" i="2" s="1"/>
  <c r="P16" i="2"/>
  <c r="P17" i="2" s="1"/>
  <c r="N16" i="2"/>
  <c r="N17" i="2" s="1"/>
  <c r="K16" i="2"/>
  <c r="K17" i="2" s="1"/>
  <c r="J16" i="2"/>
  <c r="J17" i="2" s="1"/>
  <c r="I16" i="2"/>
  <c r="S7" i="2"/>
  <c r="S6" i="2"/>
  <c r="P8" i="2"/>
  <c r="P9" i="2" s="1"/>
  <c r="O8" i="2"/>
  <c r="O9" i="2" s="1"/>
  <c r="Q8" i="2"/>
  <c r="Q9" i="2" s="1"/>
  <c r="N8" i="2"/>
  <c r="N9" i="2" s="1"/>
  <c r="M8" i="2"/>
  <c r="M9" i="2" s="1"/>
  <c r="L8" i="2"/>
  <c r="L9" i="2" s="1"/>
  <c r="K8" i="2"/>
  <c r="K9" i="2" s="1"/>
  <c r="J8" i="2"/>
  <c r="J9" i="2" s="1"/>
  <c r="I8" i="2"/>
  <c r="I49" i="1"/>
  <c r="O49" i="1"/>
  <c r="O50" i="1" s="1"/>
  <c r="N49" i="1"/>
  <c r="N50" i="1" s="1"/>
  <c r="M49" i="1"/>
  <c r="M50" i="1" s="1"/>
  <c r="L49" i="1"/>
  <c r="L50" i="1" s="1"/>
  <c r="K49" i="1"/>
  <c r="K50" i="1" s="1"/>
  <c r="J49" i="1"/>
  <c r="J50" i="1" s="1"/>
  <c r="O37" i="1"/>
  <c r="O39" i="1" s="1"/>
  <c r="O40" i="1" s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I39" i="1" s="1"/>
  <c r="O35" i="1"/>
  <c r="N35" i="1"/>
  <c r="M35" i="1"/>
  <c r="L35" i="1"/>
  <c r="K35" i="1"/>
  <c r="J35" i="1"/>
  <c r="I35" i="1"/>
  <c r="M39" i="1"/>
  <c r="M40" i="1" s="1"/>
  <c r="L39" i="1"/>
  <c r="L40" i="1" s="1"/>
  <c r="K39" i="1"/>
  <c r="K40" i="1" s="1"/>
  <c r="Q26" i="1"/>
  <c r="Q27" i="1"/>
  <c r="Q28" i="1"/>
  <c r="Q25" i="1"/>
  <c r="N29" i="1"/>
  <c r="N30" i="1" s="1"/>
  <c r="M29" i="1"/>
  <c r="M30" i="1" s="1"/>
  <c r="O17" i="1"/>
  <c r="N17" i="1"/>
  <c r="M17" i="1"/>
  <c r="L17" i="1"/>
  <c r="K17" i="1"/>
  <c r="J17" i="1"/>
  <c r="I17" i="1"/>
  <c r="I19" i="1" s="1"/>
  <c r="O16" i="1"/>
  <c r="O19" i="1" s="1"/>
  <c r="O20" i="1" s="1"/>
  <c r="N16" i="1"/>
  <c r="M16" i="1"/>
  <c r="L16" i="1"/>
  <c r="L19" i="1" s="1"/>
  <c r="L20" i="1" s="1"/>
  <c r="K16" i="1"/>
  <c r="J16" i="1"/>
  <c r="I16" i="1"/>
  <c r="O15" i="1"/>
  <c r="N15" i="1"/>
  <c r="M15" i="1"/>
  <c r="L15" i="1"/>
  <c r="K15" i="1"/>
  <c r="K19" i="1" s="1"/>
  <c r="K20" i="1" s="1"/>
  <c r="J15" i="1"/>
  <c r="I15" i="1"/>
  <c r="N19" i="1"/>
  <c r="N20" i="1" s="1"/>
  <c r="M19" i="1"/>
  <c r="M20" i="1" s="1"/>
  <c r="J19" i="1"/>
  <c r="J20" i="1" s="1"/>
  <c r="Q7" i="1"/>
  <c r="Q8" i="1"/>
  <c r="Q9" i="1"/>
  <c r="Q6" i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P24" i="2" l="1"/>
  <c r="P25" i="2" s="1"/>
  <c r="M24" i="2"/>
  <c r="M25" i="2" s="1"/>
  <c r="N24" i="2"/>
  <c r="N25" i="2" s="1"/>
  <c r="O24" i="2"/>
  <c r="O25" i="2" s="1"/>
  <c r="L24" i="2"/>
  <c r="L25" i="2" s="1"/>
  <c r="I24" i="2"/>
  <c r="Q24" i="2"/>
  <c r="Q25" i="2" s="1"/>
  <c r="O16" i="2"/>
  <c r="O17" i="2" s="1"/>
  <c r="N39" i="1"/>
  <c r="N40" i="1" s="1"/>
  <c r="J39" i="1"/>
  <c r="J40" i="1" s="1"/>
  <c r="O29" i="1"/>
  <c r="O30" i="1" s="1"/>
  <c r="I29" i="1"/>
  <c r="J29" i="1"/>
  <c r="J30" i="1" s="1"/>
  <c r="K29" i="1"/>
  <c r="K30" i="1" s="1"/>
  <c r="L29" i="1"/>
  <c r="L30" i="1" s="1"/>
  <c r="P49" i="2"/>
  <c r="P48" i="2"/>
  <c r="L48" i="2"/>
  <c r="L49" i="2" s="1"/>
  <c r="K48" i="2"/>
  <c r="K49" i="2" s="1"/>
  <c r="O48" i="2"/>
  <c r="O49" i="2" s="1"/>
  <c r="N48" i="2"/>
  <c r="N49" i="2" s="1"/>
  <c r="Q48" i="2"/>
  <c r="Q49" i="2" s="1"/>
  <c r="I48" i="2"/>
  <c r="J48" i="2"/>
  <c r="J49" i="2" s="1"/>
  <c r="M48" i="2"/>
  <c r="M49" i="2" s="1"/>
</calcChain>
</file>

<file path=xl/sharedStrings.xml><?xml version="1.0" encoding="utf-8"?>
<sst xmlns="http://schemas.openxmlformats.org/spreadsheetml/2006/main" count="193" uniqueCount="30">
  <si>
    <t>Cb</t>
  </si>
  <si>
    <t>Variable Solución</t>
  </si>
  <si>
    <t>Solución</t>
  </si>
  <si>
    <t>X1</t>
  </si>
  <si>
    <t>X2</t>
  </si>
  <si>
    <t>S1</t>
  </si>
  <si>
    <t>S2</t>
  </si>
  <si>
    <t>S3</t>
  </si>
  <si>
    <t>S4</t>
  </si>
  <si>
    <t>Cj</t>
  </si>
  <si>
    <t>Zj</t>
  </si>
  <si>
    <t>Cj - Zj</t>
  </si>
  <si>
    <t>B/a</t>
  </si>
  <si>
    <t>F1/16</t>
  </si>
  <si>
    <t>(-6)F1+F2</t>
  </si>
  <si>
    <t>F3-F1</t>
  </si>
  <si>
    <t>(-0,125)*F4+F1</t>
  </si>
  <si>
    <t>(-2,25)*F4+F2</t>
  </si>
  <si>
    <t>(0,125)*F4+F3</t>
  </si>
  <si>
    <t>λ1</t>
  </si>
  <si>
    <t>λ4</t>
  </si>
  <si>
    <t>λ3</t>
  </si>
  <si>
    <t>λ2</t>
  </si>
  <si>
    <t>A1</t>
  </si>
  <si>
    <t>A2</t>
  </si>
  <si>
    <t>(-2)*F1+F2</t>
  </si>
  <si>
    <t>F2/2,25</t>
  </si>
  <si>
    <t>(-0,375)*F2+F1</t>
  </si>
  <si>
    <t>F2/0,444444</t>
  </si>
  <si>
    <t>(0,166667)*F2+F1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</si>
</sst>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6D50C6E-9E31-4C20-ABD2-D204E082C7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66675</xdr:rowOff>
    </xdr:from>
    <xdr:to>
      <xdr:col>5</xdr:col>
      <xdr:colOff>22412</xdr:colOff>
      <xdr:row>7</xdr:row>
      <xdr:rowOff>45708</xdr:rowOff>
    </xdr:to>
    <xdr:sp macro="" textlink="">
      <xdr:nvSpPr>
        <xdr:cNvPr id="2" name="CuadroTexto 11">
          <a:extLst>
            <a:ext uri="{FF2B5EF4-FFF2-40B4-BE49-F238E27FC236}">
              <a16:creationId xmlns:a16="http://schemas.microsoft.com/office/drawing/2014/main" id="{F47BDFB5-FE8C-C408-8437-DD8AB6146716}"/>
            </a:ext>
          </a:extLst>
        </xdr:cNvPr>
        <xdr:cNvSpPr txBox="1"/>
      </xdr:nvSpPr>
      <xdr:spPr>
        <a:xfrm>
          <a:off x="104775" y="66675"/>
          <a:ext cx="3727637" cy="178318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MX" b="1" i="1">
              <a:solidFill>
                <a:srgbClr val="2C2F34"/>
              </a:solidFill>
              <a:effectLst/>
              <a:latin typeface="-apple-system"/>
            </a:rPr>
            <a:t>Dado el siguiente modelo primal:</a:t>
          </a:r>
          <a:endParaRPr lang="es-MX" b="0" i="0">
            <a:solidFill>
              <a:srgbClr val="2C2F34"/>
            </a:solidFill>
            <a:effectLst/>
            <a:latin typeface="-apple-system"/>
          </a:endParaRPr>
        </a:p>
        <a:p>
          <a:pPr algn="l"/>
          <a:endParaRPr lang="es-MX" b="1" i="0">
            <a:solidFill>
              <a:srgbClr val="2C2F34"/>
            </a:solidFill>
            <a:effectLst/>
            <a:latin typeface="-apple-system"/>
          </a:endParaRPr>
        </a:p>
        <a:p>
          <a:pPr algn="l"/>
          <a:endParaRPr lang="es-MX" b="1">
            <a:solidFill>
              <a:srgbClr val="2C2F34"/>
            </a:solidFill>
            <a:latin typeface="-apple-system"/>
          </a:endParaRPr>
        </a:p>
        <a:p>
          <a:pPr algn="l"/>
          <a:r>
            <a:rPr lang="es-MX" b="1" i="0">
              <a:solidFill>
                <a:srgbClr val="2C2F34"/>
              </a:solidFill>
              <a:effectLst/>
              <a:latin typeface="-apple-system"/>
            </a:rPr>
            <a:t>Función objetivo</a:t>
          </a:r>
        </a:p>
        <a:p>
          <a:pPr algn="ctr"/>
          <a:endParaRPr lang="es-MX" b="0" i="0">
            <a:solidFill>
              <a:srgbClr val="2C2F34"/>
            </a:solidFill>
            <a:effectLst/>
            <a:latin typeface="-apple-system"/>
          </a:endParaRPr>
        </a:p>
        <a:p>
          <a:pPr algn="ctr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Z</a:t>
          </a:r>
          <a:r>
            <a:rPr lang="es-MX" b="0" i="0" baseline="-25000">
              <a:solidFill>
                <a:srgbClr val="2C2F34"/>
              </a:solidFill>
              <a:effectLst/>
              <a:latin typeface="-apple-system"/>
            </a:rPr>
            <a:t>MAX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 = 40X1 + 18X2</a:t>
          </a:r>
        </a:p>
      </xdr:txBody>
    </xdr:sp>
    <xdr:clientData/>
  </xdr:twoCellAnchor>
  <xdr:twoCellAnchor>
    <xdr:from>
      <xdr:col>0</xdr:col>
      <xdr:colOff>104775</xdr:colOff>
      <xdr:row>11</xdr:row>
      <xdr:rowOff>102200</xdr:rowOff>
    </xdr:from>
    <xdr:to>
      <xdr:col>4</xdr:col>
      <xdr:colOff>750794</xdr:colOff>
      <xdr:row>18</xdr:row>
      <xdr:rowOff>81233</xdr:rowOff>
    </xdr:to>
    <xdr:sp macro="" textlink="">
      <xdr:nvSpPr>
        <xdr:cNvPr id="3" name="CuadroTexto 14">
          <a:extLst>
            <a:ext uri="{FF2B5EF4-FFF2-40B4-BE49-F238E27FC236}">
              <a16:creationId xmlns:a16="http://schemas.microsoft.com/office/drawing/2014/main" id="{69F5270A-C22E-1C94-CA3F-3A5A20051B30}"/>
            </a:ext>
          </a:extLst>
        </xdr:cNvPr>
        <xdr:cNvSpPr txBox="1"/>
      </xdr:nvSpPr>
      <xdr:spPr>
        <a:xfrm>
          <a:off x="104775" y="2802818"/>
          <a:ext cx="3694019" cy="178318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MX" b="1" i="0">
              <a:solidFill>
                <a:srgbClr val="2C2F34"/>
              </a:solidFill>
              <a:effectLst/>
              <a:latin typeface="-apple-system"/>
            </a:rPr>
            <a:t>Restricciones</a:t>
          </a:r>
        </a:p>
        <a:p>
          <a:pPr algn="l"/>
          <a:endParaRPr lang="es-MX" b="0" i="0">
            <a:solidFill>
              <a:srgbClr val="2C2F34"/>
            </a:solidFill>
            <a:effectLst/>
            <a:latin typeface="-apple-system"/>
          </a:endParaRPr>
        </a:p>
        <a:p>
          <a:pPr algn="ctr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16X1 + 2X2 </a:t>
          </a:r>
          <a:r>
            <a:rPr lang="es-MX" altLang="zh-CN" b="0" i="0">
              <a:solidFill>
                <a:srgbClr val="2C2F34"/>
              </a:solidFill>
              <a:effectLst/>
              <a:latin typeface="-apple-system"/>
            </a:rPr>
            <a:t>≤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 700</a:t>
          </a:r>
        </a:p>
        <a:p>
          <a:pPr algn="ctr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6X1 + 3X2 </a:t>
          </a:r>
          <a:r>
            <a:rPr lang="es-MX" altLang="zh-CN" b="0" i="0">
              <a:solidFill>
                <a:srgbClr val="2C2F34"/>
              </a:solidFill>
              <a:effectLst/>
              <a:latin typeface="-apple-system"/>
            </a:rPr>
            <a:t>≤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 612</a:t>
          </a:r>
        </a:p>
        <a:p>
          <a:pPr algn="ctr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X1 </a:t>
          </a:r>
          <a:r>
            <a:rPr lang="es-MX" altLang="zh-CN" b="0" i="0">
              <a:solidFill>
                <a:srgbClr val="2C2F34"/>
              </a:solidFill>
              <a:effectLst/>
              <a:latin typeface="-apple-system"/>
            </a:rPr>
            <a:t>≤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 80</a:t>
          </a:r>
        </a:p>
        <a:p>
          <a:pPr algn="ctr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X2 </a:t>
          </a:r>
          <a:r>
            <a:rPr lang="es-MX" altLang="zh-CN" b="0" i="0">
              <a:solidFill>
                <a:srgbClr val="2C2F34"/>
              </a:solidFill>
              <a:effectLst/>
              <a:latin typeface="-apple-system"/>
            </a:rPr>
            <a:t>≤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   120</a:t>
          </a:r>
        </a:p>
      </xdr:txBody>
    </xdr:sp>
    <xdr:clientData/>
  </xdr:twoCellAnchor>
  <xdr:twoCellAnchor editAs="oneCell">
    <xdr:from>
      <xdr:col>17</xdr:col>
      <xdr:colOff>521927</xdr:colOff>
      <xdr:row>14</xdr:row>
      <xdr:rowOff>189479</xdr:rowOff>
    </xdr:from>
    <xdr:to>
      <xdr:col>31</xdr:col>
      <xdr:colOff>174128</xdr:colOff>
      <xdr:row>50</xdr:row>
      <xdr:rowOff>69272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7B90084B-5692-2F32-DD1B-E5C3317BC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9336" y="3791661"/>
          <a:ext cx="10320201" cy="8660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277091</xdr:colOff>
      <xdr:row>18</xdr:row>
      <xdr:rowOff>0</xdr:rowOff>
    </xdr:from>
    <xdr:to>
      <xdr:col>5</xdr:col>
      <xdr:colOff>5450824</xdr:colOff>
      <xdr:row>49</xdr:row>
      <xdr:rowOff>138544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B8E41B3A-CB9E-7751-81FE-D6E017877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1" y="4502727"/>
          <a:ext cx="8983733" cy="8018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1662545</xdr:colOff>
      <xdr:row>10</xdr:row>
      <xdr:rowOff>152105</xdr:rowOff>
    </xdr:to>
    <xdr:sp macro="" textlink="">
      <xdr:nvSpPr>
        <xdr:cNvPr id="6" name="CuadroTexto 13">
          <a:extLst>
            <a:ext uri="{FF2B5EF4-FFF2-40B4-BE49-F238E27FC236}">
              <a16:creationId xmlns:a16="http://schemas.microsoft.com/office/drawing/2014/main" id="{3F1D9C5D-3A81-F9B3-C1A8-56A4F2240C75}"/>
            </a:ext>
          </a:extLst>
        </xdr:cNvPr>
        <xdr:cNvSpPr txBox="1"/>
      </xdr:nvSpPr>
      <xdr:spPr>
        <a:xfrm>
          <a:off x="0" y="0"/>
          <a:ext cx="5472545" cy="262860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Ahora dado que los signos de las inecuaciones son mayor o igual procedemos a volverlas ecuaciones agregando variables de exceso, recordemos que en este caso las variables de exceso se restan del lado izquierdo de la igualdad, por ende.</a:t>
          </a:r>
        </a:p>
        <a:p>
          <a:pPr algn="just"/>
          <a:endParaRPr lang="es-MX" b="0" i="0">
            <a:solidFill>
              <a:srgbClr val="2C2F34"/>
            </a:solidFill>
            <a:effectLst/>
            <a:latin typeface="-apple-system"/>
          </a:endParaRPr>
        </a:p>
        <a:p>
          <a:pPr algn="ctr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16ʎ1    + 6ʎ2   + ʎ3     + 0ʎ4   – 1S1    + 0S2  = 40</a:t>
          </a:r>
        </a:p>
        <a:p>
          <a:pPr algn="ctr"/>
          <a:endParaRPr lang="es-MX" b="0" i="0">
            <a:solidFill>
              <a:srgbClr val="2C2F34"/>
            </a:solidFill>
            <a:effectLst/>
            <a:latin typeface="-apple-system"/>
          </a:endParaRPr>
        </a:p>
        <a:p>
          <a:pPr algn="ctr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2ʎ1    + 3ʎ2   + 0ʎ3   + ʎ4     + 0S1   – 1S2   = 18</a:t>
          </a:r>
        </a:p>
      </xdr:txBody>
    </xdr:sp>
    <xdr:clientData/>
  </xdr:twoCellAnchor>
  <xdr:twoCellAnchor>
    <xdr:from>
      <xdr:col>0</xdr:col>
      <xdr:colOff>1</xdr:colOff>
      <xdr:row>12</xdr:row>
      <xdr:rowOff>0</xdr:rowOff>
    </xdr:from>
    <xdr:to>
      <xdr:col>5</xdr:col>
      <xdr:colOff>1870365</xdr:colOff>
      <xdr:row>14</xdr:row>
      <xdr:rowOff>205677</xdr:rowOff>
    </xdr:to>
    <xdr:sp macro="" textlink="">
      <xdr:nvSpPr>
        <xdr:cNvPr id="8" name="CuadroTexto 11">
          <a:extLst>
            <a:ext uri="{FF2B5EF4-FFF2-40B4-BE49-F238E27FC236}">
              <a16:creationId xmlns:a16="http://schemas.microsoft.com/office/drawing/2014/main" id="{9B683004-4503-5535-D531-9131508B69B7}"/>
            </a:ext>
          </a:extLst>
        </xdr:cNvPr>
        <xdr:cNvSpPr txBox="1"/>
      </xdr:nvSpPr>
      <xdr:spPr>
        <a:xfrm>
          <a:off x="1" y="2926773"/>
          <a:ext cx="5680364" cy="655949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l-PL" b="0" i="0">
              <a:solidFill>
                <a:srgbClr val="2C2F34"/>
              </a:solidFill>
              <a:effectLst/>
              <a:latin typeface="-apple-system"/>
            </a:rPr>
            <a:t>(-Z)</a:t>
          </a:r>
          <a:r>
            <a:rPr lang="pl-PL" b="0" i="0" baseline="-25000">
              <a:solidFill>
                <a:srgbClr val="2C2F34"/>
              </a:solidFill>
              <a:effectLst/>
              <a:latin typeface="-apple-system"/>
            </a:rPr>
            <a:t>MAX</a:t>
          </a:r>
          <a:r>
            <a:rPr lang="pl-PL" b="0" i="0">
              <a:solidFill>
                <a:srgbClr val="2C2F34"/>
              </a:solidFill>
              <a:effectLst/>
              <a:latin typeface="-apple-system"/>
            </a:rPr>
            <a:t> = -700ʎ1 – 612ʎ2 – 80ʎ3 – 120ʎ4 + 0S1 + 0S2 – MA1 – MA2</a:t>
          </a:r>
          <a:endParaRPr lang="es-CO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96A6-745B-4259-A130-089A93765E50}">
  <dimension ref="G4:Q50"/>
  <sheetViews>
    <sheetView topLeftCell="A39" zoomScale="55" zoomScaleNormal="55" workbookViewId="0">
      <selection activeCell="L46" sqref="L46"/>
    </sheetView>
  </sheetViews>
  <sheetFormatPr baseColWidth="10" defaultRowHeight="18" x14ac:dyDescent="0.25"/>
  <cols>
    <col min="1" max="6" width="11.42578125" style="2"/>
    <col min="7" max="7" width="11.42578125" style="1"/>
    <col min="8" max="9" width="14.42578125" style="1" customWidth="1"/>
    <col min="10" max="15" width="11.42578125" style="1"/>
    <col min="16" max="16" width="4" style="2" customWidth="1"/>
    <col min="17" max="17" width="11.42578125" style="6"/>
    <col min="18" max="16384" width="11.42578125" style="2"/>
  </cols>
  <sheetData>
    <row r="4" spans="7:17" x14ac:dyDescent="0.25">
      <c r="G4" s="11" t="s">
        <v>9</v>
      </c>
      <c r="H4" s="12"/>
      <c r="I4" s="13"/>
      <c r="J4" s="3">
        <v>40</v>
      </c>
      <c r="K4" s="3">
        <v>18</v>
      </c>
      <c r="L4" s="3">
        <v>0</v>
      </c>
      <c r="M4" s="3">
        <v>0</v>
      </c>
      <c r="N4" s="3">
        <v>0</v>
      </c>
      <c r="O4" s="3">
        <v>0</v>
      </c>
    </row>
    <row r="5" spans="7:17" ht="36" x14ac:dyDescent="0.25">
      <c r="G5" s="9" t="s">
        <v>0</v>
      </c>
      <c r="H5" s="9" t="s">
        <v>1</v>
      </c>
      <c r="I5" s="9" t="s">
        <v>2</v>
      </c>
      <c r="J5" s="4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9" t="s">
        <v>8</v>
      </c>
      <c r="Q5" s="6" t="s">
        <v>12</v>
      </c>
    </row>
    <row r="6" spans="7:17" x14ac:dyDescent="0.25">
      <c r="G6" s="3">
        <v>0</v>
      </c>
      <c r="H6" s="5" t="s">
        <v>5</v>
      </c>
      <c r="I6" s="3">
        <v>700</v>
      </c>
      <c r="J6" s="3">
        <v>16</v>
      </c>
      <c r="K6" s="3">
        <v>2</v>
      </c>
      <c r="L6" s="3">
        <v>1</v>
      </c>
      <c r="M6" s="3">
        <v>0</v>
      </c>
      <c r="N6" s="3">
        <v>0</v>
      </c>
      <c r="O6" s="3">
        <v>0</v>
      </c>
      <c r="Q6" s="7">
        <f>I6/J6</f>
        <v>43.75</v>
      </c>
    </row>
    <row r="7" spans="7:17" x14ac:dyDescent="0.25">
      <c r="G7" s="3">
        <v>0</v>
      </c>
      <c r="H7" s="3" t="s">
        <v>6</v>
      </c>
      <c r="I7" s="3">
        <v>612</v>
      </c>
      <c r="J7" s="3">
        <v>6</v>
      </c>
      <c r="K7" s="3">
        <v>3</v>
      </c>
      <c r="L7" s="3">
        <v>0</v>
      </c>
      <c r="M7" s="3">
        <v>1</v>
      </c>
      <c r="N7" s="3">
        <v>0</v>
      </c>
      <c r="O7" s="3">
        <v>0</v>
      </c>
      <c r="Q7" s="6">
        <f t="shared" ref="Q7:Q9" si="0">I7/J7</f>
        <v>102</v>
      </c>
    </row>
    <row r="8" spans="7:17" x14ac:dyDescent="0.25">
      <c r="G8" s="3">
        <v>0</v>
      </c>
      <c r="H8" s="3" t="s">
        <v>7</v>
      </c>
      <c r="I8" s="3">
        <v>80</v>
      </c>
      <c r="J8" s="3">
        <v>1</v>
      </c>
      <c r="K8" s="3">
        <v>0</v>
      </c>
      <c r="L8" s="3">
        <v>0</v>
      </c>
      <c r="M8" s="3">
        <v>0</v>
      </c>
      <c r="N8" s="3">
        <v>1</v>
      </c>
      <c r="O8" s="3">
        <v>0</v>
      </c>
      <c r="Q8" s="6">
        <f t="shared" si="0"/>
        <v>80</v>
      </c>
    </row>
    <row r="9" spans="7:17" x14ac:dyDescent="0.25">
      <c r="G9" s="3">
        <v>0</v>
      </c>
      <c r="H9" s="3" t="s">
        <v>8</v>
      </c>
      <c r="I9" s="3">
        <v>120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1</v>
      </c>
      <c r="Q9" s="6" t="e">
        <f t="shared" si="0"/>
        <v>#DIV/0!</v>
      </c>
    </row>
    <row r="10" spans="7:17" x14ac:dyDescent="0.25">
      <c r="G10" s="10" t="s">
        <v>10</v>
      </c>
      <c r="H10" s="10"/>
      <c r="I10" s="3">
        <f>SUMPRODUCT($G6:$G9,I6:I9)</f>
        <v>0</v>
      </c>
      <c r="J10" s="3">
        <f>SUMPRODUCT($G6:$G9,J6:J9)</f>
        <v>0</v>
      </c>
      <c r="K10" s="3">
        <f t="shared" ref="K10:O10" si="1">SUMPRODUCT($G6:$G9,K6:K9)</f>
        <v>0</v>
      </c>
      <c r="L10" s="3">
        <f t="shared" si="1"/>
        <v>0</v>
      </c>
      <c r="M10" s="3">
        <f t="shared" si="1"/>
        <v>0</v>
      </c>
      <c r="N10" s="3">
        <f t="shared" si="1"/>
        <v>0</v>
      </c>
      <c r="O10" s="3">
        <f t="shared" si="1"/>
        <v>0</v>
      </c>
    </row>
    <row r="11" spans="7:17" x14ac:dyDescent="0.25">
      <c r="G11" s="11" t="s">
        <v>11</v>
      </c>
      <c r="H11" s="12"/>
      <c r="I11" s="13"/>
      <c r="J11" s="3">
        <f>J4-J10</f>
        <v>40</v>
      </c>
      <c r="K11" s="3">
        <f t="shared" ref="K11:O11" si="2">K4-K10</f>
        <v>18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</row>
    <row r="13" spans="7:17" x14ac:dyDescent="0.25">
      <c r="G13" s="11" t="s">
        <v>9</v>
      </c>
      <c r="H13" s="12"/>
      <c r="I13" s="13"/>
      <c r="J13" s="3">
        <v>40</v>
      </c>
      <c r="K13" s="3">
        <v>18</v>
      </c>
      <c r="L13" s="3">
        <v>0</v>
      </c>
      <c r="M13" s="3">
        <v>0</v>
      </c>
      <c r="N13" s="3">
        <v>0</v>
      </c>
      <c r="O13" s="3">
        <v>0</v>
      </c>
    </row>
    <row r="14" spans="7:17" ht="36" x14ac:dyDescent="0.25">
      <c r="G14" s="9" t="s">
        <v>0</v>
      </c>
      <c r="H14" s="9" t="s">
        <v>1</v>
      </c>
      <c r="I14" s="9" t="s">
        <v>2</v>
      </c>
      <c r="J14" s="9" t="s">
        <v>3</v>
      </c>
      <c r="K14" s="4" t="s">
        <v>4</v>
      </c>
      <c r="L14" s="9" t="s">
        <v>5</v>
      </c>
      <c r="M14" s="9" t="s">
        <v>6</v>
      </c>
      <c r="N14" s="9" t="s">
        <v>7</v>
      </c>
      <c r="O14" s="9" t="s">
        <v>8</v>
      </c>
    </row>
    <row r="15" spans="7:17" x14ac:dyDescent="0.25">
      <c r="G15" s="3">
        <v>40</v>
      </c>
      <c r="H15" s="5" t="s">
        <v>5</v>
      </c>
      <c r="I15" s="3">
        <f>I6/$J6</f>
        <v>43.75</v>
      </c>
      <c r="J15" s="3">
        <f t="shared" ref="J15:O15" si="3">J6/$J6</f>
        <v>1</v>
      </c>
      <c r="K15" s="3">
        <f t="shared" si="3"/>
        <v>0.125</v>
      </c>
      <c r="L15" s="3">
        <f t="shared" si="3"/>
        <v>6.25E-2</v>
      </c>
      <c r="M15" s="3">
        <f t="shared" si="3"/>
        <v>0</v>
      </c>
      <c r="N15" s="3">
        <f t="shared" si="3"/>
        <v>0</v>
      </c>
      <c r="O15" s="3">
        <f t="shared" si="3"/>
        <v>0</v>
      </c>
      <c r="Q15" s="6" t="s">
        <v>13</v>
      </c>
    </row>
    <row r="16" spans="7:17" x14ac:dyDescent="0.25">
      <c r="G16" s="3">
        <v>0</v>
      </c>
      <c r="H16" s="3" t="s">
        <v>6</v>
      </c>
      <c r="I16" s="3">
        <f>-6*I15+I7</f>
        <v>349.5</v>
      </c>
      <c r="J16" s="8">
        <f t="shared" ref="J16:O16" si="4">-6*J15+J7</f>
        <v>0</v>
      </c>
      <c r="K16" s="3">
        <f t="shared" si="4"/>
        <v>2.25</v>
      </c>
      <c r="L16" s="3">
        <f t="shared" si="4"/>
        <v>-0.375</v>
      </c>
      <c r="M16" s="3">
        <f t="shared" si="4"/>
        <v>1</v>
      </c>
      <c r="N16" s="3">
        <f t="shared" si="4"/>
        <v>0</v>
      </c>
      <c r="O16" s="3">
        <f t="shared" si="4"/>
        <v>0</v>
      </c>
      <c r="Q16" s="6" t="s">
        <v>14</v>
      </c>
    </row>
    <row r="17" spans="7:17" x14ac:dyDescent="0.25">
      <c r="G17" s="3">
        <v>0</v>
      </c>
      <c r="H17" s="3" t="s">
        <v>7</v>
      </c>
      <c r="I17" s="3">
        <f>I8-I15</f>
        <v>36.25</v>
      </c>
      <c r="J17" s="8">
        <f t="shared" ref="J17:O17" si="5">J8-J15</f>
        <v>0</v>
      </c>
      <c r="K17" s="3">
        <f t="shared" si="5"/>
        <v>-0.125</v>
      </c>
      <c r="L17" s="3">
        <f t="shared" si="5"/>
        <v>-6.25E-2</v>
      </c>
      <c r="M17" s="3">
        <f t="shared" si="5"/>
        <v>0</v>
      </c>
      <c r="N17" s="3">
        <f t="shared" si="5"/>
        <v>1</v>
      </c>
      <c r="O17" s="3">
        <f t="shared" si="5"/>
        <v>0</v>
      </c>
      <c r="Q17" s="6" t="s">
        <v>15</v>
      </c>
    </row>
    <row r="18" spans="7:17" x14ac:dyDescent="0.25">
      <c r="G18" s="3">
        <v>0</v>
      </c>
      <c r="H18" s="3" t="s">
        <v>8</v>
      </c>
      <c r="I18" s="3">
        <v>120</v>
      </c>
      <c r="J18" s="8">
        <v>0</v>
      </c>
      <c r="K18" s="3">
        <v>1</v>
      </c>
      <c r="L18" s="3">
        <v>0</v>
      </c>
      <c r="M18" s="3">
        <v>0</v>
      </c>
      <c r="N18" s="3">
        <v>0</v>
      </c>
      <c r="O18" s="3">
        <v>1</v>
      </c>
    </row>
    <row r="19" spans="7:17" x14ac:dyDescent="0.25">
      <c r="G19" s="10" t="s">
        <v>10</v>
      </c>
      <c r="H19" s="10"/>
      <c r="I19" s="3">
        <f>SUMPRODUCT($G15:$G18,I15:I18)</f>
        <v>1750</v>
      </c>
      <c r="J19" s="3">
        <f>SUMPRODUCT($G15:$G18,J15:J18)</f>
        <v>40</v>
      </c>
      <c r="K19" s="3">
        <f t="shared" ref="K19" si="6">SUMPRODUCT($G15:$G18,K15:K18)</f>
        <v>5</v>
      </c>
      <c r="L19" s="3">
        <f t="shared" ref="L19" si="7">SUMPRODUCT($G15:$G18,L15:L18)</f>
        <v>2.5</v>
      </c>
      <c r="M19" s="3">
        <f t="shared" ref="M19" si="8">SUMPRODUCT($G15:$G18,M15:M18)</f>
        <v>0</v>
      </c>
      <c r="N19" s="3">
        <f t="shared" ref="N19" si="9">SUMPRODUCT($G15:$G18,N15:N18)</f>
        <v>0</v>
      </c>
      <c r="O19" s="3">
        <f t="shared" ref="O19" si="10">SUMPRODUCT($G15:$G18,O15:O18)</f>
        <v>0</v>
      </c>
    </row>
    <row r="20" spans="7:17" x14ac:dyDescent="0.25">
      <c r="G20" s="11" t="s">
        <v>11</v>
      </c>
      <c r="H20" s="12"/>
      <c r="I20" s="13"/>
      <c r="J20" s="3">
        <f>J13-J19</f>
        <v>0</v>
      </c>
      <c r="K20" s="3">
        <f t="shared" ref="K20" si="11">K13-K19</f>
        <v>13</v>
      </c>
      <c r="L20" s="3">
        <f t="shared" ref="L20" si="12">L13-L19</f>
        <v>-2.5</v>
      </c>
      <c r="M20" s="3">
        <f t="shared" ref="M20" si="13">M13-M19</f>
        <v>0</v>
      </c>
      <c r="N20" s="3">
        <f t="shared" ref="N20" si="14">N13-N19</f>
        <v>0</v>
      </c>
      <c r="O20" s="3">
        <f t="shared" ref="O20" si="15">O13-O19</f>
        <v>0</v>
      </c>
    </row>
    <row r="23" spans="7:17" x14ac:dyDescent="0.25">
      <c r="G23" s="11" t="s">
        <v>9</v>
      </c>
      <c r="H23" s="12"/>
      <c r="I23" s="13"/>
      <c r="J23" s="3">
        <v>40</v>
      </c>
      <c r="K23" s="3">
        <v>18</v>
      </c>
      <c r="L23" s="3">
        <v>0</v>
      </c>
      <c r="M23" s="3">
        <v>0</v>
      </c>
      <c r="N23" s="3">
        <v>0</v>
      </c>
      <c r="O23" s="3">
        <v>0</v>
      </c>
    </row>
    <row r="24" spans="7:17" ht="36" x14ac:dyDescent="0.25">
      <c r="G24" s="9" t="s">
        <v>0</v>
      </c>
      <c r="H24" s="9" t="s">
        <v>1</v>
      </c>
      <c r="I24" s="9" t="s">
        <v>2</v>
      </c>
      <c r="J24" s="9" t="s">
        <v>3</v>
      </c>
      <c r="K24" s="4" t="s">
        <v>4</v>
      </c>
      <c r="L24" s="9" t="s">
        <v>5</v>
      </c>
      <c r="M24" s="9" t="s">
        <v>6</v>
      </c>
      <c r="N24" s="9" t="s">
        <v>7</v>
      </c>
      <c r="O24" s="9" t="s">
        <v>8</v>
      </c>
      <c r="Q24" s="6" t="s">
        <v>12</v>
      </c>
    </row>
    <row r="25" spans="7:17" x14ac:dyDescent="0.25">
      <c r="G25" s="3">
        <v>40</v>
      </c>
      <c r="H25" s="14" t="s">
        <v>3</v>
      </c>
      <c r="I25" s="3">
        <v>43.75</v>
      </c>
      <c r="J25" s="3">
        <v>1</v>
      </c>
      <c r="K25" s="3">
        <v>0.125</v>
      </c>
      <c r="L25" s="3">
        <v>6.25E-2</v>
      </c>
      <c r="M25" s="3">
        <v>0</v>
      </c>
      <c r="N25" s="3">
        <v>0</v>
      </c>
      <c r="O25" s="3">
        <v>0</v>
      </c>
      <c r="Q25" s="6">
        <f>I25/K25</f>
        <v>350</v>
      </c>
    </row>
    <row r="26" spans="7:17" x14ac:dyDescent="0.25">
      <c r="G26" s="3">
        <v>0</v>
      </c>
      <c r="H26" s="3" t="s">
        <v>6</v>
      </c>
      <c r="I26" s="3">
        <v>349.5</v>
      </c>
      <c r="J26" s="8">
        <v>0</v>
      </c>
      <c r="K26" s="3">
        <v>2.25</v>
      </c>
      <c r="L26" s="3">
        <v>-0.375</v>
      </c>
      <c r="M26" s="3">
        <v>1</v>
      </c>
      <c r="N26" s="3">
        <v>0</v>
      </c>
      <c r="O26" s="3">
        <v>0</v>
      </c>
      <c r="Q26" s="6">
        <f t="shared" ref="Q26:Q28" si="16">I26/K26</f>
        <v>155.33333333333334</v>
      </c>
    </row>
    <row r="27" spans="7:17" x14ac:dyDescent="0.25">
      <c r="G27" s="3">
        <v>0</v>
      </c>
      <c r="H27" s="3" t="s">
        <v>7</v>
      </c>
      <c r="I27" s="3">
        <v>36.25</v>
      </c>
      <c r="J27" s="8">
        <v>0</v>
      </c>
      <c r="K27" s="3">
        <v>-0.125</v>
      </c>
      <c r="L27" s="3">
        <v>-6.25E-2</v>
      </c>
      <c r="M27" s="3">
        <v>0</v>
      </c>
      <c r="N27" s="3">
        <v>1</v>
      </c>
      <c r="O27" s="3">
        <v>0</v>
      </c>
      <c r="Q27" s="6">
        <f t="shared" si="16"/>
        <v>-290</v>
      </c>
    </row>
    <row r="28" spans="7:17" x14ac:dyDescent="0.25">
      <c r="G28" s="3">
        <v>0</v>
      </c>
      <c r="H28" s="5" t="s">
        <v>8</v>
      </c>
      <c r="I28" s="3">
        <v>120</v>
      </c>
      <c r="J28" s="8">
        <v>0</v>
      </c>
      <c r="K28" s="3">
        <v>1</v>
      </c>
      <c r="L28" s="3">
        <v>0</v>
      </c>
      <c r="M28" s="3">
        <v>0</v>
      </c>
      <c r="N28" s="3">
        <v>0</v>
      </c>
      <c r="O28" s="3">
        <v>1</v>
      </c>
      <c r="Q28" s="7">
        <f t="shared" si="16"/>
        <v>120</v>
      </c>
    </row>
    <row r="29" spans="7:17" x14ac:dyDescent="0.25">
      <c r="G29" s="10" t="s">
        <v>10</v>
      </c>
      <c r="H29" s="10"/>
      <c r="I29" s="3">
        <f>SUMPRODUCT($G25:$G28,I25:I28)</f>
        <v>1750</v>
      </c>
      <c r="J29" s="3">
        <f>SUMPRODUCT($G25:$G28,J25:J28)</f>
        <v>40</v>
      </c>
      <c r="K29" s="3">
        <f t="shared" ref="K29" si="17">SUMPRODUCT($G25:$G28,K25:K28)</f>
        <v>5</v>
      </c>
      <c r="L29" s="3">
        <f t="shared" ref="L29" si="18">SUMPRODUCT($G25:$G28,L25:L28)</f>
        <v>2.5</v>
      </c>
      <c r="M29" s="3">
        <f t="shared" ref="M29" si="19">SUMPRODUCT($G25:$G28,M25:M28)</f>
        <v>0</v>
      </c>
      <c r="N29" s="3">
        <f t="shared" ref="N29" si="20">SUMPRODUCT($G25:$G28,N25:N28)</f>
        <v>0</v>
      </c>
      <c r="O29" s="3">
        <f t="shared" ref="O29" si="21">SUMPRODUCT($G25:$G28,O25:O28)</f>
        <v>0</v>
      </c>
    </row>
    <row r="30" spans="7:17" x14ac:dyDescent="0.25">
      <c r="G30" s="11" t="s">
        <v>11</v>
      </c>
      <c r="H30" s="12"/>
      <c r="I30" s="13"/>
      <c r="J30" s="3">
        <f>J23-J29</f>
        <v>0</v>
      </c>
      <c r="K30" s="15">
        <f t="shared" ref="K30" si="22">K23-K29</f>
        <v>13</v>
      </c>
      <c r="L30" s="3">
        <f t="shared" ref="L30" si="23">L23-L29</f>
        <v>-2.5</v>
      </c>
      <c r="M30" s="3">
        <f t="shared" ref="M30" si="24">M23-M29</f>
        <v>0</v>
      </c>
      <c r="N30" s="3">
        <f t="shared" ref="N30" si="25">N23-N29</f>
        <v>0</v>
      </c>
      <c r="O30" s="3">
        <f t="shared" ref="O30" si="26">O23-O29</f>
        <v>0</v>
      </c>
    </row>
    <row r="33" spans="7:17" x14ac:dyDescent="0.25">
      <c r="G33" s="11" t="s">
        <v>9</v>
      </c>
      <c r="H33" s="12"/>
      <c r="I33" s="13"/>
      <c r="J33" s="3">
        <v>40</v>
      </c>
      <c r="K33" s="3">
        <v>18</v>
      </c>
      <c r="L33" s="3">
        <v>0</v>
      </c>
      <c r="M33" s="3">
        <v>0</v>
      </c>
      <c r="N33" s="3">
        <v>0</v>
      </c>
      <c r="O33" s="3">
        <v>0</v>
      </c>
    </row>
    <row r="34" spans="7:17" ht="36" x14ac:dyDescent="0.25">
      <c r="G34" s="9" t="s">
        <v>0</v>
      </c>
      <c r="H34" s="9" t="s">
        <v>1</v>
      </c>
      <c r="I34" s="9" t="s">
        <v>2</v>
      </c>
      <c r="J34" s="9" t="s">
        <v>3</v>
      </c>
      <c r="K34" s="4" t="s">
        <v>4</v>
      </c>
      <c r="L34" s="9" t="s">
        <v>5</v>
      </c>
      <c r="M34" s="9" t="s">
        <v>6</v>
      </c>
      <c r="N34" s="9" t="s">
        <v>7</v>
      </c>
      <c r="O34" s="9" t="s">
        <v>8</v>
      </c>
    </row>
    <row r="35" spans="7:17" x14ac:dyDescent="0.25">
      <c r="G35" s="3">
        <v>40</v>
      </c>
      <c r="H35" s="14" t="s">
        <v>3</v>
      </c>
      <c r="I35" s="3">
        <f>-0.125*I38+I25</f>
        <v>28.75</v>
      </c>
      <c r="J35" s="3">
        <f t="shared" ref="J35:O35" si="27">-0.125*J38+J25</f>
        <v>1</v>
      </c>
      <c r="K35" s="8">
        <f t="shared" si="27"/>
        <v>0</v>
      </c>
      <c r="L35" s="3">
        <f t="shared" si="27"/>
        <v>6.25E-2</v>
      </c>
      <c r="M35" s="3">
        <f t="shared" si="27"/>
        <v>0</v>
      </c>
      <c r="N35" s="3">
        <f t="shared" si="27"/>
        <v>0</v>
      </c>
      <c r="O35" s="3">
        <f t="shared" si="27"/>
        <v>-0.125</v>
      </c>
      <c r="Q35" s="6" t="s">
        <v>16</v>
      </c>
    </row>
    <row r="36" spans="7:17" x14ac:dyDescent="0.25">
      <c r="G36" s="3">
        <v>0</v>
      </c>
      <c r="H36" s="3" t="s">
        <v>6</v>
      </c>
      <c r="I36" s="3">
        <f>-2.25*I38+I26</f>
        <v>79.5</v>
      </c>
      <c r="J36" s="8">
        <f t="shared" ref="J36:O36" si="28">-2.25*J38+J26</f>
        <v>0</v>
      </c>
      <c r="K36" s="8">
        <f t="shared" si="28"/>
        <v>0</v>
      </c>
      <c r="L36" s="3">
        <f t="shared" si="28"/>
        <v>-0.375</v>
      </c>
      <c r="M36" s="3">
        <f t="shared" si="28"/>
        <v>1</v>
      </c>
      <c r="N36" s="3">
        <f t="shared" si="28"/>
        <v>0</v>
      </c>
      <c r="O36" s="3">
        <f t="shared" si="28"/>
        <v>-2.25</v>
      </c>
      <c r="Q36" s="6" t="s">
        <v>17</v>
      </c>
    </row>
    <row r="37" spans="7:17" x14ac:dyDescent="0.25">
      <c r="G37" s="3">
        <v>0</v>
      </c>
      <c r="H37" s="3" t="s">
        <v>7</v>
      </c>
      <c r="I37" s="3">
        <f>0.125*I38+I27</f>
        <v>51.25</v>
      </c>
      <c r="J37" s="8">
        <f t="shared" ref="J37:O37" si="29">0.125*J38+J27</f>
        <v>0</v>
      </c>
      <c r="K37" s="8">
        <f t="shared" si="29"/>
        <v>0</v>
      </c>
      <c r="L37" s="3">
        <f t="shared" si="29"/>
        <v>-6.25E-2</v>
      </c>
      <c r="M37" s="3">
        <f t="shared" si="29"/>
        <v>0</v>
      </c>
      <c r="N37" s="3">
        <f t="shared" si="29"/>
        <v>1</v>
      </c>
      <c r="O37" s="3">
        <f t="shared" si="29"/>
        <v>0.125</v>
      </c>
      <c r="Q37" s="6" t="s">
        <v>18</v>
      </c>
    </row>
    <row r="38" spans="7:17" x14ac:dyDescent="0.25">
      <c r="G38" s="3">
        <v>18</v>
      </c>
      <c r="H38" s="5" t="s">
        <v>8</v>
      </c>
      <c r="I38" s="3">
        <v>120</v>
      </c>
      <c r="J38" s="8">
        <v>0</v>
      </c>
      <c r="K38" s="3">
        <v>1</v>
      </c>
      <c r="L38" s="3">
        <v>0</v>
      </c>
      <c r="M38" s="3">
        <v>0</v>
      </c>
      <c r="N38" s="3">
        <v>0</v>
      </c>
      <c r="O38" s="3">
        <v>1</v>
      </c>
    </row>
    <row r="39" spans="7:17" x14ac:dyDescent="0.25">
      <c r="G39" s="10" t="s">
        <v>10</v>
      </c>
      <c r="H39" s="10"/>
      <c r="I39" s="3">
        <f>SUMPRODUCT($G35:$G38,I35:I38)</f>
        <v>3310</v>
      </c>
      <c r="J39" s="3">
        <f>SUMPRODUCT($G35:$G38,J35:J38)</f>
        <v>40</v>
      </c>
      <c r="K39" s="3">
        <f t="shared" ref="K39" si="30">SUMPRODUCT($G35:$G38,K35:K38)</f>
        <v>18</v>
      </c>
      <c r="L39" s="3">
        <f t="shared" ref="L39" si="31">SUMPRODUCT($G35:$G38,L35:L38)</f>
        <v>2.5</v>
      </c>
      <c r="M39" s="3">
        <f t="shared" ref="M39" si="32">SUMPRODUCT($G35:$G38,M35:M38)</f>
        <v>0</v>
      </c>
      <c r="N39" s="3">
        <f t="shared" ref="N39" si="33">SUMPRODUCT($G35:$G38,N35:N38)</f>
        <v>0</v>
      </c>
      <c r="O39" s="3">
        <f t="shared" ref="O39" si="34">SUMPRODUCT($G35:$G38,O35:O38)</f>
        <v>13</v>
      </c>
    </row>
    <row r="40" spans="7:17" x14ac:dyDescent="0.25">
      <c r="G40" s="11" t="s">
        <v>11</v>
      </c>
      <c r="H40" s="12"/>
      <c r="I40" s="13"/>
      <c r="J40" s="3">
        <f>J33-J39</f>
        <v>0</v>
      </c>
      <c r="K40" s="15">
        <f t="shared" ref="K40" si="35">K33-K39</f>
        <v>0</v>
      </c>
      <c r="L40" s="3">
        <f t="shared" ref="L40" si="36">L33-L39</f>
        <v>-2.5</v>
      </c>
      <c r="M40" s="3">
        <f t="shared" ref="M40" si="37">M33-M39</f>
        <v>0</v>
      </c>
      <c r="N40" s="3">
        <f t="shared" ref="N40" si="38">N33-N39</f>
        <v>0</v>
      </c>
      <c r="O40" s="3">
        <f t="shared" ref="O40" si="39">O33-O39</f>
        <v>-13</v>
      </c>
    </row>
    <row r="43" spans="7:17" x14ac:dyDescent="0.25">
      <c r="G43" s="11" t="s">
        <v>9</v>
      </c>
      <c r="H43" s="12"/>
      <c r="I43" s="13"/>
      <c r="J43" s="3">
        <v>40</v>
      </c>
      <c r="K43" s="3">
        <v>18</v>
      </c>
      <c r="L43" s="3">
        <v>0</v>
      </c>
      <c r="M43" s="3">
        <v>0</v>
      </c>
      <c r="N43" s="3">
        <v>0</v>
      </c>
      <c r="O43" s="3">
        <v>0</v>
      </c>
    </row>
    <row r="44" spans="7:17" ht="36" x14ac:dyDescent="0.25">
      <c r="G44" s="9" t="s">
        <v>0</v>
      </c>
      <c r="H44" s="9" t="s">
        <v>1</v>
      </c>
      <c r="I44" s="9" t="s">
        <v>2</v>
      </c>
      <c r="J44" s="9" t="s">
        <v>3</v>
      </c>
      <c r="K44" s="4" t="s">
        <v>4</v>
      </c>
      <c r="L44" s="9" t="s">
        <v>5</v>
      </c>
      <c r="M44" s="9" t="s">
        <v>6</v>
      </c>
      <c r="N44" s="9" t="s">
        <v>7</v>
      </c>
      <c r="O44" s="9" t="s">
        <v>8</v>
      </c>
    </row>
    <row r="45" spans="7:17" x14ac:dyDescent="0.25">
      <c r="G45" s="3">
        <v>40</v>
      </c>
      <c r="H45" s="14" t="s">
        <v>3</v>
      </c>
      <c r="I45" s="3">
        <v>28.75</v>
      </c>
      <c r="J45" s="3">
        <v>1</v>
      </c>
      <c r="K45" s="8">
        <v>0</v>
      </c>
      <c r="L45" s="3">
        <v>6.25E-2</v>
      </c>
      <c r="M45" s="3">
        <v>0</v>
      </c>
      <c r="N45" s="3">
        <v>0</v>
      </c>
      <c r="O45" s="3">
        <v>-0.125</v>
      </c>
    </row>
    <row r="46" spans="7:17" x14ac:dyDescent="0.25">
      <c r="G46" s="3">
        <v>0</v>
      </c>
      <c r="H46" s="3" t="s">
        <v>6</v>
      </c>
      <c r="I46" s="3">
        <v>79.5</v>
      </c>
      <c r="J46" s="8">
        <v>0</v>
      </c>
      <c r="K46" s="8">
        <v>0</v>
      </c>
      <c r="L46" s="3">
        <v>-0.375</v>
      </c>
      <c r="M46" s="3">
        <v>1</v>
      </c>
      <c r="N46" s="3">
        <v>0</v>
      </c>
      <c r="O46" s="3">
        <v>-2.25</v>
      </c>
    </row>
    <row r="47" spans="7:17" x14ac:dyDescent="0.25">
      <c r="G47" s="3">
        <v>0</v>
      </c>
      <c r="H47" s="3" t="s">
        <v>7</v>
      </c>
      <c r="I47" s="3">
        <v>51.25</v>
      </c>
      <c r="J47" s="8">
        <v>0</v>
      </c>
      <c r="K47" s="8">
        <v>0</v>
      </c>
      <c r="L47" s="3">
        <v>-6.25E-2</v>
      </c>
      <c r="M47" s="3">
        <v>0</v>
      </c>
      <c r="N47" s="3">
        <v>1</v>
      </c>
      <c r="O47" s="3">
        <v>0.125</v>
      </c>
    </row>
    <row r="48" spans="7:17" x14ac:dyDescent="0.25">
      <c r="G48" s="3">
        <v>18</v>
      </c>
      <c r="H48" s="14" t="s">
        <v>4</v>
      </c>
      <c r="I48" s="3">
        <v>120</v>
      </c>
      <c r="J48" s="8">
        <v>0</v>
      </c>
      <c r="K48" s="3">
        <v>1</v>
      </c>
      <c r="L48" s="3">
        <v>0</v>
      </c>
      <c r="M48" s="3">
        <v>0</v>
      </c>
      <c r="N48" s="3">
        <v>0</v>
      </c>
      <c r="O48" s="3">
        <v>1</v>
      </c>
    </row>
    <row r="49" spans="7:15" x14ac:dyDescent="0.25">
      <c r="G49" s="10" t="s">
        <v>10</v>
      </c>
      <c r="H49" s="10"/>
      <c r="I49" s="3">
        <f>SUMPRODUCT($G45:$G48,I45:I48)</f>
        <v>3310</v>
      </c>
      <c r="J49" s="3">
        <f>SUMPRODUCT($G45:$G48,J45:J48)</f>
        <v>40</v>
      </c>
      <c r="K49" s="3">
        <f t="shared" ref="K49" si="40">SUMPRODUCT($G45:$G48,K45:K48)</f>
        <v>18</v>
      </c>
      <c r="L49" s="3">
        <f t="shared" ref="L49" si="41">SUMPRODUCT($G45:$G48,L45:L48)</f>
        <v>2.5</v>
      </c>
      <c r="M49" s="3">
        <f t="shared" ref="M49" si="42">SUMPRODUCT($G45:$G48,M45:M48)</f>
        <v>0</v>
      </c>
      <c r="N49" s="3">
        <f t="shared" ref="N49" si="43">SUMPRODUCT($G45:$G48,N45:N48)</f>
        <v>0</v>
      </c>
      <c r="O49" s="3">
        <f t="shared" ref="O49" si="44">SUMPRODUCT($G45:$G48,O45:O48)</f>
        <v>13</v>
      </c>
    </row>
    <row r="50" spans="7:15" x14ac:dyDescent="0.25">
      <c r="G50" s="11" t="s">
        <v>11</v>
      </c>
      <c r="H50" s="12"/>
      <c r="I50" s="13"/>
      <c r="J50" s="3">
        <f>J43-J49</f>
        <v>0</v>
      </c>
      <c r="K50" s="16">
        <f t="shared" ref="K50" si="45">K43-K49</f>
        <v>0</v>
      </c>
      <c r="L50" s="3">
        <f t="shared" ref="L50" si="46">L43-L49</f>
        <v>-2.5</v>
      </c>
      <c r="M50" s="3">
        <f t="shared" ref="M50" si="47">M43-M49</f>
        <v>0</v>
      </c>
      <c r="N50" s="3">
        <f t="shared" ref="N50" si="48">N43-N49</f>
        <v>0</v>
      </c>
      <c r="O50" s="3">
        <f t="shared" ref="O50" si="49">O43-O49</f>
        <v>-13</v>
      </c>
    </row>
  </sheetData>
  <mergeCells count="15">
    <mergeCell ref="G33:I33"/>
    <mergeCell ref="G39:H39"/>
    <mergeCell ref="G40:I40"/>
    <mergeCell ref="G43:I43"/>
    <mergeCell ref="G49:H49"/>
    <mergeCell ref="G50:I50"/>
    <mergeCell ref="G20:I20"/>
    <mergeCell ref="G4:I4"/>
    <mergeCell ref="G13:I13"/>
    <mergeCell ref="G23:I23"/>
    <mergeCell ref="G29:H29"/>
    <mergeCell ref="G30:I30"/>
    <mergeCell ref="G10:H10"/>
    <mergeCell ref="G11:I11"/>
    <mergeCell ref="G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C792-F2D2-4134-B1B3-DCD4FCDCF699}">
  <dimension ref="G4:S49"/>
  <sheetViews>
    <sheetView tabSelected="1" topLeftCell="A29" zoomScale="55" zoomScaleNormal="55" workbookViewId="0">
      <selection activeCell="G54" sqref="G54"/>
    </sheetView>
  </sheetViews>
  <sheetFormatPr baseColWidth="10" defaultRowHeight="18" x14ac:dyDescent="0.25"/>
  <cols>
    <col min="1" max="5" width="11.42578125" style="2"/>
    <col min="6" max="6" width="82.85546875" style="2" customWidth="1"/>
    <col min="7" max="7" width="16.5703125" style="1" customWidth="1"/>
    <col min="8" max="9" width="14.42578125" style="1" customWidth="1"/>
    <col min="10" max="17" width="16.140625" style="1" customWidth="1"/>
    <col min="18" max="18" width="4" style="2" customWidth="1"/>
    <col min="19" max="19" width="20.28515625" style="6" customWidth="1"/>
    <col min="20" max="16384" width="11.42578125" style="2"/>
  </cols>
  <sheetData>
    <row r="4" spans="7:19" x14ac:dyDescent="0.25">
      <c r="G4" s="11" t="s">
        <v>9</v>
      </c>
      <c r="H4" s="12"/>
      <c r="I4" s="13"/>
      <c r="J4" s="3">
        <v>-700</v>
      </c>
      <c r="K4" s="3">
        <v>-612</v>
      </c>
      <c r="L4" s="3">
        <v>-80</v>
      </c>
      <c r="M4" s="3">
        <v>-120</v>
      </c>
      <c r="N4" s="3">
        <v>0</v>
      </c>
      <c r="O4" s="3">
        <v>0</v>
      </c>
      <c r="P4" s="3">
        <v>-10000</v>
      </c>
      <c r="Q4" s="3">
        <v>-10000</v>
      </c>
    </row>
    <row r="5" spans="7:19" ht="36" x14ac:dyDescent="0.25">
      <c r="G5" s="9" t="s">
        <v>0</v>
      </c>
      <c r="H5" s="9" t="s">
        <v>1</v>
      </c>
      <c r="I5" s="9" t="s">
        <v>2</v>
      </c>
      <c r="J5" s="20" t="s">
        <v>19</v>
      </c>
      <c r="K5" s="17" t="s">
        <v>22</v>
      </c>
      <c r="L5" s="17" t="s">
        <v>21</v>
      </c>
      <c r="M5" s="17" t="s">
        <v>20</v>
      </c>
      <c r="N5" s="9" t="s">
        <v>5</v>
      </c>
      <c r="O5" s="9" t="s">
        <v>6</v>
      </c>
      <c r="P5" s="9" t="s">
        <v>23</v>
      </c>
      <c r="Q5" s="9" t="s">
        <v>24</v>
      </c>
      <c r="S5" s="6" t="s">
        <v>12</v>
      </c>
    </row>
    <row r="6" spans="7:19" x14ac:dyDescent="0.25">
      <c r="G6" s="3">
        <v>-10000</v>
      </c>
      <c r="H6" s="5" t="s">
        <v>23</v>
      </c>
      <c r="I6" s="3">
        <v>40</v>
      </c>
      <c r="J6" s="3">
        <v>16</v>
      </c>
      <c r="K6" s="3">
        <v>6</v>
      </c>
      <c r="L6" s="3">
        <v>1</v>
      </c>
      <c r="M6" s="3">
        <v>0</v>
      </c>
      <c r="N6" s="3">
        <v>-1</v>
      </c>
      <c r="O6" s="3">
        <v>0</v>
      </c>
      <c r="P6" s="19">
        <v>1</v>
      </c>
      <c r="Q6" s="19">
        <v>0</v>
      </c>
      <c r="S6" s="7">
        <f>I6/J6</f>
        <v>2.5</v>
      </c>
    </row>
    <row r="7" spans="7:19" x14ac:dyDescent="0.25">
      <c r="G7" s="3">
        <v>-10000</v>
      </c>
      <c r="H7" s="3" t="s">
        <v>24</v>
      </c>
      <c r="I7" s="3">
        <v>18</v>
      </c>
      <c r="J7" s="3">
        <v>2</v>
      </c>
      <c r="K7" s="3">
        <v>3</v>
      </c>
      <c r="L7" s="3">
        <v>0</v>
      </c>
      <c r="M7" s="3">
        <v>1</v>
      </c>
      <c r="N7" s="3">
        <v>0</v>
      </c>
      <c r="O7" s="3">
        <v>-1</v>
      </c>
      <c r="P7" s="19">
        <v>0</v>
      </c>
      <c r="Q7" s="19">
        <v>1</v>
      </c>
      <c r="S7" s="18">
        <f>I7/J7</f>
        <v>9</v>
      </c>
    </row>
    <row r="8" spans="7:19" x14ac:dyDescent="0.25">
      <c r="G8" s="10" t="s">
        <v>10</v>
      </c>
      <c r="H8" s="10"/>
      <c r="I8" s="3">
        <f>SUMPRODUCT($G6:$G7,I6:I7)</f>
        <v>-580000</v>
      </c>
      <c r="J8" s="3">
        <f>SUMPRODUCT($G6:$G7,J6:J7)</f>
        <v>-180000</v>
      </c>
      <c r="K8" s="3">
        <f>SUMPRODUCT($G6:$G7,K6:K7)</f>
        <v>-90000</v>
      </c>
      <c r="L8" s="3">
        <f>SUMPRODUCT($G6:$G7,L6:L7)</f>
        <v>-10000</v>
      </c>
      <c r="M8" s="3">
        <f>SUMPRODUCT($G6:$G7,M6:M7)</f>
        <v>-10000</v>
      </c>
      <c r="N8" s="3">
        <f>SUMPRODUCT($G6:$G7,N6:N7)</f>
        <v>10000</v>
      </c>
      <c r="O8" s="3">
        <f>SUMPRODUCT($G6:$G7,O6:O7)</f>
        <v>10000</v>
      </c>
      <c r="P8" s="3">
        <f>SUMPRODUCT($G6:$G7,P6:P7)</f>
        <v>-10000</v>
      </c>
      <c r="Q8" s="3">
        <f>SUMPRODUCT($G6:$G7,Q6:Q7)</f>
        <v>-10000</v>
      </c>
      <c r="S8" s="18"/>
    </row>
    <row r="9" spans="7:19" x14ac:dyDescent="0.25">
      <c r="G9" s="11" t="s">
        <v>11</v>
      </c>
      <c r="H9" s="12"/>
      <c r="I9" s="13"/>
      <c r="J9" s="3">
        <f>J4-J8</f>
        <v>179300</v>
      </c>
      <c r="K9" s="3">
        <f>K4-K8</f>
        <v>89388</v>
      </c>
      <c r="L9" s="3">
        <f>L4-L8</f>
        <v>9920</v>
      </c>
      <c r="M9" s="3">
        <f>M4-M8</f>
        <v>9880</v>
      </c>
      <c r="N9" s="3">
        <f>N4-N8</f>
        <v>-10000</v>
      </c>
      <c r="O9" s="3">
        <f>O4-O8</f>
        <v>-10000</v>
      </c>
      <c r="P9" s="3">
        <f>P4-P8</f>
        <v>0</v>
      </c>
      <c r="Q9" s="3">
        <f>Q4-Q8</f>
        <v>0</v>
      </c>
    </row>
    <row r="12" spans="7:19" x14ac:dyDescent="0.25">
      <c r="G12" s="11" t="s">
        <v>9</v>
      </c>
      <c r="H12" s="12"/>
      <c r="I12" s="13"/>
      <c r="J12" s="3">
        <v>-700</v>
      </c>
      <c r="K12" s="3">
        <v>-612</v>
      </c>
      <c r="L12" s="3">
        <v>-80</v>
      </c>
      <c r="M12" s="3">
        <v>-120</v>
      </c>
      <c r="N12" s="3">
        <v>0</v>
      </c>
      <c r="O12" s="3">
        <v>0</v>
      </c>
      <c r="P12" s="3">
        <v>-10000</v>
      </c>
      <c r="Q12" s="3">
        <v>-10000</v>
      </c>
    </row>
    <row r="13" spans="7:19" ht="36" x14ac:dyDescent="0.25">
      <c r="G13" s="9" t="s">
        <v>0</v>
      </c>
      <c r="H13" s="9" t="s">
        <v>1</v>
      </c>
      <c r="I13" s="9" t="s">
        <v>2</v>
      </c>
      <c r="J13" s="20" t="s">
        <v>19</v>
      </c>
      <c r="K13" s="17" t="s">
        <v>22</v>
      </c>
      <c r="L13" s="17" t="s">
        <v>21</v>
      </c>
      <c r="M13" s="17" t="s">
        <v>20</v>
      </c>
      <c r="N13" s="9" t="s">
        <v>5</v>
      </c>
      <c r="O13" s="9" t="s">
        <v>6</v>
      </c>
      <c r="P13" s="9" t="s">
        <v>23</v>
      </c>
      <c r="Q13" s="9" t="s">
        <v>24</v>
      </c>
    </row>
    <row r="14" spans="7:19" x14ac:dyDescent="0.25">
      <c r="G14" s="3">
        <v>-700</v>
      </c>
      <c r="H14" s="14" t="s">
        <v>19</v>
      </c>
      <c r="I14" s="3">
        <f>I6/$J6</f>
        <v>2.5</v>
      </c>
      <c r="J14" s="3">
        <f t="shared" ref="J14:Q14" si="0">J6/$J6</f>
        <v>1</v>
      </c>
      <c r="K14" s="3">
        <f t="shared" si="0"/>
        <v>0.375</v>
      </c>
      <c r="L14" s="3">
        <f t="shared" si="0"/>
        <v>6.25E-2</v>
      </c>
      <c r="M14" s="3">
        <f t="shared" si="0"/>
        <v>0</v>
      </c>
      <c r="N14" s="3">
        <f t="shared" si="0"/>
        <v>-6.25E-2</v>
      </c>
      <c r="O14" s="3">
        <f t="shared" si="0"/>
        <v>0</v>
      </c>
      <c r="P14" s="19">
        <f t="shared" si="0"/>
        <v>6.25E-2</v>
      </c>
      <c r="Q14" s="19">
        <f t="shared" si="0"/>
        <v>0</v>
      </c>
      <c r="S14" s="6" t="s">
        <v>13</v>
      </c>
    </row>
    <row r="15" spans="7:19" x14ac:dyDescent="0.25">
      <c r="G15" s="3">
        <v>-10000</v>
      </c>
      <c r="H15" s="3" t="s">
        <v>24</v>
      </c>
      <c r="I15" s="3">
        <f>-2*I14+I7</f>
        <v>13</v>
      </c>
      <c r="J15" s="8">
        <f t="shared" ref="J15:Q15" si="1">-2*J14+J7</f>
        <v>0</v>
      </c>
      <c r="K15" s="3">
        <f t="shared" si="1"/>
        <v>2.25</v>
      </c>
      <c r="L15" s="3">
        <f t="shared" si="1"/>
        <v>-0.125</v>
      </c>
      <c r="M15" s="3">
        <f t="shared" si="1"/>
        <v>1</v>
      </c>
      <c r="N15" s="3">
        <f t="shared" si="1"/>
        <v>0.125</v>
      </c>
      <c r="O15" s="3">
        <f t="shared" si="1"/>
        <v>-1</v>
      </c>
      <c r="P15" s="19">
        <f t="shared" si="1"/>
        <v>-0.125</v>
      </c>
      <c r="Q15" s="19">
        <f t="shared" si="1"/>
        <v>1</v>
      </c>
      <c r="S15" s="6" t="s">
        <v>25</v>
      </c>
    </row>
    <row r="16" spans="7:19" x14ac:dyDescent="0.25">
      <c r="G16" s="10" t="s">
        <v>10</v>
      </c>
      <c r="H16" s="10"/>
      <c r="I16" s="3">
        <f>SUMPRODUCT($G14:$G15,I14:I15)</f>
        <v>-131750</v>
      </c>
      <c r="J16" s="3">
        <f>SUMPRODUCT($G14:$G15,J14:J15)</f>
        <v>-700</v>
      </c>
      <c r="K16" s="3">
        <f>SUMPRODUCT($G14:$G15,K14:K15)</f>
        <v>-22762.5</v>
      </c>
      <c r="L16" s="3">
        <f>SUMPRODUCT($G14:$G15,L14:L15)</f>
        <v>1206.25</v>
      </c>
      <c r="M16" s="3">
        <f>SUMPRODUCT($G14:$G15,M14:M15)</f>
        <v>-10000</v>
      </c>
      <c r="N16" s="3">
        <f>SUMPRODUCT($G14:$G15,N14:N15)</f>
        <v>-1206.25</v>
      </c>
      <c r="O16" s="3">
        <f>SUMPRODUCT($G14:$G15,O14:O15)</f>
        <v>10000</v>
      </c>
      <c r="P16" s="3">
        <f>SUMPRODUCT($G14:$G15,P14:P15)</f>
        <v>1206.25</v>
      </c>
      <c r="Q16" s="3">
        <f>SUMPRODUCT($G14:$G15,Q14:Q15)</f>
        <v>-10000</v>
      </c>
    </row>
    <row r="17" spans="7:19" x14ac:dyDescent="0.25">
      <c r="G17" s="11" t="s">
        <v>11</v>
      </c>
      <c r="H17" s="12"/>
      <c r="I17" s="13"/>
      <c r="J17" s="3">
        <f>J12-J16</f>
        <v>0</v>
      </c>
      <c r="K17" s="3">
        <f>K12-K16</f>
        <v>22150.5</v>
      </c>
      <c r="L17" s="3">
        <f>L12-L16</f>
        <v>-1286.25</v>
      </c>
      <c r="M17" s="3">
        <f>M12-M16</f>
        <v>9880</v>
      </c>
      <c r="N17" s="3">
        <f>N12-N16</f>
        <v>1206.25</v>
      </c>
      <c r="O17" s="3">
        <f>O12-O16</f>
        <v>-10000</v>
      </c>
      <c r="P17" s="3">
        <f>P12-P16</f>
        <v>-11206.25</v>
      </c>
      <c r="Q17" s="3">
        <f>Q12-Q16</f>
        <v>0</v>
      </c>
    </row>
    <row r="20" spans="7:19" x14ac:dyDescent="0.25">
      <c r="G20" s="11" t="s">
        <v>9</v>
      </c>
      <c r="H20" s="12"/>
      <c r="I20" s="13"/>
      <c r="J20" s="3">
        <v>-700</v>
      </c>
      <c r="K20" s="3">
        <v>-612</v>
      </c>
      <c r="L20" s="3">
        <v>-80</v>
      </c>
      <c r="M20" s="3">
        <v>-120</v>
      </c>
      <c r="N20" s="3">
        <v>0</v>
      </c>
      <c r="O20" s="3">
        <v>0</v>
      </c>
      <c r="P20" s="3">
        <v>-10000</v>
      </c>
      <c r="Q20" s="3">
        <v>-10000</v>
      </c>
    </row>
    <row r="21" spans="7:19" ht="36" x14ac:dyDescent="0.25">
      <c r="G21" s="9" t="s">
        <v>0</v>
      </c>
      <c r="H21" s="9" t="s">
        <v>1</v>
      </c>
      <c r="I21" s="9" t="s">
        <v>2</v>
      </c>
      <c r="J21" s="17" t="s">
        <v>19</v>
      </c>
      <c r="K21" s="20" t="s">
        <v>22</v>
      </c>
      <c r="L21" s="17" t="s">
        <v>21</v>
      </c>
      <c r="M21" s="17" t="s">
        <v>20</v>
      </c>
      <c r="N21" s="9" t="s">
        <v>5</v>
      </c>
      <c r="O21" s="9" t="s">
        <v>6</v>
      </c>
      <c r="P21" s="9" t="s">
        <v>23</v>
      </c>
      <c r="Q21" s="9" t="s">
        <v>24</v>
      </c>
      <c r="S21" s="6" t="s">
        <v>12</v>
      </c>
    </row>
    <row r="22" spans="7:19" x14ac:dyDescent="0.25">
      <c r="G22" s="3">
        <v>-700</v>
      </c>
      <c r="H22" s="16" t="s">
        <v>19</v>
      </c>
      <c r="I22" s="3">
        <v>2.5</v>
      </c>
      <c r="J22" s="3">
        <v>1</v>
      </c>
      <c r="K22" s="3">
        <v>0.375</v>
      </c>
      <c r="L22" s="3">
        <v>6.25E-2</v>
      </c>
      <c r="M22" s="3">
        <v>0</v>
      </c>
      <c r="N22" s="3">
        <v>-6.25E-2</v>
      </c>
      <c r="O22" s="3">
        <v>0</v>
      </c>
      <c r="P22" s="19">
        <v>6.25E-2</v>
      </c>
      <c r="Q22" s="19">
        <v>0</v>
      </c>
      <c r="S22" s="18">
        <f>I22/K22</f>
        <v>6.666666666666667</v>
      </c>
    </row>
    <row r="23" spans="7:19" x14ac:dyDescent="0.25">
      <c r="G23" s="3">
        <v>-10000</v>
      </c>
      <c r="H23" s="5" t="s">
        <v>24</v>
      </c>
      <c r="I23" s="3">
        <v>13</v>
      </c>
      <c r="J23" s="8">
        <v>0</v>
      </c>
      <c r="K23" s="3">
        <v>2.25</v>
      </c>
      <c r="L23" s="3">
        <v>-0.125</v>
      </c>
      <c r="M23" s="3">
        <v>1</v>
      </c>
      <c r="N23" s="3">
        <v>0.125</v>
      </c>
      <c r="O23" s="3">
        <v>-1</v>
      </c>
      <c r="P23" s="19">
        <v>-0.125</v>
      </c>
      <c r="Q23" s="19">
        <v>1</v>
      </c>
      <c r="S23" s="7">
        <f>I23/K23</f>
        <v>5.7777777777777777</v>
      </c>
    </row>
    <row r="24" spans="7:19" x14ac:dyDescent="0.25">
      <c r="G24" s="10" t="s">
        <v>10</v>
      </c>
      <c r="H24" s="10"/>
      <c r="I24" s="3">
        <f>SUMPRODUCT($G22:$G23,I22:I23)</f>
        <v>-131750</v>
      </c>
      <c r="J24" s="3">
        <f>SUMPRODUCT($G22:$G23,J22:J23)</f>
        <v>-700</v>
      </c>
      <c r="K24" s="3">
        <f>SUMPRODUCT($G22:$G23,K22:K23)</f>
        <v>-22762.5</v>
      </c>
      <c r="L24" s="3">
        <f>SUMPRODUCT($G22:$G23,L22:L23)</f>
        <v>1206.25</v>
      </c>
      <c r="M24" s="3">
        <f>SUMPRODUCT($G22:$G23,M22:M23)</f>
        <v>-10000</v>
      </c>
      <c r="N24" s="3">
        <f>SUMPRODUCT($G22:$G23,N22:N23)</f>
        <v>-1206.25</v>
      </c>
      <c r="O24" s="3">
        <f>SUMPRODUCT($G22:$G23,O22:O23)</f>
        <v>10000</v>
      </c>
      <c r="P24" s="3">
        <f>SUMPRODUCT($G22:$G23,P22:P23)</f>
        <v>1206.25</v>
      </c>
      <c r="Q24" s="3">
        <f>SUMPRODUCT($G22:$G23,Q22:Q23)</f>
        <v>-10000</v>
      </c>
    </row>
    <row r="25" spans="7:19" x14ac:dyDescent="0.25">
      <c r="G25" s="11" t="s">
        <v>11</v>
      </c>
      <c r="H25" s="12"/>
      <c r="I25" s="13"/>
      <c r="J25" s="3">
        <f>J20-J24</f>
        <v>0</v>
      </c>
      <c r="K25" s="3">
        <f>K20-K24</f>
        <v>22150.5</v>
      </c>
      <c r="L25" s="3">
        <f>L20-L24</f>
        <v>-1286.25</v>
      </c>
      <c r="M25" s="3">
        <f>M20-M24</f>
        <v>9880</v>
      </c>
      <c r="N25" s="3">
        <f>N20-N24</f>
        <v>1206.25</v>
      </c>
      <c r="O25" s="3">
        <f>O20-O24</f>
        <v>-10000</v>
      </c>
      <c r="P25" s="3">
        <f>P20-P24</f>
        <v>-11206.25</v>
      </c>
      <c r="Q25" s="3">
        <f>Q20-Q24</f>
        <v>0</v>
      </c>
    </row>
    <row r="28" spans="7:19" x14ac:dyDescent="0.25">
      <c r="G28" s="11" t="s">
        <v>9</v>
      </c>
      <c r="H28" s="12"/>
      <c r="I28" s="13"/>
      <c r="J28" s="3">
        <v>-700</v>
      </c>
      <c r="K28" s="3">
        <v>-612</v>
      </c>
      <c r="L28" s="3">
        <v>-80</v>
      </c>
      <c r="M28" s="3">
        <v>-120</v>
      </c>
      <c r="N28" s="3">
        <v>0</v>
      </c>
      <c r="O28" s="3">
        <v>0</v>
      </c>
      <c r="P28" s="3">
        <v>-10000</v>
      </c>
      <c r="Q28" s="3">
        <v>-10000</v>
      </c>
    </row>
    <row r="29" spans="7:19" ht="36" x14ac:dyDescent="0.25">
      <c r="G29" s="9" t="s">
        <v>0</v>
      </c>
      <c r="H29" s="9" t="s">
        <v>1</v>
      </c>
      <c r="I29" s="9" t="s">
        <v>2</v>
      </c>
      <c r="J29" s="17" t="s">
        <v>19</v>
      </c>
      <c r="K29" s="20" t="s">
        <v>22</v>
      </c>
      <c r="L29" s="17" t="s">
        <v>21</v>
      </c>
      <c r="M29" s="17" t="s">
        <v>20</v>
      </c>
      <c r="N29" s="9" t="s">
        <v>5</v>
      </c>
      <c r="O29" s="9" t="s">
        <v>6</v>
      </c>
      <c r="P29" s="9" t="s">
        <v>23</v>
      </c>
      <c r="Q29" s="9" t="s">
        <v>24</v>
      </c>
    </row>
    <row r="30" spans="7:19" x14ac:dyDescent="0.25">
      <c r="G30" s="3">
        <v>-700</v>
      </c>
      <c r="H30" s="14" t="s">
        <v>19</v>
      </c>
      <c r="I30" s="3">
        <f>-0.375*I31+I22</f>
        <v>0.33333333333333348</v>
      </c>
      <c r="J30" s="3">
        <f t="shared" ref="J30:Q30" si="2">-0.375*J31+J22</f>
        <v>1</v>
      </c>
      <c r="K30" s="8">
        <f t="shared" si="2"/>
        <v>0</v>
      </c>
      <c r="L30" s="3">
        <f t="shared" si="2"/>
        <v>8.3333333333333329E-2</v>
      </c>
      <c r="M30" s="3">
        <f t="shared" si="2"/>
        <v>-0.16666666666666666</v>
      </c>
      <c r="N30" s="3">
        <f t="shared" si="2"/>
        <v>-8.3333333333333329E-2</v>
      </c>
      <c r="O30" s="3">
        <f t="shared" si="2"/>
        <v>0.16666666666666666</v>
      </c>
      <c r="P30" s="19">
        <f t="shared" si="2"/>
        <v>8.3333333333333329E-2</v>
      </c>
      <c r="Q30" s="19">
        <f t="shared" si="2"/>
        <v>-0.16666666666666666</v>
      </c>
      <c r="S30" s="6" t="s">
        <v>27</v>
      </c>
    </row>
    <row r="31" spans="7:19" x14ac:dyDescent="0.25">
      <c r="G31" s="3">
        <v>-612</v>
      </c>
      <c r="H31" s="14" t="s">
        <v>22</v>
      </c>
      <c r="I31" s="3">
        <f>I23/$K23</f>
        <v>5.7777777777777777</v>
      </c>
      <c r="J31" s="8">
        <f t="shared" ref="J31:Q31" si="3">J23/$K23</f>
        <v>0</v>
      </c>
      <c r="K31" s="3">
        <f t="shared" si="3"/>
        <v>1</v>
      </c>
      <c r="L31" s="3">
        <f t="shared" si="3"/>
        <v>-5.5555555555555552E-2</v>
      </c>
      <c r="M31" s="3">
        <f t="shared" si="3"/>
        <v>0.44444444444444442</v>
      </c>
      <c r="N31" s="3">
        <f t="shared" si="3"/>
        <v>5.5555555555555552E-2</v>
      </c>
      <c r="O31" s="3">
        <f t="shared" si="3"/>
        <v>-0.44444444444444442</v>
      </c>
      <c r="P31" s="19">
        <f t="shared" si="3"/>
        <v>-5.5555555555555552E-2</v>
      </c>
      <c r="Q31" s="19">
        <f t="shared" si="3"/>
        <v>0.44444444444444442</v>
      </c>
      <c r="S31" s="6" t="s">
        <v>26</v>
      </c>
    </row>
    <row r="32" spans="7:19" x14ac:dyDescent="0.25">
      <c r="G32" s="10" t="s">
        <v>10</v>
      </c>
      <c r="H32" s="10"/>
      <c r="I32" s="3">
        <f>SUMPRODUCT($G30:$G31,I30:I31)</f>
        <v>-3769.3333333333335</v>
      </c>
      <c r="J32" s="3">
        <f>SUMPRODUCT($G30:$G31,J30:J31)</f>
        <v>-700</v>
      </c>
      <c r="K32" s="3">
        <f>SUMPRODUCT($G30:$G31,K30:K31)</f>
        <v>-612</v>
      </c>
      <c r="L32" s="3">
        <f>SUMPRODUCT($G30:$G31,L30:L31)</f>
        <v>-24.333333333333329</v>
      </c>
      <c r="M32" s="3">
        <f>SUMPRODUCT($G30:$G31,M30:M31)</f>
        <v>-155.33333333333334</v>
      </c>
      <c r="N32" s="3">
        <f>SUMPRODUCT($G30:$G31,N30:N31)</f>
        <v>24.333333333333329</v>
      </c>
      <c r="O32" s="3">
        <f>SUMPRODUCT($G30:$G31,O30:O31)</f>
        <v>155.33333333333334</v>
      </c>
      <c r="P32" s="3">
        <f>SUMPRODUCT($G30:$G31,P30:P31)</f>
        <v>-24.333333333333329</v>
      </c>
      <c r="Q32" s="3">
        <f>SUMPRODUCT($G30:$G31,Q30:Q31)</f>
        <v>-155.33333333333334</v>
      </c>
    </row>
    <row r="33" spans="7:19" x14ac:dyDescent="0.25">
      <c r="G33" s="11" t="s">
        <v>11</v>
      </c>
      <c r="H33" s="12"/>
      <c r="I33" s="13"/>
      <c r="J33" s="3">
        <f>J28-J32</f>
        <v>0</v>
      </c>
      <c r="K33" s="3">
        <f>K28-K32</f>
        <v>0</v>
      </c>
      <c r="L33" s="3">
        <f>L28-L32</f>
        <v>-55.666666666666671</v>
      </c>
      <c r="M33" s="3">
        <f>M28-M32</f>
        <v>35.333333333333343</v>
      </c>
      <c r="N33" s="3">
        <f>N28-N32</f>
        <v>-24.333333333333329</v>
      </c>
      <c r="O33" s="3">
        <f>O28-O32</f>
        <v>-155.33333333333334</v>
      </c>
      <c r="P33" s="3">
        <f>P28-P32</f>
        <v>-9975.6666666666661</v>
      </c>
      <c r="Q33" s="3">
        <f>Q28-Q32</f>
        <v>-9844.6666666666661</v>
      </c>
    </row>
    <row r="36" spans="7:19" x14ac:dyDescent="0.25">
      <c r="G36" s="11" t="s">
        <v>9</v>
      </c>
      <c r="H36" s="12"/>
      <c r="I36" s="13"/>
      <c r="J36" s="3">
        <v>-700</v>
      </c>
      <c r="K36" s="3">
        <v>-612</v>
      </c>
      <c r="L36" s="3">
        <v>-80</v>
      </c>
      <c r="M36" s="3">
        <v>-120</v>
      </c>
      <c r="N36" s="3">
        <v>0</v>
      </c>
      <c r="O36" s="3">
        <v>0</v>
      </c>
      <c r="P36" s="3">
        <v>-10000</v>
      </c>
      <c r="Q36" s="3">
        <v>-10000</v>
      </c>
    </row>
    <row r="37" spans="7:19" ht="36" x14ac:dyDescent="0.25">
      <c r="G37" s="9" t="s">
        <v>0</v>
      </c>
      <c r="H37" s="9" t="s">
        <v>1</v>
      </c>
      <c r="I37" s="9" t="s">
        <v>2</v>
      </c>
      <c r="J37" s="17" t="s">
        <v>19</v>
      </c>
      <c r="K37" s="20" t="s">
        <v>22</v>
      </c>
      <c r="L37" s="17" t="s">
        <v>21</v>
      </c>
      <c r="M37" s="17" t="s">
        <v>20</v>
      </c>
      <c r="N37" s="9" t="s">
        <v>5</v>
      </c>
      <c r="O37" s="9" t="s">
        <v>6</v>
      </c>
      <c r="P37" s="9" t="s">
        <v>23</v>
      </c>
      <c r="Q37" s="9" t="s">
        <v>24</v>
      </c>
      <c r="S37" s="6" t="s">
        <v>12</v>
      </c>
    </row>
    <row r="38" spans="7:19" x14ac:dyDescent="0.25">
      <c r="G38" s="3">
        <v>-700</v>
      </c>
      <c r="H38" s="14" t="s">
        <v>19</v>
      </c>
      <c r="I38" s="3">
        <v>0.33333333333333348</v>
      </c>
      <c r="J38" s="3">
        <v>1</v>
      </c>
      <c r="K38" s="8">
        <v>0</v>
      </c>
      <c r="L38" s="3">
        <v>8.3333333333333329E-2</v>
      </c>
      <c r="M38" s="3">
        <v>-0.16666666666666666</v>
      </c>
      <c r="N38" s="3">
        <v>-8.3333333333333329E-2</v>
      </c>
      <c r="O38" s="3">
        <v>0.16666666666666666</v>
      </c>
      <c r="P38" s="19">
        <v>8.3333333333333329E-2</v>
      </c>
      <c r="Q38" s="19">
        <v>-0.16666666666666666</v>
      </c>
      <c r="S38" s="6">
        <f>I38/M38</f>
        <v>-2.0000000000000009</v>
      </c>
    </row>
    <row r="39" spans="7:19" x14ac:dyDescent="0.25">
      <c r="G39" s="3">
        <v>-612</v>
      </c>
      <c r="H39" s="5" t="s">
        <v>22</v>
      </c>
      <c r="I39" s="3">
        <v>5.7777777777777777</v>
      </c>
      <c r="J39" s="8">
        <v>0</v>
      </c>
      <c r="K39" s="3">
        <v>1</v>
      </c>
      <c r="L39" s="3">
        <v>-5.5555555555555552E-2</v>
      </c>
      <c r="M39" s="3">
        <v>0.44444444444444442</v>
      </c>
      <c r="N39" s="3">
        <v>5.5555555555555552E-2</v>
      </c>
      <c r="O39" s="3">
        <v>-0.44444444444444442</v>
      </c>
      <c r="P39" s="19">
        <v>-5.5555555555555552E-2</v>
      </c>
      <c r="Q39" s="19">
        <v>0.44444444444444442</v>
      </c>
      <c r="S39" s="7">
        <f>I39/M39</f>
        <v>13</v>
      </c>
    </row>
    <row r="40" spans="7:19" x14ac:dyDescent="0.25">
      <c r="G40" s="10" t="s">
        <v>10</v>
      </c>
      <c r="H40" s="10"/>
      <c r="I40" s="3">
        <f>SUMPRODUCT($G38:$G39,I38:I39)</f>
        <v>-3769.3333333333335</v>
      </c>
      <c r="J40" s="3">
        <f>SUMPRODUCT($G38:$G39,J38:J39)</f>
        <v>-700</v>
      </c>
      <c r="K40" s="3">
        <f>SUMPRODUCT($G38:$G39,K38:K39)</f>
        <v>-612</v>
      </c>
      <c r="L40" s="3">
        <f>SUMPRODUCT($G38:$G39,L38:L39)</f>
        <v>-24.333333333333329</v>
      </c>
      <c r="M40" s="3">
        <f>SUMPRODUCT($G38:$G39,M38:M39)</f>
        <v>-155.33333333333334</v>
      </c>
      <c r="N40" s="3">
        <f>SUMPRODUCT($G38:$G39,N38:N39)</f>
        <v>24.333333333333329</v>
      </c>
      <c r="O40" s="3">
        <f>SUMPRODUCT($G38:$G39,O38:O39)</f>
        <v>155.33333333333334</v>
      </c>
      <c r="P40" s="3">
        <f>SUMPRODUCT($G38:$G39,P38:P39)</f>
        <v>-24.333333333333329</v>
      </c>
      <c r="Q40" s="3">
        <f>SUMPRODUCT($G38:$G39,Q38:Q39)</f>
        <v>-155.33333333333334</v>
      </c>
    </row>
    <row r="41" spans="7:19" x14ac:dyDescent="0.25">
      <c r="G41" s="11" t="s">
        <v>11</v>
      </c>
      <c r="H41" s="12"/>
      <c r="I41" s="13"/>
      <c r="J41" s="3">
        <f>J36-J40</f>
        <v>0</v>
      </c>
      <c r="K41" s="3">
        <f>K36-K40</f>
        <v>0</v>
      </c>
      <c r="L41" s="3">
        <f>L36-L40</f>
        <v>-55.666666666666671</v>
      </c>
      <c r="M41" s="3">
        <f>M36-M40</f>
        <v>35.333333333333343</v>
      </c>
      <c r="N41" s="3">
        <f>N36-N40</f>
        <v>-24.333333333333329</v>
      </c>
      <c r="O41" s="3">
        <f>O36-O40</f>
        <v>-155.33333333333334</v>
      </c>
      <c r="P41" s="3">
        <f>P36-P40</f>
        <v>-9975.6666666666661</v>
      </c>
      <c r="Q41" s="3">
        <f>Q36-Q40</f>
        <v>-9844.6666666666661</v>
      </c>
    </row>
    <row r="44" spans="7:19" x14ac:dyDescent="0.25">
      <c r="G44" s="11" t="s">
        <v>9</v>
      </c>
      <c r="H44" s="12"/>
      <c r="I44" s="13"/>
      <c r="J44" s="3">
        <v>-700</v>
      </c>
      <c r="K44" s="3">
        <v>-612</v>
      </c>
      <c r="L44" s="3">
        <v>-80</v>
      </c>
      <c r="M44" s="3">
        <v>-120</v>
      </c>
      <c r="N44" s="3">
        <v>0</v>
      </c>
      <c r="O44" s="3">
        <v>0</v>
      </c>
      <c r="P44" s="3">
        <v>-10000</v>
      </c>
      <c r="Q44" s="3">
        <v>-10000</v>
      </c>
    </row>
    <row r="45" spans="7:19" ht="36" x14ac:dyDescent="0.25">
      <c r="G45" s="9" t="s">
        <v>0</v>
      </c>
      <c r="H45" s="9" t="s">
        <v>1</v>
      </c>
      <c r="I45" s="9" t="s">
        <v>2</v>
      </c>
      <c r="J45" s="17" t="s">
        <v>19</v>
      </c>
      <c r="K45" s="20" t="s">
        <v>22</v>
      </c>
      <c r="L45" s="17" t="s">
        <v>21</v>
      </c>
      <c r="M45" s="17" t="s">
        <v>20</v>
      </c>
      <c r="N45" s="9" t="s">
        <v>5</v>
      </c>
      <c r="O45" s="9" t="s">
        <v>6</v>
      </c>
      <c r="P45" s="9" t="s">
        <v>23</v>
      </c>
      <c r="Q45" s="9" t="s">
        <v>24</v>
      </c>
    </row>
    <row r="46" spans="7:19" x14ac:dyDescent="0.25">
      <c r="G46" s="3">
        <v>-700</v>
      </c>
      <c r="H46" s="14" t="s">
        <v>19</v>
      </c>
      <c r="I46" s="3">
        <f>-$M38*I47+I38</f>
        <v>2.5</v>
      </c>
      <c r="J46" s="3">
        <f t="shared" ref="J46:Q46" si="4">-$M38*J47+J38</f>
        <v>1</v>
      </c>
      <c r="K46" s="8">
        <f t="shared" si="4"/>
        <v>0.375</v>
      </c>
      <c r="L46" s="3">
        <f t="shared" si="4"/>
        <v>6.25E-2</v>
      </c>
      <c r="M46" s="3">
        <f t="shared" si="4"/>
        <v>0</v>
      </c>
      <c r="N46" s="3">
        <f t="shared" si="4"/>
        <v>-6.25E-2</v>
      </c>
      <c r="O46" s="3">
        <f t="shared" si="4"/>
        <v>0</v>
      </c>
      <c r="P46" s="19">
        <f t="shared" si="4"/>
        <v>6.25E-2</v>
      </c>
      <c r="Q46" s="19">
        <f t="shared" si="4"/>
        <v>0</v>
      </c>
      <c r="S46" s="6" t="s">
        <v>29</v>
      </c>
    </row>
    <row r="47" spans="7:19" x14ac:dyDescent="0.25">
      <c r="G47" s="3">
        <v>-120</v>
      </c>
      <c r="H47" s="14" t="s">
        <v>20</v>
      </c>
      <c r="I47" s="3">
        <f>I39/$M39</f>
        <v>13</v>
      </c>
      <c r="J47" s="8">
        <f t="shared" ref="J47:Q47" si="5">J39/$M39</f>
        <v>0</v>
      </c>
      <c r="K47" s="3">
        <f t="shared" si="5"/>
        <v>2.25</v>
      </c>
      <c r="L47" s="3">
        <f t="shared" si="5"/>
        <v>-0.125</v>
      </c>
      <c r="M47" s="3">
        <f t="shared" si="5"/>
        <v>1</v>
      </c>
      <c r="N47" s="3">
        <f t="shared" si="5"/>
        <v>0.125</v>
      </c>
      <c r="O47" s="3">
        <f t="shared" si="5"/>
        <v>-1</v>
      </c>
      <c r="P47" s="19">
        <f t="shared" si="5"/>
        <v>-0.125</v>
      </c>
      <c r="Q47" s="19">
        <f t="shared" si="5"/>
        <v>1</v>
      </c>
      <c r="S47" s="6" t="s">
        <v>28</v>
      </c>
    </row>
    <row r="48" spans="7:19" x14ac:dyDescent="0.25">
      <c r="G48" s="10" t="s">
        <v>10</v>
      </c>
      <c r="H48" s="10"/>
      <c r="I48" s="3">
        <f>SUMPRODUCT($G46:$G47,I46:I47)</f>
        <v>-3310</v>
      </c>
      <c r="J48" s="3">
        <f>SUMPRODUCT($G46:$G47,J46:J47)</f>
        <v>-700</v>
      </c>
      <c r="K48" s="3">
        <f>SUMPRODUCT($G46:$G47,K46:K47)</f>
        <v>-532.5</v>
      </c>
      <c r="L48" s="3">
        <f>SUMPRODUCT($G46:$G47,L46:L47)</f>
        <v>-28.75</v>
      </c>
      <c r="M48" s="3">
        <f>SUMPRODUCT($G46:$G47,M46:M47)</f>
        <v>-120</v>
      </c>
      <c r="N48" s="3">
        <f>SUMPRODUCT($G46:$G47,N46:N47)</f>
        <v>28.75</v>
      </c>
      <c r="O48" s="3">
        <f>SUMPRODUCT($G46:$G47,O46:O47)</f>
        <v>120</v>
      </c>
      <c r="P48" s="3">
        <f>SUMPRODUCT($G46:$G47,P46:P47)</f>
        <v>-28.75</v>
      </c>
      <c r="Q48" s="3">
        <f>SUMPRODUCT($G46:$G47,Q46:Q47)</f>
        <v>-120</v>
      </c>
    </row>
    <row r="49" spans="7:17" x14ac:dyDescent="0.25">
      <c r="G49" s="11" t="s">
        <v>11</v>
      </c>
      <c r="H49" s="12"/>
      <c r="I49" s="13"/>
      <c r="J49" s="3">
        <f>J44-J48</f>
        <v>0</v>
      </c>
      <c r="K49" s="3">
        <f>K44-K48</f>
        <v>-79.5</v>
      </c>
      <c r="L49" s="3">
        <f>L44-L48</f>
        <v>-51.25</v>
      </c>
      <c r="M49" s="3">
        <f>M44-M48</f>
        <v>0</v>
      </c>
      <c r="N49" s="3">
        <f>N44-N48</f>
        <v>-28.75</v>
      </c>
      <c r="O49" s="3">
        <f>O44-O48</f>
        <v>-120</v>
      </c>
      <c r="P49" s="3">
        <f>P44-P48</f>
        <v>-9971.25</v>
      </c>
      <c r="Q49" s="3">
        <f>Q44-Q48</f>
        <v>-9880</v>
      </c>
    </row>
  </sheetData>
  <mergeCells count="18">
    <mergeCell ref="G40:H40"/>
    <mergeCell ref="G44:I44"/>
    <mergeCell ref="G48:H48"/>
    <mergeCell ref="G49:I49"/>
    <mergeCell ref="G41:I41"/>
    <mergeCell ref="G12:I12"/>
    <mergeCell ref="G16:H16"/>
    <mergeCell ref="G17:I17"/>
    <mergeCell ref="G20:I20"/>
    <mergeCell ref="G24:H24"/>
    <mergeCell ref="G25:I25"/>
    <mergeCell ref="G32:H32"/>
    <mergeCell ref="G28:I28"/>
    <mergeCell ref="G33:I33"/>
    <mergeCell ref="G36:I36"/>
    <mergeCell ref="G4:I4"/>
    <mergeCell ref="G8:H8"/>
    <mergeCell ref="G9:I9"/>
  </mergeCells>
  <conditionalFormatting sqref="J9:Q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J17:Q17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5:Q25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3:Q33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1:Q41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9:Q49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PRIMAL</vt:lpstr>
      <vt:lpstr>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2023-01-11T01:30:07Z</dcterms:created>
  <dcterms:modified xsi:type="dcterms:W3CDTF">2023-01-11T02:47:37Z</dcterms:modified>
</cp:coreProperties>
</file>