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"/>
    </mc:Choice>
  </mc:AlternateContent>
  <xr:revisionPtr revIDLastSave="0" documentId="8_{E8311137-6862-462B-837E-E95FA18E625B}" xr6:coauthVersionLast="47" xr6:coauthVersionMax="47" xr10:uidLastSave="{00000000-0000-0000-0000-000000000000}"/>
  <bookViews>
    <workbookView xWindow="-120" yWindow="-120" windowWidth="20730" windowHeight="11040" activeTab="1" xr2:uid="{CC322D95-22B3-4A52-8ED0-CE83621DB825}"/>
  </bookViews>
  <sheets>
    <sheet name="Hoja1" sheetId="1" r:id="rId1"/>
    <sheet name="Hoja2" sheetId="2" r:id="rId2"/>
  </sheets>
  <definedNames>
    <definedName name="solver_adj" localSheetId="0" hidden="1">Hoja1!$N$11:$O$11</definedName>
    <definedName name="solver_adj" localSheetId="1" hidden="1">Hoja2!$O$6:$R$6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Hoja1!$O$16:$O$19</definedName>
    <definedName name="solver_lhs1" localSheetId="1" hidden="1">Hoja2!$O$10:$O$11</definedName>
    <definedName name="solver_lhs2" localSheetId="0" hidden="1">Hoja1!$O$16:$O$19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Hoja1!$O$14</definedName>
    <definedName name="solver_opt" localSheetId="1" hidden="1">Hoja2!$P$9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3</definedName>
    <definedName name="solver_rel2" localSheetId="0" hidden="1">1</definedName>
    <definedName name="solver_rhs1" localSheetId="0" hidden="1">Hoja1!$Q$16:$Q$19</definedName>
    <definedName name="solver_rhs1" localSheetId="1" hidden="1">Hoja2!$Q$10:$Q$11</definedName>
    <definedName name="solver_rhs2" localSheetId="0" hidden="1">Hoja1!$Q$16:$Q$19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" i="2" l="1"/>
  <c r="O10" i="2"/>
  <c r="P9" i="2"/>
  <c r="L50" i="2"/>
  <c r="I50" i="2"/>
  <c r="G50" i="2"/>
  <c r="L51" i="2"/>
  <c r="L52" i="2" s="1"/>
  <c r="L53" i="2" s="1"/>
  <c r="L57" i="2" s="1"/>
  <c r="K51" i="2"/>
  <c r="K50" i="2" s="1"/>
  <c r="K52" i="2" s="1"/>
  <c r="J51" i="2"/>
  <c r="J50" i="2" s="1"/>
  <c r="I51" i="2"/>
  <c r="H51" i="2"/>
  <c r="H50" i="2" s="1"/>
  <c r="H52" i="2" s="1"/>
  <c r="G51" i="2"/>
  <c r="F51" i="2"/>
  <c r="F50" i="2" s="1"/>
  <c r="F52" i="2" s="1"/>
  <c r="E51" i="2"/>
  <c r="E50" i="2" s="1"/>
  <c r="E52" i="2" s="1"/>
  <c r="D51" i="2"/>
  <c r="D50" i="2" s="1"/>
  <c r="D52" i="2" s="1"/>
  <c r="D56" i="2" s="1"/>
  <c r="I52" i="2"/>
  <c r="I53" i="2" s="1"/>
  <c r="I57" i="2" s="1"/>
  <c r="N43" i="2"/>
  <c r="N42" i="2"/>
  <c r="J44" i="2"/>
  <c r="J45" i="2" s="1"/>
  <c r="K44" i="2"/>
  <c r="K45" i="2" s="1"/>
  <c r="I44" i="2"/>
  <c r="I45" i="2" s="1"/>
  <c r="F44" i="2"/>
  <c r="F45" i="2" s="1"/>
  <c r="L44" i="2"/>
  <c r="L45" i="2" s="1"/>
  <c r="H44" i="2"/>
  <c r="H45" i="2" s="1"/>
  <c r="G44" i="2"/>
  <c r="G45" i="2" s="1"/>
  <c r="E44" i="2"/>
  <c r="E45" i="2" s="1"/>
  <c r="D44" i="2"/>
  <c r="L34" i="2"/>
  <c r="J34" i="2"/>
  <c r="H34" i="2"/>
  <c r="H36" i="2" s="1"/>
  <c r="H37" i="2" s="1"/>
  <c r="D34" i="2"/>
  <c r="D36" i="2" s="1"/>
  <c r="L35" i="2"/>
  <c r="K35" i="2"/>
  <c r="K34" i="2" s="1"/>
  <c r="K36" i="2" s="1"/>
  <c r="K37" i="2" s="1"/>
  <c r="J35" i="2"/>
  <c r="I35" i="2"/>
  <c r="H35" i="2"/>
  <c r="G35" i="2"/>
  <c r="F35" i="2"/>
  <c r="F34" i="2" s="1"/>
  <c r="F36" i="2" s="1"/>
  <c r="F37" i="2" s="1"/>
  <c r="E35" i="2"/>
  <c r="D35" i="2"/>
  <c r="L36" i="2"/>
  <c r="L37" i="2" s="1"/>
  <c r="J36" i="2"/>
  <c r="J37" i="2" s="1"/>
  <c r="N27" i="2"/>
  <c r="N26" i="2"/>
  <c r="E28" i="2"/>
  <c r="E29" i="2" s="1"/>
  <c r="I28" i="2"/>
  <c r="I29" i="2" s="1"/>
  <c r="K28" i="2"/>
  <c r="K29" i="2" s="1"/>
  <c r="H28" i="2"/>
  <c r="H29" i="2" s="1"/>
  <c r="F28" i="2"/>
  <c r="F29" i="2" s="1"/>
  <c r="K19" i="2"/>
  <c r="K20" i="2" s="1"/>
  <c r="K21" i="2" s="1"/>
  <c r="I19" i="2"/>
  <c r="G19" i="2"/>
  <c r="G20" i="2" s="1"/>
  <c r="G21" i="2" s="1"/>
  <c r="E19" i="2"/>
  <c r="L18" i="2"/>
  <c r="L19" i="2" s="1"/>
  <c r="L20" i="2" s="1"/>
  <c r="L21" i="2" s="1"/>
  <c r="K18" i="2"/>
  <c r="J18" i="2"/>
  <c r="J19" i="2" s="1"/>
  <c r="I18" i="2"/>
  <c r="H18" i="2"/>
  <c r="G18" i="2"/>
  <c r="F18" i="2"/>
  <c r="F19" i="2" s="1"/>
  <c r="F20" i="2" s="1"/>
  <c r="F21" i="2" s="1"/>
  <c r="E18" i="2"/>
  <c r="D18" i="2"/>
  <c r="D19" i="2" s="1"/>
  <c r="D20" i="2" s="1"/>
  <c r="N11" i="2"/>
  <c r="N10" i="2"/>
  <c r="L12" i="2"/>
  <c r="L13" i="2" s="1"/>
  <c r="K12" i="2"/>
  <c r="K13" i="2" s="1"/>
  <c r="J12" i="2"/>
  <c r="J13" i="2" s="1"/>
  <c r="I12" i="2"/>
  <c r="I13" i="2" s="1"/>
  <c r="H12" i="2"/>
  <c r="H13" i="2" s="1"/>
  <c r="G12" i="2"/>
  <c r="G13" i="2" s="1"/>
  <c r="F12" i="2"/>
  <c r="F13" i="2" s="1"/>
  <c r="E12" i="2"/>
  <c r="E13" i="2" s="1"/>
  <c r="D12" i="2"/>
  <c r="O19" i="1"/>
  <c r="S19" i="1" s="1"/>
  <c r="O18" i="1"/>
  <c r="S18" i="1" s="1"/>
  <c r="O17" i="1"/>
  <c r="S17" i="1" s="1"/>
  <c r="O16" i="1"/>
  <c r="S16" i="1" s="1"/>
  <c r="O14" i="1"/>
  <c r="J44" i="1"/>
  <c r="I44" i="1"/>
  <c r="H44" i="1"/>
  <c r="G44" i="1"/>
  <c r="F44" i="1"/>
  <c r="E44" i="1"/>
  <c r="D44" i="1"/>
  <c r="J43" i="1"/>
  <c r="J46" i="1" s="1"/>
  <c r="J47" i="1" s="1"/>
  <c r="I43" i="1"/>
  <c r="H43" i="1"/>
  <c r="G43" i="1"/>
  <c r="F43" i="1"/>
  <c r="E43" i="1"/>
  <c r="D43" i="1"/>
  <c r="J42" i="1"/>
  <c r="I42" i="1"/>
  <c r="H42" i="1"/>
  <c r="G42" i="1"/>
  <c r="F42" i="1"/>
  <c r="E42" i="1"/>
  <c r="D42" i="1"/>
  <c r="D46" i="1" s="1"/>
  <c r="I46" i="1"/>
  <c r="I47" i="1" s="1"/>
  <c r="H46" i="1"/>
  <c r="H47" i="1" s="1"/>
  <c r="F46" i="1"/>
  <c r="F47" i="1" s="1"/>
  <c r="E46" i="1"/>
  <c r="E47" i="1" s="1"/>
  <c r="L33" i="1"/>
  <c r="L34" i="1"/>
  <c r="L35" i="1"/>
  <c r="L32" i="1"/>
  <c r="J36" i="1"/>
  <c r="J37" i="1" s="1"/>
  <c r="I36" i="1"/>
  <c r="I37" i="1" s="1"/>
  <c r="E36" i="1"/>
  <c r="E37" i="1" s="1"/>
  <c r="J24" i="1"/>
  <c r="J26" i="1" s="1"/>
  <c r="J27" i="1" s="1"/>
  <c r="I24" i="1"/>
  <c r="H24" i="1"/>
  <c r="G24" i="1"/>
  <c r="F24" i="1"/>
  <c r="E24" i="1"/>
  <c r="D24" i="1"/>
  <c r="J23" i="1"/>
  <c r="I23" i="1"/>
  <c r="H23" i="1"/>
  <c r="G23" i="1"/>
  <c r="F23" i="1"/>
  <c r="E23" i="1"/>
  <c r="E26" i="1" s="1"/>
  <c r="E27" i="1" s="1"/>
  <c r="D23" i="1"/>
  <c r="J22" i="1"/>
  <c r="I22" i="1"/>
  <c r="H22" i="1"/>
  <c r="G22" i="1"/>
  <c r="F22" i="1"/>
  <c r="E22" i="1"/>
  <c r="D22" i="1"/>
  <c r="I26" i="1"/>
  <c r="I27" i="1" s="1"/>
  <c r="G26" i="1"/>
  <c r="G27" i="1" s="1"/>
  <c r="D26" i="1"/>
  <c r="L13" i="1"/>
  <c r="L14" i="1"/>
  <c r="L15" i="1"/>
  <c r="L12" i="1"/>
  <c r="J17" i="1"/>
  <c r="I17" i="1"/>
  <c r="H17" i="1"/>
  <c r="G17" i="1"/>
  <c r="J16" i="1"/>
  <c r="I16" i="1"/>
  <c r="H16" i="1"/>
  <c r="G16" i="1"/>
  <c r="F16" i="1"/>
  <c r="F17" i="1" s="1"/>
  <c r="E16" i="1"/>
  <c r="E17" i="1" s="1"/>
  <c r="D16" i="1"/>
  <c r="H20" i="2" l="1"/>
  <c r="H21" i="2" s="1"/>
  <c r="K53" i="2"/>
  <c r="K57" i="2" s="1"/>
  <c r="K56" i="2"/>
  <c r="H53" i="2"/>
  <c r="H57" i="2" s="1"/>
  <c r="H56" i="2"/>
  <c r="E53" i="2"/>
  <c r="E57" i="2" s="1"/>
  <c r="E56" i="2"/>
  <c r="F53" i="2"/>
  <c r="F57" i="2" s="1"/>
  <c r="F56" i="2"/>
  <c r="I36" i="2"/>
  <c r="I37" i="2" s="1"/>
  <c r="I20" i="2"/>
  <c r="I21" i="2" s="1"/>
  <c r="H19" i="2"/>
  <c r="I34" i="2"/>
  <c r="J20" i="2"/>
  <c r="J21" i="2" s="1"/>
  <c r="I56" i="2"/>
  <c r="E36" i="2"/>
  <c r="E37" i="2" s="1"/>
  <c r="J52" i="2"/>
  <c r="E20" i="2"/>
  <c r="E21" i="2" s="1"/>
  <c r="E34" i="2"/>
  <c r="L56" i="2"/>
  <c r="G34" i="2"/>
  <c r="G36" i="2" s="1"/>
  <c r="G37" i="2" s="1"/>
  <c r="G52" i="2"/>
  <c r="J28" i="2"/>
  <c r="J29" i="2" s="1"/>
  <c r="D28" i="2"/>
  <c r="G28" i="2"/>
  <c r="G29" i="2" s="1"/>
  <c r="L28" i="2"/>
  <c r="L29" i="2" s="1"/>
  <c r="G46" i="1"/>
  <c r="G47" i="1" s="1"/>
  <c r="H36" i="1"/>
  <c r="H37" i="1" s="1"/>
  <c r="D36" i="1"/>
  <c r="F36" i="1"/>
  <c r="F37" i="1" s="1"/>
  <c r="G36" i="1"/>
  <c r="G37" i="1" s="1"/>
  <c r="H26" i="1"/>
  <c r="H27" i="1" s="1"/>
  <c r="F26" i="1"/>
  <c r="F27" i="1" s="1"/>
  <c r="G53" i="2" l="1"/>
  <c r="G57" i="2" s="1"/>
  <c r="G56" i="2"/>
  <c r="J53" i="2"/>
  <c r="J57" i="2" s="1"/>
  <c r="J56" i="2"/>
</calcChain>
</file>

<file path=xl/sharedStrings.xml><?xml version="1.0" encoding="utf-8"?>
<sst xmlns="http://schemas.openxmlformats.org/spreadsheetml/2006/main" count="211" uniqueCount="49">
  <si>
    <t>Cj</t>
  </si>
  <si>
    <t>Cb</t>
  </si>
  <si>
    <t>Variable Soluciön</t>
  </si>
  <si>
    <t>Soluciön</t>
  </si>
  <si>
    <t>X1</t>
  </si>
  <si>
    <t>X2</t>
  </si>
  <si>
    <t>S1</t>
  </si>
  <si>
    <t>S2</t>
  </si>
  <si>
    <t>S3</t>
  </si>
  <si>
    <t>S4</t>
  </si>
  <si>
    <t>Zj</t>
  </si>
  <si>
    <t>Cj - Zj</t>
  </si>
  <si>
    <t>S1 = 700</t>
  </si>
  <si>
    <t>S2 = 612</t>
  </si>
  <si>
    <t>S3 = 80</t>
  </si>
  <si>
    <t>S4 = 120</t>
  </si>
  <si>
    <t>SBI</t>
  </si>
  <si>
    <t>b/a</t>
  </si>
  <si>
    <t>F1 / 16</t>
  </si>
  <si>
    <t>(-6)*F1+F2t-1</t>
  </si>
  <si>
    <t>F3t-1 - F1</t>
  </si>
  <si>
    <t>(-0,125)*F4+F1t-1</t>
  </si>
  <si>
    <t>(-2,25)*F4+F2t-1</t>
  </si>
  <si>
    <t>(0,125)*F4+F3t-1</t>
  </si>
  <si>
    <t>FO</t>
  </si>
  <si>
    <t>S.A:</t>
  </si>
  <si>
    <t>&lt;=</t>
  </si>
  <si>
    <t>Saldo</t>
  </si>
  <si>
    <t>Min Z = 700λ1 + 612λ2 + 80λ3 + 120λ4              (-1)</t>
  </si>
  <si>
    <t>16λ1 + 6λ2 + λ3 + 0λ4 + A1 + 0A2 -1S1 +0S2       = 40</t>
  </si>
  <si>
    <t>2λ1 + 3λ2 + 0λ3 + 1λ4 +0A1 +A2 + 0S1 - 1S2       = 18</t>
  </si>
  <si>
    <t>- Max Z = -700λ1 - 612λ2 - 80λ3 - 120λ4 -MA1 -MA2 + 0S1 + 0S2</t>
  </si>
  <si>
    <t>M=9999</t>
  </si>
  <si>
    <t>Variable Solución</t>
  </si>
  <si>
    <t>Solución</t>
  </si>
  <si>
    <t>λ1</t>
  </si>
  <si>
    <t>λ2</t>
  </si>
  <si>
    <t>λ3</t>
  </si>
  <si>
    <t>λ4</t>
  </si>
  <si>
    <t>A1</t>
  </si>
  <si>
    <t>A2</t>
  </si>
  <si>
    <t>A1 = 40</t>
  </si>
  <si>
    <t>A2 = 18</t>
  </si>
  <si>
    <t>(-2)*F1+F2t-1</t>
  </si>
  <si>
    <t>F2 / 2,5</t>
  </si>
  <si>
    <t>(-0,375)*F2+F1t-1</t>
  </si>
  <si>
    <t>F2 / 0,4444</t>
  </si>
  <si>
    <t>(0,1667)*F2+F1t-1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</si>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</sst>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14"/>
      <color rgb="FF0070C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</font>
    <font>
      <b/>
      <sz val="14"/>
      <color rgb="FF00206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" fillId="2" borderId="0" xfId="0" quotePrefix="1" applyFont="1" applyFill="1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0" xfId="0" applyFont="1" applyFill="1" applyAlignment="1"/>
    <xf numFmtId="0" fontId="1" fillId="6" borderId="0" xfId="0" quotePrefix="1" applyFont="1" applyFill="1" applyAlignment="1"/>
    <xf numFmtId="0" fontId="5" fillId="6" borderId="0" xfId="0" applyFont="1" applyFill="1" applyAlignment="1"/>
    <xf numFmtId="0" fontId="1" fillId="6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10">
    <dxf>
      <font>
        <b/>
        <i/>
        <color theme="9" tint="-0.24994659260841701"/>
      </font>
      <fill>
        <patternFill>
          <bgColor rgb="FF92D050"/>
        </patternFill>
      </fill>
    </dxf>
    <dxf>
      <font>
        <b/>
        <i/>
        <color theme="9" tint="-0.24994659260841701"/>
      </font>
      <fill>
        <patternFill>
          <bgColor rgb="FF92D050"/>
        </patternFill>
      </fill>
    </dxf>
    <dxf>
      <font>
        <b/>
        <i/>
        <color theme="9" tint="-0.24994659260841701"/>
      </font>
      <fill>
        <patternFill>
          <bgColor rgb="FF92D050"/>
        </patternFill>
      </fill>
    </dxf>
    <dxf>
      <font>
        <b/>
        <i/>
        <color theme="9" tint="-0.24994659260841701"/>
      </font>
      <fill>
        <patternFill>
          <bgColor rgb="FF92D050"/>
        </patternFill>
      </fill>
    </dxf>
    <dxf>
      <font>
        <b/>
        <i/>
        <color theme="9" tint="-0.24994659260841701"/>
      </font>
      <fill>
        <patternFill>
          <bgColor rgb="FF92D050"/>
        </patternFill>
      </fill>
    </dxf>
    <dxf>
      <font>
        <b/>
        <i/>
        <color theme="9" tint="-0.24994659260841701"/>
      </font>
      <fill>
        <patternFill>
          <bgColor rgb="FF92D050"/>
        </patternFill>
      </fill>
    </dxf>
    <dxf>
      <font>
        <b/>
        <i/>
        <color theme="9" tint="-0.499984740745262"/>
      </font>
      <fill>
        <patternFill>
          <bgColor rgb="FF92D050"/>
        </patternFill>
      </fill>
    </dxf>
    <dxf>
      <font>
        <b/>
        <i/>
        <color theme="9" tint="-0.499984740745262"/>
      </font>
      <fill>
        <patternFill>
          <bgColor rgb="FF92D050"/>
        </patternFill>
      </fill>
    </dxf>
    <dxf>
      <font>
        <b/>
        <i/>
        <color theme="9" tint="-0.499984740745262"/>
      </font>
      <fill>
        <patternFill>
          <bgColor rgb="FF92D050"/>
        </patternFill>
      </fill>
    </dxf>
    <dxf>
      <font>
        <b/>
        <i/>
        <color theme="9" tint="-0.499984740745262"/>
      </font>
      <fill>
        <patternFill>
          <bgColor rgb="FF92D050"/>
        </patternFill>
      </fill>
    </dxf>
  </dxfs>
  <tableStyles count="1" defaultTableStyle="TableStyleMedium2" defaultPivotStyle="PivotStyleLight16">
    <tableStyle name="Invisible" pivot="0" table="0" count="0" xr9:uid="{510D51C1-B782-4FF1-A9ED-94A34F9E7B2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261256</xdr:colOff>
      <xdr:row>7</xdr:row>
      <xdr:rowOff>182980</xdr:rowOff>
    </xdr:to>
    <xdr:sp macro="" textlink="">
      <xdr:nvSpPr>
        <xdr:cNvPr id="2" name="CuadroTexto 35">
          <a:extLst>
            <a:ext uri="{FF2B5EF4-FFF2-40B4-BE49-F238E27FC236}">
              <a16:creationId xmlns:a16="http://schemas.microsoft.com/office/drawing/2014/main" id="{838602FF-5FC2-9C7A-3DA0-39BBE7C9292E}"/>
            </a:ext>
          </a:extLst>
        </xdr:cNvPr>
        <xdr:cNvSpPr txBox="1"/>
      </xdr:nvSpPr>
      <xdr:spPr>
        <a:xfrm>
          <a:off x="0" y="0"/>
          <a:ext cx="4833256" cy="1783180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s-MX" b="1" i="1">
              <a:solidFill>
                <a:srgbClr val="2C2F34"/>
              </a:solidFill>
              <a:effectLst/>
              <a:latin typeface="-apple-system"/>
            </a:rPr>
            <a:t>Dado el siguiente modelo primal:</a:t>
          </a:r>
          <a:endParaRPr lang="es-MX" b="0" i="0">
            <a:solidFill>
              <a:srgbClr val="2C2F34"/>
            </a:solidFill>
            <a:effectLst/>
            <a:latin typeface="-apple-system"/>
          </a:endParaRPr>
        </a:p>
        <a:p>
          <a:pPr algn="l"/>
          <a:endParaRPr lang="es-MX" b="1" i="0">
            <a:solidFill>
              <a:srgbClr val="2C2F34"/>
            </a:solidFill>
            <a:effectLst/>
            <a:latin typeface="-apple-system"/>
          </a:endParaRPr>
        </a:p>
        <a:p>
          <a:pPr algn="l"/>
          <a:endParaRPr lang="es-MX" b="1">
            <a:solidFill>
              <a:srgbClr val="2C2F34"/>
            </a:solidFill>
            <a:latin typeface="-apple-system"/>
          </a:endParaRPr>
        </a:p>
        <a:p>
          <a:pPr algn="l"/>
          <a:r>
            <a:rPr lang="es-MX" b="1" i="0">
              <a:solidFill>
                <a:srgbClr val="2C2F34"/>
              </a:solidFill>
              <a:effectLst/>
              <a:latin typeface="-apple-system"/>
            </a:rPr>
            <a:t>Función objetivo</a:t>
          </a:r>
        </a:p>
        <a:p>
          <a:pPr algn="ctr"/>
          <a:endParaRPr lang="es-MX" b="0" i="0">
            <a:solidFill>
              <a:srgbClr val="2C2F34"/>
            </a:solidFill>
            <a:effectLst/>
            <a:latin typeface="-apple-system"/>
          </a:endParaRPr>
        </a:p>
        <a:p>
          <a:pPr algn="l"/>
          <a:r>
            <a:rPr lang="es-MX" b="0" i="0">
              <a:solidFill>
                <a:srgbClr val="2C2F34"/>
              </a:solidFill>
              <a:effectLst/>
              <a:latin typeface="-apple-system"/>
            </a:rPr>
            <a:t>Z</a:t>
          </a:r>
          <a:r>
            <a:rPr lang="es-MX" b="0" i="0" baseline="-25000">
              <a:solidFill>
                <a:srgbClr val="2C2F34"/>
              </a:solidFill>
              <a:effectLst/>
              <a:latin typeface="-apple-system"/>
            </a:rPr>
            <a:t>MAX</a:t>
          </a:r>
          <a:r>
            <a:rPr lang="es-MX" b="0" i="0">
              <a:solidFill>
                <a:srgbClr val="2C2F34"/>
              </a:solidFill>
              <a:effectLst/>
              <a:latin typeface="-apple-system"/>
            </a:rPr>
            <a:t> = 40X1 + 18X2 +0S1 +0S2 +0S3 +0S4</a:t>
          </a:r>
        </a:p>
      </xdr:txBody>
    </xdr:sp>
    <xdr:clientData/>
  </xdr:twoCellAnchor>
  <xdr:twoCellAnchor>
    <xdr:from>
      <xdr:col>6</xdr:col>
      <xdr:colOff>19050</xdr:colOff>
      <xdr:row>0</xdr:row>
      <xdr:rowOff>0</xdr:rowOff>
    </xdr:from>
    <xdr:to>
      <xdr:col>12</xdr:col>
      <xdr:colOff>280306</xdr:colOff>
      <xdr:row>7</xdr:row>
      <xdr:rowOff>182980</xdr:rowOff>
    </xdr:to>
    <xdr:sp macro="" textlink="">
      <xdr:nvSpPr>
        <xdr:cNvPr id="3" name="CuadroTexto 36">
          <a:extLst>
            <a:ext uri="{FF2B5EF4-FFF2-40B4-BE49-F238E27FC236}">
              <a16:creationId xmlns:a16="http://schemas.microsoft.com/office/drawing/2014/main" id="{848FE995-0174-BB26-224B-FC74C657A530}"/>
            </a:ext>
          </a:extLst>
        </xdr:cNvPr>
        <xdr:cNvSpPr txBox="1"/>
      </xdr:nvSpPr>
      <xdr:spPr>
        <a:xfrm>
          <a:off x="4591050" y="0"/>
          <a:ext cx="4833256" cy="1783180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s-MX" b="1" i="0">
              <a:solidFill>
                <a:srgbClr val="2C2F34"/>
              </a:solidFill>
              <a:effectLst/>
              <a:latin typeface="-apple-system"/>
            </a:rPr>
            <a:t>Restricciones</a:t>
          </a:r>
        </a:p>
        <a:p>
          <a:pPr algn="l"/>
          <a:endParaRPr lang="es-MX" b="0" i="0">
            <a:solidFill>
              <a:srgbClr val="2C2F34"/>
            </a:solidFill>
            <a:effectLst/>
            <a:latin typeface="-apple-system"/>
          </a:endParaRPr>
        </a:p>
        <a:p>
          <a:pPr algn="l"/>
          <a:r>
            <a:rPr lang="es-MX" b="0" i="0">
              <a:solidFill>
                <a:srgbClr val="2C2F34"/>
              </a:solidFill>
              <a:effectLst/>
              <a:latin typeface="-apple-system"/>
            </a:rPr>
            <a:t>16X1 + 2X2 +1S1 + 0S2+0S3</a:t>
          </a:r>
          <a:r>
            <a:rPr lang="es-MX" b="0" i="0" baseline="0">
              <a:solidFill>
                <a:srgbClr val="2C2F34"/>
              </a:solidFill>
              <a:effectLst/>
              <a:latin typeface="-apple-system"/>
            </a:rPr>
            <a:t> +0S4</a:t>
          </a:r>
          <a:r>
            <a:rPr lang="es-MX" b="0" i="0">
              <a:solidFill>
                <a:srgbClr val="2C2F34"/>
              </a:solidFill>
              <a:effectLst/>
              <a:latin typeface="-apple-system"/>
            </a:rPr>
            <a:t> = 700</a:t>
          </a:r>
        </a:p>
        <a:p>
          <a:pPr algn="l"/>
          <a:r>
            <a:rPr lang="es-MX" b="0" i="0">
              <a:solidFill>
                <a:srgbClr val="2C2F34"/>
              </a:solidFill>
              <a:effectLst/>
              <a:latin typeface="-apple-system"/>
            </a:rPr>
            <a:t>6X1 + 3X2   +</a:t>
          </a:r>
          <a:r>
            <a:rPr lang="es-MX" b="0" i="0" baseline="0">
              <a:solidFill>
                <a:srgbClr val="2C2F34"/>
              </a:solidFill>
              <a:effectLst/>
              <a:latin typeface="-apple-system"/>
            </a:rPr>
            <a:t> 0S1</a:t>
          </a:r>
          <a:r>
            <a:rPr lang="es-MX" b="0" i="0">
              <a:solidFill>
                <a:srgbClr val="2C2F34"/>
              </a:solidFill>
              <a:effectLst/>
              <a:latin typeface="-apple-system"/>
            </a:rPr>
            <a:t> +1S2+0S3 +0S4 = 612</a:t>
          </a:r>
        </a:p>
        <a:p>
          <a:pPr algn="l"/>
          <a:r>
            <a:rPr lang="es-MX" b="0" i="0">
              <a:solidFill>
                <a:srgbClr val="2C2F34"/>
              </a:solidFill>
              <a:effectLst/>
              <a:latin typeface="-apple-system"/>
            </a:rPr>
            <a:t>X1   +0X2     +0S1 +0S2+1S3 +0S4</a:t>
          </a:r>
          <a:r>
            <a:rPr lang="es-MX" b="0" i="0" baseline="0">
              <a:solidFill>
                <a:srgbClr val="2C2F34"/>
              </a:solidFill>
              <a:effectLst/>
              <a:latin typeface="-apple-system"/>
            </a:rPr>
            <a:t>  =</a:t>
          </a:r>
          <a:r>
            <a:rPr lang="es-MX" b="0" i="0">
              <a:solidFill>
                <a:srgbClr val="2C2F34"/>
              </a:solidFill>
              <a:effectLst/>
              <a:latin typeface="-apple-system"/>
            </a:rPr>
            <a:t> 80</a:t>
          </a:r>
        </a:p>
        <a:p>
          <a:pPr algn="l"/>
          <a:r>
            <a:rPr lang="es-MX" b="0" i="0">
              <a:solidFill>
                <a:srgbClr val="2C2F34"/>
              </a:solidFill>
              <a:effectLst/>
              <a:latin typeface="-apple-system"/>
            </a:rPr>
            <a:t>0X1 +  X2     +0S1 +0S2+0S3+1S4</a:t>
          </a:r>
          <a:r>
            <a:rPr lang="es-MX" b="0" i="0" baseline="0">
              <a:solidFill>
                <a:srgbClr val="2C2F34"/>
              </a:solidFill>
              <a:effectLst/>
              <a:latin typeface="-apple-system"/>
            </a:rPr>
            <a:t>   =</a:t>
          </a:r>
          <a:r>
            <a:rPr lang="es-MX" b="0" i="0">
              <a:solidFill>
                <a:srgbClr val="2C2F34"/>
              </a:solidFill>
              <a:effectLst/>
              <a:latin typeface="-apple-system"/>
            </a:rPr>
            <a:t>120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527797</xdr:colOff>
      <xdr:row>2</xdr:row>
      <xdr:rowOff>136071</xdr:rowOff>
    </xdr:from>
    <xdr:to>
      <xdr:col>33</xdr:col>
      <xdr:colOff>78971</xdr:colOff>
      <xdr:row>20</xdr:row>
      <xdr:rowOff>139298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D036C57E-E300-A122-EA29-3DEBD13EA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86154" y="598714"/>
          <a:ext cx="9457174" cy="4643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FC0BD-ABDF-47C0-A13A-D3732BED4110}">
  <dimension ref="B2:S47"/>
  <sheetViews>
    <sheetView topLeftCell="A39" zoomScale="85" zoomScaleNormal="85" workbookViewId="0">
      <selection activeCell="L13" sqref="L13"/>
    </sheetView>
  </sheetViews>
  <sheetFormatPr baseColWidth="10" defaultRowHeight="18" x14ac:dyDescent="0.25"/>
  <cols>
    <col min="1" max="2" width="11.42578125" style="2"/>
    <col min="3" max="4" width="13" style="2" customWidth="1"/>
    <col min="5" max="10" width="11.42578125" style="2"/>
    <col min="11" max="11" width="1.85546875" style="2" customWidth="1"/>
    <col min="12" max="12" width="11.42578125" style="11"/>
    <col min="13" max="13" width="11.42578125" style="7"/>
    <col min="14" max="17" width="11.42578125" style="2"/>
    <col min="18" max="18" width="2" style="2" customWidth="1"/>
    <col min="19" max="16384" width="11.42578125" style="2"/>
  </cols>
  <sheetData>
    <row r="2" spans="2:19" x14ac:dyDescent="0.25">
      <c r="P2" s="2" t="s">
        <v>4</v>
      </c>
      <c r="Q2" s="2" t="s">
        <v>5</v>
      </c>
    </row>
    <row r="3" spans="2:19" x14ac:dyDescent="0.25">
      <c r="M3" s="7" t="s">
        <v>16</v>
      </c>
      <c r="O3" s="2">
        <v>3284</v>
      </c>
      <c r="P3" s="2">
        <v>29</v>
      </c>
      <c r="Q3" s="2">
        <v>118</v>
      </c>
    </row>
    <row r="4" spans="2:19" x14ac:dyDescent="0.25">
      <c r="M4" s="7" t="s">
        <v>12</v>
      </c>
    </row>
    <row r="5" spans="2:19" x14ac:dyDescent="0.25">
      <c r="M5" s="7" t="s">
        <v>13</v>
      </c>
    </row>
    <row r="6" spans="2:19" x14ac:dyDescent="0.25">
      <c r="M6" s="7" t="s">
        <v>14</v>
      </c>
    </row>
    <row r="7" spans="2:19" x14ac:dyDescent="0.25">
      <c r="M7" s="7" t="s">
        <v>15</v>
      </c>
    </row>
    <row r="10" spans="2:19" x14ac:dyDescent="0.25">
      <c r="B10" s="3" t="s">
        <v>0</v>
      </c>
      <c r="C10" s="5"/>
      <c r="D10" s="4"/>
      <c r="E10" s="6">
        <v>40</v>
      </c>
      <c r="F10" s="6">
        <v>18</v>
      </c>
      <c r="G10" s="6">
        <v>0</v>
      </c>
      <c r="H10" s="6">
        <v>0</v>
      </c>
      <c r="I10" s="6">
        <v>0</v>
      </c>
      <c r="J10" s="6">
        <v>0</v>
      </c>
      <c r="N10" s="1" t="s">
        <v>4</v>
      </c>
      <c r="O10" s="1" t="s">
        <v>5</v>
      </c>
    </row>
    <row r="11" spans="2:19" ht="36" x14ac:dyDescent="0.25"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L11" s="11" t="s">
        <v>17</v>
      </c>
      <c r="N11" s="6">
        <v>28.75</v>
      </c>
      <c r="O11" s="6">
        <v>120</v>
      </c>
    </row>
    <row r="12" spans="2:19" x14ac:dyDescent="0.25">
      <c r="B12" s="6">
        <v>0</v>
      </c>
      <c r="C12" s="8" t="s">
        <v>6</v>
      </c>
      <c r="D12" s="6">
        <v>700</v>
      </c>
      <c r="E12" s="10">
        <v>16</v>
      </c>
      <c r="F12" s="6">
        <v>2</v>
      </c>
      <c r="G12" s="6">
        <v>1</v>
      </c>
      <c r="H12" s="6">
        <v>0</v>
      </c>
      <c r="I12" s="6">
        <v>0</v>
      </c>
      <c r="J12" s="6">
        <v>0</v>
      </c>
      <c r="L12" s="12">
        <f>D12/E12</f>
        <v>43.75</v>
      </c>
    </row>
    <row r="13" spans="2:19" x14ac:dyDescent="0.25">
      <c r="B13" s="6">
        <v>0</v>
      </c>
      <c r="C13" s="6" t="s">
        <v>7</v>
      </c>
      <c r="D13" s="6">
        <v>612</v>
      </c>
      <c r="E13" s="6">
        <v>6</v>
      </c>
      <c r="F13" s="6">
        <v>3</v>
      </c>
      <c r="G13" s="6">
        <v>0</v>
      </c>
      <c r="H13" s="6">
        <v>1</v>
      </c>
      <c r="I13" s="6">
        <v>0</v>
      </c>
      <c r="J13" s="6">
        <v>0</v>
      </c>
      <c r="L13" s="11">
        <f t="shared" ref="L13:L15" si="0">D13/E13</f>
        <v>102</v>
      </c>
    </row>
    <row r="14" spans="2:19" ht="18.75" x14ac:dyDescent="0.25">
      <c r="B14" s="6">
        <v>0</v>
      </c>
      <c r="C14" s="6" t="s">
        <v>8</v>
      </c>
      <c r="D14" s="6">
        <v>80</v>
      </c>
      <c r="E14" s="6">
        <v>1</v>
      </c>
      <c r="F14" s="6">
        <v>0</v>
      </c>
      <c r="G14" s="6">
        <v>0</v>
      </c>
      <c r="H14" s="6">
        <v>0</v>
      </c>
      <c r="I14" s="6">
        <v>1</v>
      </c>
      <c r="J14" s="6">
        <v>0</v>
      </c>
      <c r="L14" s="11">
        <f t="shared" si="0"/>
        <v>80</v>
      </c>
      <c r="N14" s="1" t="s">
        <v>24</v>
      </c>
      <c r="O14" s="6">
        <f>40*N11+18*O11</f>
        <v>3310</v>
      </c>
    </row>
    <row r="15" spans="2:19" x14ac:dyDescent="0.25">
      <c r="B15" s="6">
        <v>0</v>
      </c>
      <c r="C15" s="6" t="s">
        <v>9</v>
      </c>
      <c r="D15" s="6">
        <v>120</v>
      </c>
      <c r="E15" s="6">
        <v>0</v>
      </c>
      <c r="F15" s="6">
        <v>1</v>
      </c>
      <c r="G15" s="6">
        <v>0</v>
      </c>
      <c r="H15" s="6">
        <v>0</v>
      </c>
      <c r="I15" s="6">
        <v>0</v>
      </c>
      <c r="J15" s="6">
        <v>1</v>
      </c>
      <c r="L15" s="11" t="e">
        <f t="shared" si="0"/>
        <v>#DIV/0!</v>
      </c>
      <c r="S15" s="2" t="s">
        <v>27</v>
      </c>
    </row>
    <row r="16" spans="2:19" x14ac:dyDescent="0.25">
      <c r="B16" s="3" t="s">
        <v>10</v>
      </c>
      <c r="C16" s="4"/>
      <c r="D16" s="6">
        <f>SUMPRODUCT($B12:$B15,D12:D15)</f>
        <v>0</v>
      </c>
      <c r="E16" s="6">
        <f t="shared" ref="E16:J16" si="1">SUMPRODUCT($B12:$B15,E12:E15)</f>
        <v>0</v>
      </c>
      <c r="F16" s="6">
        <f t="shared" si="1"/>
        <v>0</v>
      </c>
      <c r="G16" s="6">
        <f t="shared" si="1"/>
        <v>0</v>
      </c>
      <c r="H16" s="6">
        <f t="shared" si="1"/>
        <v>0</v>
      </c>
      <c r="I16" s="6">
        <f t="shared" si="1"/>
        <v>0</v>
      </c>
      <c r="J16" s="6">
        <f t="shared" si="1"/>
        <v>0</v>
      </c>
      <c r="N16" s="2" t="s">
        <v>25</v>
      </c>
      <c r="O16" s="6">
        <f>16*N11+2*O11</f>
        <v>700</v>
      </c>
      <c r="P16" s="6" t="s">
        <v>26</v>
      </c>
      <c r="Q16" s="6">
        <v>700</v>
      </c>
      <c r="S16" s="2">
        <f>Q16-O16</f>
        <v>0</v>
      </c>
    </row>
    <row r="17" spans="2:19" x14ac:dyDescent="0.25">
      <c r="B17" s="3" t="s">
        <v>11</v>
      </c>
      <c r="C17" s="5"/>
      <c r="D17" s="4"/>
      <c r="E17" s="6">
        <f>E10-E16</f>
        <v>40</v>
      </c>
      <c r="F17" s="6">
        <f t="shared" ref="F17:J17" si="2">F10-F16</f>
        <v>18</v>
      </c>
      <c r="G17" s="6">
        <f t="shared" si="2"/>
        <v>0</v>
      </c>
      <c r="H17" s="6">
        <f t="shared" si="2"/>
        <v>0</v>
      </c>
      <c r="I17" s="6">
        <f t="shared" si="2"/>
        <v>0</v>
      </c>
      <c r="J17" s="6">
        <f t="shared" si="2"/>
        <v>0</v>
      </c>
      <c r="O17" s="6">
        <f>6*N11+3*O11</f>
        <v>532.5</v>
      </c>
      <c r="P17" s="6" t="s">
        <v>26</v>
      </c>
      <c r="Q17" s="6">
        <v>612</v>
      </c>
      <c r="S17" s="2">
        <f t="shared" ref="S17:S19" si="3">Q17-O17</f>
        <v>79.5</v>
      </c>
    </row>
    <row r="18" spans="2:19" x14ac:dyDescent="0.25">
      <c r="O18" s="6">
        <f>1*N11</f>
        <v>28.75</v>
      </c>
      <c r="P18" s="6" t="s">
        <v>26</v>
      </c>
      <c r="Q18" s="6">
        <v>80</v>
      </c>
      <c r="S18" s="2">
        <f t="shared" si="3"/>
        <v>51.25</v>
      </c>
    </row>
    <row r="19" spans="2:19" x14ac:dyDescent="0.25">
      <c r="O19" s="6">
        <f>1*O11</f>
        <v>120</v>
      </c>
      <c r="P19" s="6" t="s">
        <v>26</v>
      </c>
      <c r="Q19" s="6">
        <v>120</v>
      </c>
      <c r="S19" s="2">
        <f t="shared" si="3"/>
        <v>0</v>
      </c>
    </row>
    <row r="20" spans="2:19" x14ac:dyDescent="0.25">
      <c r="B20" s="3" t="s">
        <v>0</v>
      </c>
      <c r="C20" s="5"/>
      <c r="D20" s="4"/>
      <c r="E20" s="6">
        <v>40</v>
      </c>
      <c r="F20" s="6">
        <v>18</v>
      </c>
      <c r="G20" s="6">
        <v>0</v>
      </c>
      <c r="H20" s="6">
        <v>0</v>
      </c>
      <c r="I20" s="6">
        <v>0</v>
      </c>
      <c r="J20" s="6">
        <v>0</v>
      </c>
    </row>
    <row r="21" spans="2:19" ht="36" x14ac:dyDescent="0.25"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</row>
    <row r="22" spans="2:19" x14ac:dyDescent="0.25">
      <c r="B22" s="6">
        <v>40</v>
      </c>
      <c r="C22" s="9" t="s">
        <v>4</v>
      </c>
      <c r="D22" s="6">
        <f>D12/$E$12</f>
        <v>43.75</v>
      </c>
      <c r="E22" s="14">
        <f t="shared" ref="E22:J22" si="4">E12/$E$12</f>
        <v>1</v>
      </c>
      <c r="F22" s="6">
        <f t="shared" si="4"/>
        <v>0.125</v>
      </c>
      <c r="G22" s="6">
        <f t="shared" si="4"/>
        <v>6.25E-2</v>
      </c>
      <c r="H22" s="6">
        <f t="shared" si="4"/>
        <v>0</v>
      </c>
      <c r="I22" s="6">
        <f t="shared" si="4"/>
        <v>0</v>
      </c>
      <c r="J22" s="6">
        <f t="shared" si="4"/>
        <v>0</v>
      </c>
      <c r="L22" s="11" t="s">
        <v>18</v>
      </c>
    </row>
    <row r="23" spans="2:19" x14ac:dyDescent="0.25">
      <c r="B23" s="6">
        <v>0</v>
      </c>
      <c r="C23" s="6" t="s">
        <v>7</v>
      </c>
      <c r="D23" s="6">
        <f>-$E$13*D22+D13</f>
        <v>349.5</v>
      </c>
      <c r="E23" s="14">
        <f t="shared" ref="E23:J23" si="5">-$E$13*E22+E13</f>
        <v>0</v>
      </c>
      <c r="F23" s="6">
        <f t="shared" si="5"/>
        <v>2.25</v>
      </c>
      <c r="G23" s="6">
        <f t="shared" si="5"/>
        <v>-0.375</v>
      </c>
      <c r="H23" s="6">
        <f t="shared" si="5"/>
        <v>1</v>
      </c>
      <c r="I23" s="6">
        <f t="shared" si="5"/>
        <v>0</v>
      </c>
      <c r="J23" s="6">
        <f t="shared" si="5"/>
        <v>0</v>
      </c>
      <c r="L23" s="11" t="s">
        <v>19</v>
      </c>
    </row>
    <row r="24" spans="2:19" x14ac:dyDescent="0.25">
      <c r="B24" s="6">
        <v>0</v>
      </c>
      <c r="C24" s="6" t="s">
        <v>8</v>
      </c>
      <c r="D24" s="6">
        <f>D14-D22</f>
        <v>36.25</v>
      </c>
      <c r="E24" s="14">
        <f t="shared" ref="E24:J24" si="6">E14-E22</f>
        <v>0</v>
      </c>
      <c r="F24" s="6">
        <f t="shared" si="6"/>
        <v>-0.125</v>
      </c>
      <c r="G24" s="6">
        <f t="shared" si="6"/>
        <v>-6.25E-2</v>
      </c>
      <c r="H24" s="6">
        <f t="shared" si="6"/>
        <v>0</v>
      </c>
      <c r="I24" s="6">
        <f t="shared" si="6"/>
        <v>1</v>
      </c>
      <c r="J24" s="6">
        <f t="shared" si="6"/>
        <v>0</v>
      </c>
      <c r="L24" s="13" t="s">
        <v>20</v>
      </c>
    </row>
    <row r="25" spans="2:19" x14ac:dyDescent="0.25">
      <c r="B25" s="6">
        <v>0</v>
      </c>
      <c r="C25" s="6" t="s">
        <v>9</v>
      </c>
      <c r="D25" s="6">
        <v>120</v>
      </c>
      <c r="E25" s="14">
        <v>0</v>
      </c>
      <c r="F25" s="6">
        <v>1</v>
      </c>
      <c r="G25" s="6">
        <v>0</v>
      </c>
      <c r="H25" s="6">
        <v>0</v>
      </c>
      <c r="I25" s="6">
        <v>0</v>
      </c>
      <c r="J25" s="6">
        <v>1</v>
      </c>
    </row>
    <row r="26" spans="2:19" x14ac:dyDescent="0.25">
      <c r="B26" s="3" t="s">
        <v>10</v>
      </c>
      <c r="C26" s="4"/>
      <c r="D26" s="6">
        <f>SUMPRODUCT($B22:$B25,D22:D25)</f>
        <v>1750</v>
      </c>
      <c r="E26" s="6">
        <f t="shared" ref="E26" si="7">SUMPRODUCT($B22:$B25,E22:E25)</f>
        <v>40</v>
      </c>
      <c r="F26" s="6">
        <f t="shared" ref="F26" si="8">SUMPRODUCT($B22:$B25,F22:F25)</f>
        <v>5</v>
      </c>
      <c r="G26" s="6">
        <f t="shared" ref="G26" si="9">SUMPRODUCT($B22:$B25,G22:G25)</f>
        <v>2.5</v>
      </c>
      <c r="H26" s="6">
        <f t="shared" ref="H26" si="10">SUMPRODUCT($B22:$B25,H22:H25)</f>
        <v>0</v>
      </c>
      <c r="I26" s="6">
        <f t="shared" ref="I26" si="11">SUMPRODUCT($B22:$B25,I22:I25)</f>
        <v>0</v>
      </c>
      <c r="J26" s="6">
        <f t="shared" ref="J26" si="12">SUMPRODUCT($B22:$B25,J22:J25)</f>
        <v>0</v>
      </c>
    </row>
    <row r="27" spans="2:19" x14ac:dyDescent="0.25">
      <c r="B27" s="3" t="s">
        <v>11</v>
      </c>
      <c r="C27" s="5"/>
      <c r="D27" s="4"/>
      <c r="E27" s="6">
        <f>E20-E26</f>
        <v>0</v>
      </c>
      <c r="F27" s="6">
        <f t="shared" ref="F27" si="13">F20-F26</f>
        <v>13</v>
      </c>
      <c r="G27" s="6">
        <f t="shared" ref="G27" si="14">G20-G26</f>
        <v>-2.5</v>
      </c>
      <c r="H27" s="6">
        <f t="shared" ref="H27" si="15">H20-H26</f>
        <v>0</v>
      </c>
      <c r="I27" s="6">
        <f t="shared" ref="I27" si="16">I20-I26</f>
        <v>0</v>
      </c>
      <c r="J27" s="6">
        <f t="shared" ref="J27" si="17">J20-J26</f>
        <v>0</v>
      </c>
    </row>
    <row r="30" spans="2:19" x14ac:dyDescent="0.25">
      <c r="B30" s="3" t="s">
        <v>0</v>
      </c>
      <c r="C30" s="5"/>
      <c r="D30" s="4"/>
      <c r="E30" s="6">
        <v>40</v>
      </c>
      <c r="F30" s="6">
        <v>18</v>
      </c>
      <c r="G30" s="6">
        <v>0</v>
      </c>
      <c r="H30" s="6">
        <v>0</v>
      </c>
      <c r="I30" s="6">
        <v>0</v>
      </c>
      <c r="J30" s="6">
        <v>0</v>
      </c>
    </row>
    <row r="31" spans="2:19" ht="36" x14ac:dyDescent="0.25"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s="1" t="s">
        <v>6</v>
      </c>
      <c r="H31" s="1" t="s">
        <v>7</v>
      </c>
      <c r="I31" s="1" t="s">
        <v>8</v>
      </c>
      <c r="J31" s="1" t="s">
        <v>9</v>
      </c>
      <c r="L31" s="11" t="s">
        <v>17</v>
      </c>
    </row>
    <row r="32" spans="2:19" x14ac:dyDescent="0.25">
      <c r="B32" s="6">
        <v>40</v>
      </c>
      <c r="C32" s="9" t="s">
        <v>4</v>
      </c>
      <c r="D32" s="6">
        <v>43.75</v>
      </c>
      <c r="E32" s="14">
        <v>1</v>
      </c>
      <c r="F32" s="6">
        <v>0.125</v>
      </c>
      <c r="G32" s="6">
        <v>6.25E-2</v>
      </c>
      <c r="H32" s="6">
        <v>0</v>
      </c>
      <c r="I32" s="6">
        <v>0</v>
      </c>
      <c r="J32" s="6">
        <v>0</v>
      </c>
      <c r="L32" s="11">
        <f>D32/F32</f>
        <v>350</v>
      </c>
    </row>
    <row r="33" spans="2:12" x14ac:dyDescent="0.25">
      <c r="B33" s="6">
        <v>0</v>
      </c>
      <c r="C33" s="6" t="s">
        <v>7</v>
      </c>
      <c r="D33" s="6">
        <v>349.5</v>
      </c>
      <c r="E33" s="14">
        <v>0</v>
      </c>
      <c r="F33" s="6">
        <v>2.25</v>
      </c>
      <c r="G33" s="6">
        <v>-0.375</v>
      </c>
      <c r="H33" s="6">
        <v>1</v>
      </c>
      <c r="I33" s="6">
        <v>0</v>
      </c>
      <c r="J33" s="6">
        <v>0</v>
      </c>
      <c r="L33" s="11">
        <f t="shared" ref="L33:L35" si="18">D33/F33</f>
        <v>155.33333333333334</v>
      </c>
    </row>
    <row r="34" spans="2:12" x14ac:dyDescent="0.25">
      <c r="B34" s="6">
        <v>0</v>
      </c>
      <c r="C34" s="6" t="s">
        <v>8</v>
      </c>
      <c r="D34" s="6">
        <v>36.25</v>
      </c>
      <c r="E34" s="14">
        <v>0</v>
      </c>
      <c r="F34" s="6">
        <v>-0.125</v>
      </c>
      <c r="G34" s="6">
        <v>-6.25E-2</v>
      </c>
      <c r="H34" s="6">
        <v>0</v>
      </c>
      <c r="I34" s="6">
        <v>1</v>
      </c>
      <c r="J34" s="6">
        <v>0</v>
      </c>
      <c r="L34" s="11">
        <f t="shared" si="18"/>
        <v>-290</v>
      </c>
    </row>
    <row r="35" spans="2:12" x14ac:dyDescent="0.25">
      <c r="B35" s="6">
        <v>0</v>
      </c>
      <c r="C35" s="8" t="s">
        <v>9</v>
      </c>
      <c r="D35" s="6">
        <v>120</v>
      </c>
      <c r="E35" s="14">
        <v>0</v>
      </c>
      <c r="F35" s="6">
        <v>1</v>
      </c>
      <c r="G35" s="6">
        <v>0</v>
      </c>
      <c r="H35" s="6">
        <v>0</v>
      </c>
      <c r="I35" s="6">
        <v>0</v>
      </c>
      <c r="J35" s="6">
        <v>1</v>
      </c>
      <c r="L35" s="12">
        <f t="shared" si="18"/>
        <v>120</v>
      </c>
    </row>
    <row r="36" spans="2:12" x14ac:dyDescent="0.25">
      <c r="B36" s="3" t="s">
        <v>10</v>
      </c>
      <c r="C36" s="4"/>
      <c r="D36" s="6">
        <f>SUMPRODUCT($B32:$B35,D32:D35)</f>
        <v>1750</v>
      </c>
      <c r="E36" s="6">
        <f t="shared" ref="E36" si="19">SUMPRODUCT($B32:$B35,E32:E35)</f>
        <v>40</v>
      </c>
      <c r="F36" s="6">
        <f t="shared" ref="F36" si="20">SUMPRODUCT($B32:$B35,F32:F35)</f>
        <v>5</v>
      </c>
      <c r="G36" s="6">
        <f t="shared" ref="G36" si="21">SUMPRODUCT($B32:$B35,G32:G35)</f>
        <v>2.5</v>
      </c>
      <c r="H36" s="6">
        <f t="shared" ref="H36" si="22">SUMPRODUCT($B32:$B35,H32:H35)</f>
        <v>0</v>
      </c>
      <c r="I36" s="6">
        <f t="shared" ref="I36" si="23">SUMPRODUCT($B32:$B35,I32:I35)</f>
        <v>0</v>
      </c>
      <c r="J36" s="6">
        <f t="shared" ref="J36" si="24">SUMPRODUCT($B32:$B35,J32:J35)</f>
        <v>0</v>
      </c>
    </row>
    <row r="37" spans="2:12" x14ac:dyDescent="0.25">
      <c r="B37" s="3" t="s">
        <v>11</v>
      </c>
      <c r="C37" s="5"/>
      <c r="D37" s="4"/>
      <c r="E37" s="6">
        <f>E30-E36</f>
        <v>0</v>
      </c>
      <c r="F37" s="6">
        <f t="shared" ref="F37" si="25">F30-F36</f>
        <v>13</v>
      </c>
      <c r="G37" s="6">
        <f t="shared" ref="G37" si="26">G30-G36</f>
        <v>-2.5</v>
      </c>
      <c r="H37" s="6">
        <f t="shared" ref="H37" si="27">H30-H36</f>
        <v>0</v>
      </c>
      <c r="I37" s="6">
        <f t="shared" ref="I37" si="28">I30-I36</f>
        <v>0</v>
      </c>
      <c r="J37" s="6">
        <f t="shared" ref="J37" si="29">J30-J36</f>
        <v>0</v>
      </c>
    </row>
    <row r="40" spans="2:12" x14ac:dyDescent="0.25">
      <c r="B40" s="3" t="s">
        <v>0</v>
      </c>
      <c r="C40" s="5"/>
      <c r="D40" s="4"/>
      <c r="E40" s="6">
        <v>40</v>
      </c>
      <c r="F40" s="6">
        <v>18</v>
      </c>
      <c r="G40" s="6">
        <v>0</v>
      </c>
      <c r="H40" s="6">
        <v>0</v>
      </c>
      <c r="I40" s="6">
        <v>0</v>
      </c>
      <c r="J40" s="6">
        <v>0</v>
      </c>
    </row>
    <row r="41" spans="2:12" ht="36" x14ac:dyDescent="0.25"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s="1" t="s">
        <v>6</v>
      </c>
      <c r="H41" s="1" t="s">
        <v>7</v>
      </c>
      <c r="I41" s="1" t="s">
        <v>8</v>
      </c>
      <c r="J41" s="1" t="s">
        <v>9</v>
      </c>
    </row>
    <row r="42" spans="2:12" x14ac:dyDescent="0.25">
      <c r="B42" s="6">
        <v>40</v>
      </c>
      <c r="C42" s="9" t="s">
        <v>4</v>
      </c>
      <c r="D42" s="6">
        <f>-$F$32*D45+D32</f>
        <v>28.75</v>
      </c>
      <c r="E42" s="14">
        <f t="shared" ref="E42:J42" si="30">-$F$32*E45+E32</f>
        <v>1</v>
      </c>
      <c r="F42" s="6">
        <f t="shared" si="30"/>
        <v>0</v>
      </c>
      <c r="G42" s="6">
        <f t="shared" si="30"/>
        <v>6.25E-2</v>
      </c>
      <c r="H42" s="6">
        <f t="shared" si="30"/>
        <v>0</v>
      </c>
      <c r="I42" s="6">
        <f t="shared" si="30"/>
        <v>0</v>
      </c>
      <c r="J42" s="6">
        <f t="shared" si="30"/>
        <v>-0.125</v>
      </c>
      <c r="L42" s="11" t="s">
        <v>21</v>
      </c>
    </row>
    <row r="43" spans="2:12" x14ac:dyDescent="0.25">
      <c r="B43" s="6">
        <v>0</v>
      </c>
      <c r="C43" s="6" t="s">
        <v>7</v>
      </c>
      <c r="D43" s="6">
        <f>-$F$33*D45+D33</f>
        <v>79.5</v>
      </c>
      <c r="E43" s="14">
        <f t="shared" ref="E43:J43" si="31">-$F$33*E45+E33</f>
        <v>0</v>
      </c>
      <c r="F43" s="6">
        <f t="shared" si="31"/>
        <v>0</v>
      </c>
      <c r="G43" s="6">
        <f t="shared" si="31"/>
        <v>-0.375</v>
      </c>
      <c r="H43" s="6">
        <f t="shared" si="31"/>
        <v>1</v>
      </c>
      <c r="I43" s="6">
        <f t="shared" si="31"/>
        <v>0</v>
      </c>
      <c r="J43" s="6">
        <f t="shared" si="31"/>
        <v>-2.25</v>
      </c>
      <c r="L43" s="11" t="s">
        <v>22</v>
      </c>
    </row>
    <row r="44" spans="2:12" x14ac:dyDescent="0.25">
      <c r="B44" s="6">
        <v>0</v>
      </c>
      <c r="C44" s="6" t="s">
        <v>8</v>
      </c>
      <c r="D44" s="6">
        <f>-$F$34*D45+D34</f>
        <v>51.25</v>
      </c>
      <c r="E44" s="14">
        <f t="shared" ref="E44:J44" si="32">-$F$34*E45+E34</f>
        <v>0</v>
      </c>
      <c r="F44" s="6">
        <f t="shared" si="32"/>
        <v>0</v>
      </c>
      <c r="G44" s="6">
        <f t="shared" si="32"/>
        <v>-6.25E-2</v>
      </c>
      <c r="H44" s="6">
        <f t="shared" si="32"/>
        <v>0</v>
      </c>
      <c r="I44" s="6">
        <f t="shared" si="32"/>
        <v>1</v>
      </c>
      <c r="J44" s="6">
        <f t="shared" si="32"/>
        <v>0.125</v>
      </c>
      <c r="L44" s="11" t="s">
        <v>23</v>
      </c>
    </row>
    <row r="45" spans="2:12" x14ac:dyDescent="0.25">
      <c r="B45" s="6">
        <v>18</v>
      </c>
      <c r="C45" s="9" t="s">
        <v>5</v>
      </c>
      <c r="D45" s="6">
        <v>120</v>
      </c>
      <c r="E45" s="14">
        <v>0</v>
      </c>
      <c r="F45" s="6">
        <v>1</v>
      </c>
      <c r="G45" s="6">
        <v>0</v>
      </c>
      <c r="H45" s="6">
        <v>0</v>
      </c>
      <c r="I45" s="6">
        <v>0</v>
      </c>
      <c r="J45" s="6">
        <v>1</v>
      </c>
    </row>
    <row r="46" spans="2:12" x14ac:dyDescent="0.25">
      <c r="B46" s="3" t="s">
        <v>10</v>
      </c>
      <c r="C46" s="4"/>
      <c r="D46" s="6">
        <f>SUMPRODUCT($B42:$B45,D42:D45)</f>
        <v>3310</v>
      </c>
      <c r="E46" s="6">
        <f t="shared" ref="E46" si="33">SUMPRODUCT($B42:$B45,E42:E45)</f>
        <v>40</v>
      </c>
      <c r="F46" s="6">
        <f t="shared" ref="F46" si="34">SUMPRODUCT($B42:$B45,F42:F45)</f>
        <v>18</v>
      </c>
      <c r="G46" s="6">
        <f t="shared" ref="G46" si="35">SUMPRODUCT($B42:$B45,G42:G45)</f>
        <v>2.5</v>
      </c>
      <c r="H46" s="6">
        <f t="shared" ref="H46" si="36">SUMPRODUCT($B42:$B45,H42:H45)</f>
        <v>0</v>
      </c>
      <c r="I46" s="6">
        <f t="shared" ref="I46" si="37">SUMPRODUCT($B42:$B45,I42:I45)</f>
        <v>0</v>
      </c>
      <c r="J46" s="6">
        <f t="shared" ref="J46" si="38">SUMPRODUCT($B42:$B45,J42:J45)</f>
        <v>13</v>
      </c>
    </row>
    <row r="47" spans="2:12" x14ac:dyDescent="0.25">
      <c r="B47" s="3" t="s">
        <v>11</v>
      </c>
      <c r="C47" s="5"/>
      <c r="D47" s="4"/>
      <c r="E47" s="15">
        <f>E40-E46</f>
        <v>0</v>
      </c>
      <c r="F47" s="15">
        <f t="shared" ref="F47" si="39">F40-F46</f>
        <v>0</v>
      </c>
      <c r="G47" s="15">
        <f t="shared" ref="G47" si="40">G40-G46</f>
        <v>-2.5</v>
      </c>
      <c r="H47" s="15">
        <f t="shared" ref="H47" si="41">H40-H46</f>
        <v>0</v>
      </c>
      <c r="I47" s="15">
        <f t="shared" ref="I47" si="42">I40-I46</f>
        <v>0</v>
      </c>
      <c r="J47" s="15">
        <f t="shared" ref="J47" si="43">J40-J46</f>
        <v>-13</v>
      </c>
    </row>
  </sheetData>
  <mergeCells count="12">
    <mergeCell ref="B30:D30"/>
    <mergeCell ref="B36:C36"/>
    <mergeCell ref="B37:D37"/>
    <mergeCell ref="B40:D40"/>
    <mergeCell ref="B46:C46"/>
    <mergeCell ref="B47:D47"/>
    <mergeCell ref="B16:C16"/>
    <mergeCell ref="B17:D17"/>
    <mergeCell ref="B10:D10"/>
    <mergeCell ref="B20:D20"/>
    <mergeCell ref="B26:C26"/>
    <mergeCell ref="B27:D27"/>
  </mergeCells>
  <conditionalFormatting sqref="E11:J17">
    <cfRule type="expression" dxfId="9" priority="4">
      <formula>AND(E17=MAX($E$17:$J$17))</formula>
    </cfRule>
  </conditionalFormatting>
  <conditionalFormatting sqref="E21:J21">
    <cfRule type="expression" dxfId="8" priority="3">
      <formula>AND(E27=MAX($E27:$J27))</formula>
    </cfRule>
  </conditionalFormatting>
  <conditionalFormatting sqref="E31:J31">
    <cfRule type="expression" dxfId="7" priority="2">
      <formula>AND(E37=MAX($E37:$J37))</formula>
    </cfRule>
  </conditionalFormatting>
  <conditionalFormatting sqref="E41:J41">
    <cfRule type="expression" dxfId="6" priority="1">
      <formula>AND(E47=MAX($E47:$J47))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12619-6C2B-4EFA-B847-705D5BAE936C}">
  <dimension ref="A1:R221"/>
  <sheetViews>
    <sheetView tabSelected="1" topLeftCell="B1" zoomScale="70" zoomScaleNormal="70" workbookViewId="0">
      <selection activeCell="Q15" sqref="Q15"/>
    </sheetView>
  </sheetViews>
  <sheetFormatPr baseColWidth="10" defaultRowHeight="18" x14ac:dyDescent="0.25"/>
  <cols>
    <col min="1" max="1" width="2.7109375" style="16" customWidth="1"/>
    <col min="2" max="2" width="11.42578125" style="16"/>
    <col min="3" max="4" width="13.28515625" style="16" customWidth="1"/>
    <col min="5" max="12" width="11.42578125" style="16"/>
    <col min="13" max="13" width="2.28515625" style="16" customWidth="1"/>
    <col min="14" max="14" width="24.42578125" style="16" customWidth="1"/>
    <col min="15" max="16384" width="11.42578125" style="16"/>
  </cols>
  <sheetData>
    <row r="1" spans="1:18" x14ac:dyDescent="0.25">
      <c r="B1" s="16" t="s">
        <v>28</v>
      </c>
      <c r="J1" s="16" t="s">
        <v>32</v>
      </c>
    </row>
    <row r="2" spans="1:18" x14ac:dyDescent="0.25">
      <c r="B2" s="17" t="s">
        <v>31</v>
      </c>
    </row>
    <row r="4" spans="1:18" x14ac:dyDescent="0.25">
      <c r="A4" s="16" t="s">
        <v>25</v>
      </c>
      <c r="I4" s="16" t="s">
        <v>16</v>
      </c>
    </row>
    <row r="5" spans="1:18" x14ac:dyDescent="0.25">
      <c r="B5" s="16" t="s">
        <v>29</v>
      </c>
      <c r="I5" s="16" t="s">
        <v>41</v>
      </c>
      <c r="O5" s="33" t="s">
        <v>35</v>
      </c>
      <c r="P5" s="33" t="s">
        <v>36</v>
      </c>
      <c r="Q5" s="33" t="s">
        <v>37</v>
      </c>
      <c r="R5" s="33" t="s">
        <v>38</v>
      </c>
    </row>
    <row r="6" spans="1:18" x14ac:dyDescent="0.25">
      <c r="B6" s="16" t="s">
        <v>30</v>
      </c>
      <c r="I6" s="16" t="s">
        <v>42</v>
      </c>
      <c r="O6" s="33">
        <v>2.5</v>
      </c>
      <c r="P6" s="33">
        <v>0</v>
      </c>
      <c r="Q6" s="33">
        <v>0</v>
      </c>
      <c r="R6" s="33">
        <v>13</v>
      </c>
    </row>
    <row r="7" spans="1:18" ht="18.75" x14ac:dyDescent="0.3">
      <c r="B7" s="18"/>
    </row>
    <row r="8" spans="1:18" s="19" customFormat="1" x14ac:dyDescent="0.25">
      <c r="B8" s="24" t="s">
        <v>0</v>
      </c>
      <c r="C8" s="25"/>
      <c r="D8" s="26"/>
      <c r="E8" s="27">
        <v>-700</v>
      </c>
      <c r="F8" s="27">
        <v>-612</v>
      </c>
      <c r="G8" s="27">
        <v>-80</v>
      </c>
      <c r="H8" s="27">
        <v>-120</v>
      </c>
      <c r="I8" s="27">
        <v>0</v>
      </c>
      <c r="J8" s="27">
        <v>0</v>
      </c>
      <c r="K8" s="27">
        <v>-9999</v>
      </c>
      <c r="L8" s="27">
        <v>-9999</v>
      </c>
    </row>
    <row r="9" spans="1:18" s="21" customFormat="1" ht="36" x14ac:dyDescent="0.25">
      <c r="B9" s="22" t="s">
        <v>1</v>
      </c>
      <c r="C9" s="22" t="s">
        <v>33</v>
      </c>
      <c r="D9" s="22" t="s">
        <v>34</v>
      </c>
      <c r="E9" s="22" t="s">
        <v>35</v>
      </c>
      <c r="F9" s="22" t="s">
        <v>36</v>
      </c>
      <c r="G9" s="22" t="s">
        <v>37</v>
      </c>
      <c r="H9" s="22" t="s">
        <v>38</v>
      </c>
      <c r="I9" s="22" t="s">
        <v>6</v>
      </c>
      <c r="J9" s="22" t="s">
        <v>7</v>
      </c>
      <c r="K9" s="22" t="s">
        <v>39</v>
      </c>
      <c r="L9" s="22" t="s">
        <v>40</v>
      </c>
      <c r="N9" s="21" t="s">
        <v>17</v>
      </c>
      <c r="O9" s="22" t="s">
        <v>24</v>
      </c>
      <c r="P9" s="9">
        <f>700*O6+612*P6+80*Q6+120*R6</f>
        <v>3310</v>
      </c>
    </row>
    <row r="10" spans="1:18" s="19" customFormat="1" x14ac:dyDescent="0.25">
      <c r="B10" s="27">
        <v>-9999</v>
      </c>
      <c r="C10" s="29" t="s">
        <v>39</v>
      </c>
      <c r="D10" s="27">
        <v>40</v>
      </c>
      <c r="E10" s="31">
        <v>16</v>
      </c>
      <c r="F10" s="27">
        <v>6</v>
      </c>
      <c r="G10" s="27">
        <v>1</v>
      </c>
      <c r="H10" s="27">
        <v>0</v>
      </c>
      <c r="I10" s="27">
        <v>-1</v>
      </c>
      <c r="J10" s="27">
        <v>0</v>
      </c>
      <c r="K10" s="27">
        <v>1</v>
      </c>
      <c r="L10" s="27">
        <v>0</v>
      </c>
      <c r="N10" s="28">
        <f>D10/E10</f>
        <v>2.5</v>
      </c>
      <c r="O10" s="30">
        <f>16*O6+6*P6+1*Q6</f>
        <v>40</v>
      </c>
      <c r="P10" s="20" t="s">
        <v>48</v>
      </c>
      <c r="Q10" s="30">
        <v>40</v>
      </c>
    </row>
    <row r="11" spans="1:18" s="19" customFormat="1" x14ac:dyDescent="0.25">
      <c r="B11" s="27">
        <v>-9999</v>
      </c>
      <c r="C11" s="27" t="s">
        <v>40</v>
      </c>
      <c r="D11" s="27">
        <v>18</v>
      </c>
      <c r="E11" s="27">
        <v>2</v>
      </c>
      <c r="F11" s="27">
        <v>3</v>
      </c>
      <c r="G11" s="27">
        <v>0</v>
      </c>
      <c r="H11" s="27">
        <v>1</v>
      </c>
      <c r="I11" s="27">
        <v>0</v>
      </c>
      <c r="J11" s="27">
        <v>-1</v>
      </c>
      <c r="K11" s="27">
        <v>0</v>
      </c>
      <c r="L11" s="27">
        <v>1</v>
      </c>
      <c r="N11" s="19">
        <f>D11/E11</f>
        <v>9</v>
      </c>
      <c r="O11" s="30">
        <f>2*O6+3*P6+1*R6</f>
        <v>18</v>
      </c>
      <c r="P11" s="20" t="s">
        <v>48</v>
      </c>
      <c r="Q11" s="30">
        <v>18</v>
      </c>
    </row>
    <row r="12" spans="1:18" s="19" customFormat="1" x14ac:dyDescent="0.25">
      <c r="B12" s="24" t="s">
        <v>10</v>
      </c>
      <c r="C12" s="26"/>
      <c r="D12" s="27">
        <f>SUMPRODUCT($B10:$B11,D10:D11)</f>
        <v>-579942</v>
      </c>
      <c r="E12" s="27">
        <f t="shared" ref="E12:L12" si="0">SUMPRODUCT($B10:$B11,E10:E11)</f>
        <v>-179982</v>
      </c>
      <c r="F12" s="27">
        <f t="shared" si="0"/>
        <v>-89991</v>
      </c>
      <c r="G12" s="27">
        <f t="shared" si="0"/>
        <v>-9999</v>
      </c>
      <c r="H12" s="27">
        <f t="shared" si="0"/>
        <v>-9999</v>
      </c>
      <c r="I12" s="27">
        <f t="shared" si="0"/>
        <v>9999</v>
      </c>
      <c r="J12" s="27">
        <f t="shared" si="0"/>
        <v>9999</v>
      </c>
      <c r="K12" s="27">
        <f t="shared" si="0"/>
        <v>-9999</v>
      </c>
      <c r="L12" s="27">
        <f t="shared" si="0"/>
        <v>-9999</v>
      </c>
    </row>
    <row r="13" spans="1:18" s="19" customFormat="1" x14ac:dyDescent="0.25">
      <c r="B13" s="24" t="s">
        <v>11</v>
      </c>
      <c r="C13" s="25"/>
      <c r="D13" s="26"/>
      <c r="E13" s="27">
        <f>E8-E12</f>
        <v>179282</v>
      </c>
      <c r="F13" s="27">
        <f t="shared" ref="F13:L13" si="1">F8-F12</f>
        <v>89379</v>
      </c>
      <c r="G13" s="27">
        <f t="shared" si="1"/>
        <v>9919</v>
      </c>
      <c r="H13" s="27">
        <f t="shared" si="1"/>
        <v>9879</v>
      </c>
      <c r="I13" s="27">
        <f t="shared" si="1"/>
        <v>-9999</v>
      </c>
      <c r="J13" s="27">
        <f t="shared" si="1"/>
        <v>-9999</v>
      </c>
      <c r="K13" s="27">
        <f t="shared" si="1"/>
        <v>0</v>
      </c>
      <c r="L13" s="27">
        <f t="shared" si="1"/>
        <v>0</v>
      </c>
    </row>
    <row r="14" spans="1:18" s="19" customFormat="1" x14ac:dyDescent="0.2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</row>
    <row r="15" spans="1:18" s="19" customFormat="1" x14ac:dyDescent="0.25"/>
    <row r="16" spans="1:18" s="19" customFormat="1" x14ac:dyDescent="0.25">
      <c r="B16" s="24" t="s">
        <v>0</v>
      </c>
      <c r="C16" s="25"/>
      <c r="D16" s="26"/>
      <c r="E16" s="27">
        <v>-700</v>
      </c>
      <c r="F16" s="27">
        <v>-612</v>
      </c>
      <c r="G16" s="27">
        <v>-80</v>
      </c>
      <c r="H16" s="27">
        <v>-120</v>
      </c>
      <c r="I16" s="27">
        <v>0</v>
      </c>
      <c r="J16" s="27">
        <v>0</v>
      </c>
      <c r="K16" s="27">
        <v>-9999</v>
      </c>
      <c r="L16" s="27">
        <v>-9999</v>
      </c>
    </row>
    <row r="17" spans="2:14" s="19" customFormat="1" ht="36" x14ac:dyDescent="0.25">
      <c r="B17" s="22" t="s">
        <v>1</v>
      </c>
      <c r="C17" s="22" t="s">
        <v>33</v>
      </c>
      <c r="D17" s="22" t="s">
        <v>34</v>
      </c>
      <c r="E17" s="22" t="s">
        <v>35</v>
      </c>
      <c r="F17" s="22" t="s">
        <v>36</v>
      </c>
      <c r="G17" s="22" t="s">
        <v>37</v>
      </c>
      <c r="H17" s="22" t="s">
        <v>38</v>
      </c>
      <c r="I17" s="22" t="s">
        <v>6</v>
      </c>
      <c r="J17" s="22" t="s">
        <v>7</v>
      </c>
      <c r="K17" s="22" t="s">
        <v>39</v>
      </c>
      <c r="L17" s="22" t="s">
        <v>40</v>
      </c>
    </row>
    <row r="18" spans="2:14" s="19" customFormat="1" x14ac:dyDescent="0.25">
      <c r="B18" s="27">
        <v>-700</v>
      </c>
      <c r="C18" s="30" t="s">
        <v>35</v>
      </c>
      <c r="D18" s="27">
        <f>D10/$E$10</f>
        <v>2.5</v>
      </c>
      <c r="E18" s="32">
        <f t="shared" ref="E18:L18" si="2">E10/$E$10</f>
        <v>1</v>
      </c>
      <c r="F18" s="27">
        <f t="shared" si="2"/>
        <v>0.375</v>
      </c>
      <c r="G18" s="27">
        <f t="shared" si="2"/>
        <v>6.25E-2</v>
      </c>
      <c r="H18" s="27">
        <f t="shared" si="2"/>
        <v>0</v>
      </c>
      <c r="I18" s="27">
        <f t="shared" si="2"/>
        <v>-6.25E-2</v>
      </c>
      <c r="J18" s="27">
        <f t="shared" si="2"/>
        <v>0</v>
      </c>
      <c r="K18" s="27">
        <f t="shared" si="2"/>
        <v>6.25E-2</v>
      </c>
      <c r="L18" s="27">
        <f t="shared" si="2"/>
        <v>0</v>
      </c>
      <c r="N18" s="19" t="s">
        <v>18</v>
      </c>
    </row>
    <row r="19" spans="2:14" s="19" customFormat="1" x14ac:dyDescent="0.25">
      <c r="B19" s="27">
        <v>-9999</v>
      </c>
      <c r="C19" s="27" t="s">
        <v>40</v>
      </c>
      <c r="D19" s="27">
        <f>-$E$11*D18+D11</f>
        <v>13</v>
      </c>
      <c r="E19" s="32">
        <f t="shared" ref="E19:L19" si="3">-$E$11*E18+E11</f>
        <v>0</v>
      </c>
      <c r="F19" s="27">
        <f t="shared" si="3"/>
        <v>2.25</v>
      </c>
      <c r="G19" s="27">
        <f t="shared" si="3"/>
        <v>-0.125</v>
      </c>
      <c r="H19" s="27">
        <f t="shared" si="3"/>
        <v>1</v>
      </c>
      <c r="I19" s="27">
        <f t="shared" si="3"/>
        <v>0.125</v>
      </c>
      <c r="J19" s="27">
        <f t="shared" si="3"/>
        <v>-1</v>
      </c>
      <c r="K19" s="27">
        <f t="shared" si="3"/>
        <v>-0.125</v>
      </c>
      <c r="L19" s="27">
        <f t="shared" si="3"/>
        <v>1</v>
      </c>
      <c r="N19" s="19" t="s">
        <v>43</v>
      </c>
    </row>
    <row r="20" spans="2:14" s="19" customFormat="1" x14ac:dyDescent="0.25">
      <c r="B20" s="24" t="s">
        <v>10</v>
      </c>
      <c r="C20" s="26"/>
      <c r="D20" s="27">
        <f>SUMPRODUCT($B18:$B19,D18:D19)</f>
        <v>-131737</v>
      </c>
      <c r="E20" s="27">
        <f t="shared" ref="E20" si="4">SUMPRODUCT($B18:$B19,E18:E19)</f>
        <v>-700</v>
      </c>
      <c r="F20" s="27">
        <f t="shared" ref="F20" si="5">SUMPRODUCT($B18:$B19,F18:F19)</f>
        <v>-22760.25</v>
      </c>
      <c r="G20" s="27">
        <f t="shared" ref="G20" si="6">SUMPRODUCT($B18:$B19,G18:G19)</f>
        <v>1206.125</v>
      </c>
      <c r="H20" s="27">
        <f t="shared" ref="H20" si="7">SUMPRODUCT($B18:$B19,H18:H19)</f>
        <v>-9999</v>
      </c>
      <c r="I20" s="27">
        <f t="shared" ref="I20" si="8">SUMPRODUCT($B18:$B19,I18:I19)</f>
        <v>-1206.125</v>
      </c>
      <c r="J20" s="27">
        <f t="shared" ref="J20" si="9">SUMPRODUCT($B18:$B19,J18:J19)</f>
        <v>9999</v>
      </c>
      <c r="K20" s="27">
        <f t="shared" ref="K20" si="10">SUMPRODUCT($B18:$B19,K18:K19)</f>
        <v>1206.125</v>
      </c>
      <c r="L20" s="27">
        <f t="shared" ref="L20" si="11">SUMPRODUCT($B18:$B19,L18:L19)</f>
        <v>-9999</v>
      </c>
    </row>
    <row r="21" spans="2:14" s="19" customFormat="1" x14ac:dyDescent="0.25">
      <c r="B21" s="24" t="s">
        <v>11</v>
      </c>
      <c r="C21" s="25"/>
      <c r="D21" s="26"/>
      <c r="E21" s="27">
        <f>E16-E20</f>
        <v>0</v>
      </c>
      <c r="F21" s="27">
        <f t="shared" ref="F21" si="12">F16-F20</f>
        <v>22148.25</v>
      </c>
      <c r="G21" s="27">
        <f t="shared" ref="G21" si="13">G16-G20</f>
        <v>-1286.125</v>
      </c>
      <c r="H21" s="27">
        <f t="shared" ref="H21" si="14">H16-H20</f>
        <v>9879</v>
      </c>
      <c r="I21" s="27">
        <f t="shared" ref="I21" si="15">I16-I20</f>
        <v>1206.125</v>
      </c>
      <c r="J21" s="27">
        <f t="shared" ref="J21" si="16">J16-J20</f>
        <v>-9999</v>
      </c>
      <c r="K21" s="27">
        <f t="shared" ref="K21" si="17">K16-K20</f>
        <v>-11205.125</v>
      </c>
      <c r="L21" s="27">
        <f t="shared" ref="L21" si="18">L16-L20</f>
        <v>0</v>
      </c>
    </row>
    <row r="22" spans="2:14" s="19" customFormat="1" x14ac:dyDescent="0.25"/>
    <row r="23" spans="2:14" s="19" customFormat="1" x14ac:dyDescent="0.25"/>
    <row r="24" spans="2:14" s="19" customFormat="1" x14ac:dyDescent="0.25">
      <c r="B24" s="24" t="s">
        <v>0</v>
      </c>
      <c r="C24" s="25"/>
      <c r="D24" s="26"/>
      <c r="E24" s="27">
        <v>-700</v>
      </c>
      <c r="F24" s="27">
        <v>-612</v>
      </c>
      <c r="G24" s="27">
        <v>-80</v>
      </c>
      <c r="H24" s="27">
        <v>-120</v>
      </c>
      <c r="I24" s="27">
        <v>0</v>
      </c>
      <c r="J24" s="27">
        <v>0</v>
      </c>
      <c r="K24" s="27">
        <v>-9999</v>
      </c>
      <c r="L24" s="27">
        <v>-9999</v>
      </c>
    </row>
    <row r="25" spans="2:14" s="19" customFormat="1" ht="36" x14ac:dyDescent="0.25">
      <c r="B25" s="22" t="s">
        <v>1</v>
      </c>
      <c r="C25" s="22" t="s">
        <v>33</v>
      </c>
      <c r="D25" s="22" t="s">
        <v>34</v>
      </c>
      <c r="E25" s="22" t="s">
        <v>35</v>
      </c>
      <c r="F25" s="22" t="s">
        <v>36</v>
      </c>
      <c r="G25" s="22" t="s">
        <v>37</v>
      </c>
      <c r="H25" s="22" t="s">
        <v>38</v>
      </c>
      <c r="I25" s="22" t="s">
        <v>6</v>
      </c>
      <c r="J25" s="22" t="s">
        <v>7</v>
      </c>
      <c r="K25" s="22" t="s">
        <v>39</v>
      </c>
      <c r="L25" s="22" t="s">
        <v>40</v>
      </c>
      <c r="N25" s="19" t="s">
        <v>17</v>
      </c>
    </row>
    <row r="26" spans="2:14" s="19" customFormat="1" x14ac:dyDescent="0.25">
      <c r="B26" s="27">
        <v>-700</v>
      </c>
      <c r="C26" s="30" t="s">
        <v>35</v>
      </c>
      <c r="D26" s="27">
        <v>2.5</v>
      </c>
      <c r="E26" s="32">
        <v>1</v>
      </c>
      <c r="F26" s="27">
        <v>0.375</v>
      </c>
      <c r="G26" s="27">
        <v>6.25E-2</v>
      </c>
      <c r="H26" s="27">
        <v>0</v>
      </c>
      <c r="I26" s="27">
        <v>-6.25E-2</v>
      </c>
      <c r="J26" s="27">
        <v>0</v>
      </c>
      <c r="K26" s="27">
        <v>6.25E-2</v>
      </c>
      <c r="L26" s="27">
        <v>0</v>
      </c>
      <c r="N26" s="19">
        <f>D26/F26</f>
        <v>6.666666666666667</v>
      </c>
    </row>
    <row r="27" spans="2:14" s="19" customFormat="1" x14ac:dyDescent="0.25">
      <c r="B27" s="27">
        <v>-9999</v>
      </c>
      <c r="C27" s="29" t="s">
        <v>40</v>
      </c>
      <c r="D27" s="27">
        <v>13</v>
      </c>
      <c r="E27" s="32">
        <v>0</v>
      </c>
      <c r="F27" s="31">
        <v>2.25</v>
      </c>
      <c r="G27" s="27">
        <v>-0.125</v>
      </c>
      <c r="H27" s="27">
        <v>1</v>
      </c>
      <c r="I27" s="27">
        <v>0.125</v>
      </c>
      <c r="J27" s="27">
        <v>-1</v>
      </c>
      <c r="K27" s="27">
        <v>-0.125</v>
      </c>
      <c r="L27" s="27">
        <v>1</v>
      </c>
      <c r="N27" s="28">
        <f>D27/F27</f>
        <v>5.7777777777777777</v>
      </c>
    </row>
    <row r="28" spans="2:14" s="19" customFormat="1" x14ac:dyDescent="0.25">
      <c r="B28" s="24" t="s">
        <v>10</v>
      </c>
      <c r="C28" s="26"/>
      <c r="D28" s="27">
        <f>SUMPRODUCT($B26:$B27,D26:D27)</f>
        <v>-131737</v>
      </c>
      <c r="E28" s="27">
        <f t="shared" ref="E28" si="19">SUMPRODUCT($B26:$B27,E26:E27)</f>
        <v>-700</v>
      </c>
      <c r="F28" s="27">
        <f t="shared" ref="F28" si="20">SUMPRODUCT($B26:$B27,F26:F27)</f>
        <v>-22760.25</v>
      </c>
      <c r="G28" s="27">
        <f t="shared" ref="G28" si="21">SUMPRODUCT($B26:$B27,G26:G27)</f>
        <v>1206.125</v>
      </c>
      <c r="H28" s="27">
        <f t="shared" ref="H28" si="22">SUMPRODUCT($B26:$B27,H26:H27)</f>
        <v>-9999</v>
      </c>
      <c r="I28" s="27">
        <f t="shared" ref="I28" si="23">SUMPRODUCT($B26:$B27,I26:I27)</f>
        <v>-1206.125</v>
      </c>
      <c r="J28" s="27">
        <f t="shared" ref="J28" si="24">SUMPRODUCT($B26:$B27,J26:J27)</f>
        <v>9999</v>
      </c>
      <c r="K28" s="27">
        <f t="shared" ref="K28" si="25">SUMPRODUCT($B26:$B27,K26:K27)</f>
        <v>1206.125</v>
      </c>
      <c r="L28" s="27">
        <f t="shared" ref="L28" si="26">SUMPRODUCT($B26:$B27,L26:L27)</f>
        <v>-9999</v>
      </c>
    </row>
    <row r="29" spans="2:14" s="19" customFormat="1" x14ac:dyDescent="0.25">
      <c r="B29" s="24" t="s">
        <v>11</v>
      </c>
      <c r="C29" s="25"/>
      <c r="D29" s="26"/>
      <c r="E29" s="27">
        <f>E24-E28</f>
        <v>0</v>
      </c>
      <c r="F29" s="27">
        <f t="shared" ref="F29" si="27">F24-F28</f>
        <v>22148.25</v>
      </c>
      <c r="G29" s="27">
        <f t="shared" ref="G29" si="28">G24-G28</f>
        <v>-1286.125</v>
      </c>
      <c r="H29" s="27">
        <f t="shared" ref="H29" si="29">H24-H28</f>
        <v>9879</v>
      </c>
      <c r="I29" s="27">
        <f t="shared" ref="I29" si="30">I24-I28</f>
        <v>1206.125</v>
      </c>
      <c r="J29" s="27">
        <f t="shared" ref="J29" si="31">J24-J28</f>
        <v>-9999</v>
      </c>
      <c r="K29" s="27">
        <f t="shared" ref="K29" si="32">K24-K28</f>
        <v>-11205.125</v>
      </c>
      <c r="L29" s="27">
        <f t="shared" ref="L29" si="33">L24-L28</f>
        <v>0</v>
      </c>
    </row>
    <row r="30" spans="2:14" s="19" customFormat="1" x14ac:dyDescent="0.25"/>
    <row r="31" spans="2:14" s="19" customFormat="1" x14ac:dyDescent="0.25"/>
    <row r="32" spans="2:14" s="19" customFormat="1" x14ac:dyDescent="0.25">
      <c r="B32" s="24" t="s">
        <v>0</v>
      </c>
      <c r="C32" s="25"/>
      <c r="D32" s="26"/>
      <c r="E32" s="27">
        <v>-700</v>
      </c>
      <c r="F32" s="27">
        <v>-612</v>
      </c>
      <c r="G32" s="27">
        <v>-80</v>
      </c>
      <c r="H32" s="27">
        <v>-120</v>
      </c>
      <c r="I32" s="27">
        <v>0</v>
      </c>
      <c r="J32" s="27">
        <v>0</v>
      </c>
      <c r="K32" s="27">
        <v>-9999</v>
      </c>
      <c r="L32" s="27">
        <v>-9999</v>
      </c>
    </row>
    <row r="33" spans="2:14" s="19" customFormat="1" ht="36" x14ac:dyDescent="0.25">
      <c r="B33" s="22" t="s">
        <v>1</v>
      </c>
      <c r="C33" s="22" t="s">
        <v>33</v>
      </c>
      <c r="D33" s="22" t="s">
        <v>34</v>
      </c>
      <c r="E33" s="22" t="s">
        <v>35</v>
      </c>
      <c r="F33" s="22" t="s">
        <v>36</v>
      </c>
      <c r="G33" s="22" t="s">
        <v>37</v>
      </c>
      <c r="H33" s="22" t="s">
        <v>38</v>
      </c>
      <c r="I33" s="22" t="s">
        <v>6</v>
      </c>
      <c r="J33" s="22" t="s">
        <v>7</v>
      </c>
      <c r="K33" s="22" t="s">
        <v>39</v>
      </c>
      <c r="L33" s="22" t="s">
        <v>40</v>
      </c>
    </row>
    <row r="34" spans="2:14" s="19" customFormat="1" x14ac:dyDescent="0.25">
      <c r="B34" s="27">
        <v>-700</v>
      </c>
      <c r="C34" s="30" t="s">
        <v>35</v>
      </c>
      <c r="D34" s="27">
        <f>-$F$26*D35+D26</f>
        <v>0.33333333333333348</v>
      </c>
      <c r="E34" s="32">
        <f t="shared" ref="E34:L34" si="34">-$F$26*E35+E26</f>
        <v>1</v>
      </c>
      <c r="F34" s="32">
        <f t="shared" si="34"/>
        <v>0</v>
      </c>
      <c r="G34" s="27">
        <f t="shared" si="34"/>
        <v>8.3333333333333329E-2</v>
      </c>
      <c r="H34" s="27">
        <f t="shared" si="34"/>
        <v>-0.16666666666666666</v>
      </c>
      <c r="I34" s="27">
        <f t="shared" si="34"/>
        <v>-8.3333333333333329E-2</v>
      </c>
      <c r="J34" s="27">
        <f t="shared" si="34"/>
        <v>0.16666666666666666</v>
      </c>
      <c r="K34" s="27">
        <f t="shared" si="34"/>
        <v>8.3333333333333329E-2</v>
      </c>
      <c r="L34" s="27">
        <f t="shared" si="34"/>
        <v>-0.16666666666666666</v>
      </c>
      <c r="N34" s="19" t="s">
        <v>45</v>
      </c>
    </row>
    <row r="35" spans="2:14" s="19" customFormat="1" x14ac:dyDescent="0.25">
      <c r="B35" s="27">
        <v>-612</v>
      </c>
      <c r="C35" s="30" t="s">
        <v>36</v>
      </c>
      <c r="D35" s="27">
        <f>D27/$F$27</f>
        <v>5.7777777777777777</v>
      </c>
      <c r="E35" s="32">
        <f t="shared" ref="E35:L35" si="35">E27/$F$27</f>
        <v>0</v>
      </c>
      <c r="F35" s="32">
        <f t="shared" si="35"/>
        <v>1</v>
      </c>
      <c r="G35" s="27">
        <f t="shared" si="35"/>
        <v>-5.5555555555555552E-2</v>
      </c>
      <c r="H35" s="27">
        <f t="shared" si="35"/>
        <v>0.44444444444444442</v>
      </c>
      <c r="I35" s="27">
        <f t="shared" si="35"/>
        <v>5.5555555555555552E-2</v>
      </c>
      <c r="J35" s="27">
        <f t="shared" si="35"/>
        <v>-0.44444444444444442</v>
      </c>
      <c r="K35" s="27">
        <f t="shared" si="35"/>
        <v>-5.5555555555555552E-2</v>
      </c>
      <c r="L35" s="27">
        <f t="shared" si="35"/>
        <v>0.44444444444444442</v>
      </c>
      <c r="N35" s="19" t="s">
        <v>44</v>
      </c>
    </row>
    <row r="36" spans="2:14" s="19" customFormat="1" x14ac:dyDescent="0.25">
      <c r="B36" s="24" t="s">
        <v>10</v>
      </c>
      <c r="C36" s="26"/>
      <c r="D36" s="27">
        <f>SUMPRODUCT($B34:$B35,D34:D35)</f>
        <v>-3769.3333333333335</v>
      </c>
      <c r="E36" s="27">
        <f t="shared" ref="E36" si="36">SUMPRODUCT($B34:$B35,E34:E35)</f>
        <v>-700</v>
      </c>
      <c r="F36" s="27">
        <f t="shared" ref="F36" si="37">SUMPRODUCT($B34:$B35,F34:F35)</f>
        <v>-612</v>
      </c>
      <c r="G36" s="27">
        <f t="shared" ref="G36" si="38">SUMPRODUCT($B34:$B35,G34:G35)</f>
        <v>-24.333333333333329</v>
      </c>
      <c r="H36" s="27">
        <f t="shared" ref="H36" si="39">SUMPRODUCT($B34:$B35,H34:H35)</f>
        <v>-155.33333333333334</v>
      </c>
      <c r="I36" s="27">
        <f t="shared" ref="I36" si="40">SUMPRODUCT($B34:$B35,I34:I35)</f>
        <v>24.333333333333329</v>
      </c>
      <c r="J36" s="27">
        <f t="shared" ref="J36" si="41">SUMPRODUCT($B34:$B35,J34:J35)</f>
        <v>155.33333333333334</v>
      </c>
      <c r="K36" s="27">
        <f t="shared" ref="K36" si="42">SUMPRODUCT($B34:$B35,K34:K35)</f>
        <v>-24.333333333333329</v>
      </c>
      <c r="L36" s="27">
        <f t="shared" ref="L36" si="43">SUMPRODUCT($B34:$B35,L34:L35)</f>
        <v>-155.33333333333334</v>
      </c>
    </row>
    <row r="37" spans="2:14" s="19" customFormat="1" x14ac:dyDescent="0.25">
      <c r="B37" s="24" t="s">
        <v>11</v>
      </c>
      <c r="C37" s="25"/>
      <c r="D37" s="26"/>
      <c r="E37" s="27">
        <f>E32-E36</f>
        <v>0</v>
      </c>
      <c r="F37" s="27">
        <f t="shared" ref="F37" si="44">F32-F36</f>
        <v>0</v>
      </c>
      <c r="G37" s="27">
        <f t="shared" ref="G37" si="45">G32-G36</f>
        <v>-55.666666666666671</v>
      </c>
      <c r="H37" s="27">
        <f t="shared" ref="H37" si="46">H32-H36</f>
        <v>35.333333333333343</v>
      </c>
      <c r="I37" s="27">
        <f t="shared" ref="I37" si="47">I32-I36</f>
        <v>-24.333333333333329</v>
      </c>
      <c r="J37" s="27">
        <f t="shared" ref="J37" si="48">J32-J36</f>
        <v>-155.33333333333334</v>
      </c>
      <c r="K37" s="27">
        <f t="shared" ref="K37" si="49">K32-K36</f>
        <v>-9974.6666666666661</v>
      </c>
      <c r="L37" s="27">
        <f t="shared" ref="L37" si="50">L32-L36</f>
        <v>-9843.6666666666661</v>
      </c>
    </row>
    <row r="38" spans="2:14" s="19" customFormat="1" x14ac:dyDescent="0.25"/>
    <row r="39" spans="2:14" s="19" customFormat="1" x14ac:dyDescent="0.25"/>
    <row r="40" spans="2:14" s="19" customFormat="1" x14ac:dyDescent="0.25">
      <c r="B40" s="24" t="s">
        <v>0</v>
      </c>
      <c r="C40" s="25"/>
      <c r="D40" s="26"/>
      <c r="E40" s="27">
        <v>-700</v>
      </c>
      <c r="F40" s="27">
        <v>-612</v>
      </c>
      <c r="G40" s="27">
        <v>-80</v>
      </c>
      <c r="H40" s="27">
        <v>-120</v>
      </c>
      <c r="I40" s="27">
        <v>0</v>
      </c>
      <c r="J40" s="27">
        <v>0</v>
      </c>
      <c r="K40" s="27">
        <v>-9999</v>
      </c>
      <c r="L40" s="27">
        <v>-9999</v>
      </c>
    </row>
    <row r="41" spans="2:14" s="19" customFormat="1" ht="36" x14ac:dyDescent="0.25">
      <c r="B41" s="22" t="s">
        <v>1</v>
      </c>
      <c r="C41" s="22" t="s">
        <v>33</v>
      </c>
      <c r="D41" s="22" t="s">
        <v>34</v>
      </c>
      <c r="E41" s="22" t="s">
        <v>35</v>
      </c>
      <c r="F41" s="22" t="s">
        <v>36</v>
      </c>
      <c r="G41" s="22" t="s">
        <v>37</v>
      </c>
      <c r="H41" s="22" t="s">
        <v>38</v>
      </c>
      <c r="I41" s="22" t="s">
        <v>6</v>
      </c>
      <c r="J41" s="22" t="s">
        <v>7</v>
      </c>
      <c r="K41" s="22" t="s">
        <v>39</v>
      </c>
      <c r="L41" s="22" t="s">
        <v>40</v>
      </c>
      <c r="N41" s="19" t="s">
        <v>17</v>
      </c>
    </row>
    <row r="42" spans="2:14" s="19" customFormat="1" x14ac:dyDescent="0.25">
      <c r="B42" s="27">
        <v>-700</v>
      </c>
      <c r="C42" s="30" t="s">
        <v>35</v>
      </c>
      <c r="D42" s="27">
        <v>0.33333333333333348</v>
      </c>
      <c r="E42" s="32">
        <v>1</v>
      </c>
      <c r="F42" s="32">
        <v>0</v>
      </c>
      <c r="G42" s="27">
        <v>8.3333333333333329E-2</v>
      </c>
      <c r="H42" s="27">
        <v>-0.16666666666666666</v>
      </c>
      <c r="I42" s="27">
        <v>-8.3333333333333329E-2</v>
      </c>
      <c r="J42" s="27">
        <v>0.16666666666666666</v>
      </c>
      <c r="K42" s="27">
        <v>8.3333333333333329E-2</v>
      </c>
      <c r="L42" s="27">
        <v>-0.16666666666666666</v>
      </c>
      <c r="N42" s="19">
        <f>D42/H42</f>
        <v>-2.0000000000000009</v>
      </c>
    </row>
    <row r="43" spans="2:14" s="19" customFormat="1" x14ac:dyDescent="0.25">
      <c r="B43" s="27">
        <v>-612</v>
      </c>
      <c r="C43" s="29" t="s">
        <v>36</v>
      </c>
      <c r="D43" s="27">
        <v>5.7777777777777777</v>
      </c>
      <c r="E43" s="32">
        <v>0</v>
      </c>
      <c r="F43" s="32">
        <v>1</v>
      </c>
      <c r="G43" s="27">
        <v>-5.5555555555555552E-2</v>
      </c>
      <c r="H43" s="31">
        <v>0.44444444444444442</v>
      </c>
      <c r="I43" s="27">
        <v>5.5555555555555552E-2</v>
      </c>
      <c r="J43" s="27">
        <v>-0.44444444444444442</v>
      </c>
      <c r="K43" s="27">
        <v>-5.5555555555555552E-2</v>
      </c>
      <c r="L43" s="27">
        <v>0.44444444444444442</v>
      </c>
      <c r="N43" s="28">
        <f>D43/H43</f>
        <v>13</v>
      </c>
    </row>
    <row r="44" spans="2:14" s="19" customFormat="1" x14ac:dyDescent="0.25">
      <c r="B44" s="24" t="s">
        <v>10</v>
      </c>
      <c r="C44" s="26"/>
      <c r="D44" s="27">
        <f>SUMPRODUCT($B42:$B43,D42:D43)</f>
        <v>-3769.3333333333335</v>
      </c>
      <c r="E44" s="27">
        <f t="shared" ref="E44" si="51">SUMPRODUCT($B42:$B43,E42:E43)</f>
        <v>-700</v>
      </c>
      <c r="F44" s="27">
        <f t="shared" ref="F44" si="52">SUMPRODUCT($B42:$B43,F42:F43)</f>
        <v>-612</v>
      </c>
      <c r="G44" s="27">
        <f t="shared" ref="G44" si="53">SUMPRODUCT($B42:$B43,G42:G43)</f>
        <v>-24.333333333333329</v>
      </c>
      <c r="H44" s="27">
        <f t="shared" ref="H44" si="54">SUMPRODUCT($B42:$B43,H42:H43)</f>
        <v>-155.33333333333334</v>
      </c>
      <c r="I44" s="27">
        <f t="shared" ref="I44" si="55">SUMPRODUCT($B42:$B43,I42:I43)</f>
        <v>24.333333333333329</v>
      </c>
      <c r="J44" s="27">
        <f t="shared" ref="J44" si="56">SUMPRODUCT($B42:$B43,J42:J43)</f>
        <v>155.33333333333334</v>
      </c>
      <c r="K44" s="27">
        <f t="shared" ref="K44" si="57">SUMPRODUCT($B42:$B43,K42:K43)</f>
        <v>-24.333333333333329</v>
      </c>
      <c r="L44" s="27">
        <f t="shared" ref="L44" si="58">SUMPRODUCT($B42:$B43,L42:L43)</f>
        <v>-155.33333333333334</v>
      </c>
    </row>
    <row r="45" spans="2:14" s="19" customFormat="1" x14ac:dyDescent="0.25">
      <c r="B45" s="24" t="s">
        <v>11</v>
      </c>
      <c r="C45" s="25"/>
      <c r="D45" s="26"/>
      <c r="E45" s="27">
        <f>E40-E44</f>
        <v>0</v>
      </c>
      <c r="F45" s="27">
        <f t="shared" ref="F45" si="59">F40-F44</f>
        <v>0</v>
      </c>
      <c r="G45" s="27">
        <f t="shared" ref="G45" si="60">G40-G44</f>
        <v>-55.666666666666671</v>
      </c>
      <c r="H45" s="27">
        <f t="shared" ref="H45" si="61">H40-H44</f>
        <v>35.333333333333343</v>
      </c>
      <c r="I45" s="27">
        <f t="shared" ref="I45" si="62">I40-I44</f>
        <v>-24.333333333333329</v>
      </c>
      <c r="J45" s="27">
        <f t="shared" ref="J45" si="63">J40-J44</f>
        <v>-155.33333333333334</v>
      </c>
      <c r="K45" s="27">
        <f t="shared" ref="K45" si="64">K40-K44</f>
        <v>-9974.6666666666661</v>
      </c>
      <c r="L45" s="27">
        <f t="shared" ref="L45" si="65">L40-L44</f>
        <v>-9843.6666666666661</v>
      </c>
    </row>
    <row r="46" spans="2:14" s="19" customFormat="1" x14ac:dyDescent="0.25"/>
    <row r="47" spans="2:14" s="19" customFormat="1" x14ac:dyDescent="0.25"/>
    <row r="48" spans="2:14" s="19" customFormat="1" x14ac:dyDescent="0.25">
      <c r="B48" s="24" t="s">
        <v>0</v>
      </c>
      <c r="C48" s="25"/>
      <c r="D48" s="26"/>
      <c r="E48" s="27">
        <v>-700</v>
      </c>
      <c r="F48" s="27">
        <v>-612</v>
      </c>
      <c r="G48" s="27">
        <v>-80</v>
      </c>
      <c r="H48" s="27">
        <v>-120</v>
      </c>
      <c r="I48" s="27">
        <v>0</v>
      </c>
      <c r="J48" s="27">
        <v>0</v>
      </c>
      <c r="K48" s="27">
        <v>-9999</v>
      </c>
      <c r="L48" s="27">
        <v>-9999</v>
      </c>
    </row>
    <row r="49" spans="2:14" s="19" customFormat="1" ht="36" x14ac:dyDescent="0.25">
      <c r="B49" s="22" t="s">
        <v>1</v>
      </c>
      <c r="C49" s="22" t="s">
        <v>33</v>
      </c>
      <c r="D49" s="22" t="s">
        <v>34</v>
      </c>
      <c r="E49" s="22" t="s">
        <v>35</v>
      </c>
      <c r="F49" s="22" t="s">
        <v>36</v>
      </c>
      <c r="G49" s="22" t="s">
        <v>37</v>
      </c>
      <c r="H49" s="22" t="s">
        <v>38</v>
      </c>
      <c r="I49" s="22" t="s">
        <v>6</v>
      </c>
      <c r="J49" s="22" t="s">
        <v>7</v>
      </c>
      <c r="K49" s="22" t="s">
        <v>39</v>
      </c>
      <c r="L49" s="22" t="s">
        <v>40</v>
      </c>
    </row>
    <row r="50" spans="2:14" s="19" customFormat="1" x14ac:dyDescent="0.25">
      <c r="B50" s="27">
        <v>-700</v>
      </c>
      <c r="C50" s="30" t="s">
        <v>35</v>
      </c>
      <c r="D50" s="27">
        <f>-$H$42*D51+D42</f>
        <v>2.5</v>
      </c>
      <c r="E50" s="32">
        <f t="shared" ref="E50:L50" si="66">-$H$42*E51+E42</f>
        <v>1</v>
      </c>
      <c r="F50" s="32">
        <f t="shared" si="66"/>
        <v>0.375</v>
      </c>
      <c r="G50" s="27">
        <f t="shared" si="66"/>
        <v>6.25E-2</v>
      </c>
      <c r="H50" s="32">
        <f t="shared" si="66"/>
        <v>0</v>
      </c>
      <c r="I50" s="27">
        <f t="shared" si="66"/>
        <v>-6.25E-2</v>
      </c>
      <c r="J50" s="27">
        <f t="shared" si="66"/>
        <v>0</v>
      </c>
      <c r="K50" s="27">
        <f t="shared" si="66"/>
        <v>6.25E-2</v>
      </c>
      <c r="L50" s="27">
        <f t="shared" si="66"/>
        <v>0</v>
      </c>
      <c r="N50" s="19" t="s">
        <v>47</v>
      </c>
    </row>
    <row r="51" spans="2:14" s="19" customFormat="1" x14ac:dyDescent="0.25">
      <c r="B51" s="27">
        <v>-120</v>
      </c>
      <c r="C51" s="30" t="s">
        <v>38</v>
      </c>
      <c r="D51" s="27">
        <f>D43/$H$43</f>
        <v>13</v>
      </c>
      <c r="E51" s="32">
        <f t="shared" ref="E51:L51" si="67">E43/$H$43</f>
        <v>0</v>
      </c>
      <c r="F51" s="32">
        <f t="shared" si="67"/>
        <v>2.25</v>
      </c>
      <c r="G51" s="27">
        <f t="shared" si="67"/>
        <v>-0.125</v>
      </c>
      <c r="H51" s="32">
        <f t="shared" si="67"/>
        <v>1</v>
      </c>
      <c r="I51" s="27">
        <f t="shared" si="67"/>
        <v>0.125</v>
      </c>
      <c r="J51" s="27">
        <f t="shared" si="67"/>
        <v>-1</v>
      </c>
      <c r="K51" s="27">
        <f t="shared" si="67"/>
        <v>-0.125</v>
      </c>
      <c r="L51" s="27">
        <f t="shared" si="67"/>
        <v>1</v>
      </c>
      <c r="N51" s="19" t="s">
        <v>46</v>
      </c>
    </row>
    <row r="52" spans="2:14" s="19" customFormat="1" x14ac:dyDescent="0.25">
      <c r="B52" s="24" t="s">
        <v>10</v>
      </c>
      <c r="C52" s="26"/>
      <c r="D52" s="27">
        <f>SUMPRODUCT($B50:$B51,D50:D51)</f>
        <v>-3310</v>
      </c>
      <c r="E52" s="27">
        <f t="shared" ref="E52" si="68">SUMPRODUCT($B50:$B51,E50:E51)</f>
        <v>-700</v>
      </c>
      <c r="F52" s="27">
        <f t="shared" ref="F52" si="69">SUMPRODUCT($B50:$B51,F50:F51)</f>
        <v>-532.5</v>
      </c>
      <c r="G52" s="27">
        <f t="shared" ref="G52" si="70">SUMPRODUCT($B50:$B51,G50:G51)</f>
        <v>-28.75</v>
      </c>
      <c r="H52" s="27">
        <f t="shared" ref="H52" si="71">SUMPRODUCT($B50:$B51,H50:H51)</f>
        <v>-120</v>
      </c>
      <c r="I52" s="27">
        <f t="shared" ref="I52" si="72">SUMPRODUCT($B50:$B51,I50:I51)</f>
        <v>28.75</v>
      </c>
      <c r="J52" s="27">
        <f t="shared" ref="J52" si="73">SUMPRODUCT($B50:$B51,J50:J51)</f>
        <v>120</v>
      </c>
      <c r="K52" s="27">
        <f t="shared" ref="K52" si="74">SUMPRODUCT($B50:$B51,K50:K51)</f>
        <v>-28.75</v>
      </c>
      <c r="L52" s="27">
        <f t="shared" ref="L52" si="75">SUMPRODUCT($B50:$B51,L50:L51)</f>
        <v>-120</v>
      </c>
    </row>
    <row r="53" spans="2:14" s="19" customFormat="1" x14ac:dyDescent="0.25">
      <c r="B53" s="24" t="s">
        <v>11</v>
      </c>
      <c r="C53" s="25"/>
      <c r="D53" s="26"/>
      <c r="E53" s="27">
        <f>E48-E52</f>
        <v>0</v>
      </c>
      <c r="F53" s="27">
        <f t="shared" ref="F53" si="76">F48-F52</f>
        <v>-79.5</v>
      </c>
      <c r="G53" s="27">
        <f t="shared" ref="G53" si="77">G48-G52</f>
        <v>-51.25</v>
      </c>
      <c r="H53" s="27">
        <f t="shared" ref="H53" si="78">H48-H52</f>
        <v>0</v>
      </c>
      <c r="I53" s="27">
        <f t="shared" ref="I53" si="79">I48-I52</f>
        <v>-28.75</v>
      </c>
      <c r="J53" s="27">
        <f t="shared" ref="J53" si="80">J48-J52</f>
        <v>-120</v>
      </c>
      <c r="K53" s="27">
        <f t="shared" ref="K53" si="81">K48-K52</f>
        <v>-9970.25</v>
      </c>
      <c r="L53" s="27">
        <f t="shared" ref="L53" si="82">L48-L52</f>
        <v>-9879</v>
      </c>
    </row>
    <row r="54" spans="2:14" s="19" customFormat="1" x14ac:dyDescent="0.25"/>
    <row r="55" spans="2:14" s="19" customFormat="1" x14ac:dyDescent="0.25"/>
    <row r="56" spans="2:14" s="19" customFormat="1" x14ac:dyDescent="0.25">
      <c r="B56" s="24" t="s">
        <v>10</v>
      </c>
      <c r="C56" s="26"/>
      <c r="D56" s="27">
        <f>D52*-1</f>
        <v>3310</v>
      </c>
      <c r="E56" s="27">
        <f t="shared" ref="E56:L56" si="83">E52*-1</f>
        <v>700</v>
      </c>
      <c r="F56" s="27">
        <f t="shared" si="83"/>
        <v>532.5</v>
      </c>
      <c r="G56" s="27">
        <f t="shared" si="83"/>
        <v>28.75</v>
      </c>
      <c r="H56" s="27">
        <f t="shared" si="83"/>
        <v>120</v>
      </c>
      <c r="I56" s="27">
        <f t="shared" si="83"/>
        <v>-28.75</v>
      </c>
      <c r="J56" s="27">
        <f t="shared" si="83"/>
        <v>-120</v>
      </c>
      <c r="K56" s="27">
        <f t="shared" si="83"/>
        <v>28.75</v>
      </c>
      <c r="L56" s="27">
        <f t="shared" si="83"/>
        <v>120</v>
      </c>
    </row>
    <row r="57" spans="2:14" s="19" customFormat="1" x14ac:dyDescent="0.25">
      <c r="B57" s="24" t="s">
        <v>11</v>
      </c>
      <c r="C57" s="25"/>
      <c r="D57" s="26"/>
      <c r="E57" s="27">
        <f>E53*-1</f>
        <v>0</v>
      </c>
      <c r="F57" s="27">
        <f t="shared" ref="F57:L57" si="84">F53*-1</f>
        <v>79.5</v>
      </c>
      <c r="G57" s="27">
        <f t="shared" si="84"/>
        <v>51.25</v>
      </c>
      <c r="H57" s="27">
        <f t="shared" si="84"/>
        <v>0</v>
      </c>
      <c r="I57" s="27">
        <f t="shared" si="84"/>
        <v>28.75</v>
      </c>
      <c r="J57" s="27">
        <f t="shared" si="84"/>
        <v>120</v>
      </c>
      <c r="K57" s="27">
        <f t="shared" si="84"/>
        <v>9970.25</v>
      </c>
      <c r="L57" s="27">
        <f t="shared" si="84"/>
        <v>9879</v>
      </c>
    </row>
    <row r="58" spans="2:14" s="19" customFormat="1" x14ac:dyDescent="0.25"/>
    <row r="59" spans="2:14" s="19" customFormat="1" x14ac:dyDescent="0.25"/>
    <row r="60" spans="2:14" s="19" customFormat="1" x14ac:dyDescent="0.25"/>
    <row r="61" spans="2:14" s="19" customFormat="1" x14ac:dyDescent="0.25"/>
    <row r="62" spans="2:14" s="19" customFormat="1" x14ac:dyDescent="0.25"/>
    <row r="63" spans="2:14" s="19" customFormat="1" x14ac:dyDescent="0.25"/>
    <row r="64" spans="2:14" s="19" customFormat="1" x14ac:dyDescent="0.25"/>
    <row r="65" s="19" customFormat="1" x14ac:dyDescent="0.25"/>
    <row r="66" s="19" customFormat="1" x14ac:dyDescent="0.25"/>
    <row r="67" s="19" customFormat="1" x14ac:dyDescent="0.25"/>
    <row r="68" s="19" customFormat="1" x14ac:dyDescent="0.25"/>
    <row r="69" s="19" customFormat="1" x14ac:dyDescent="0.25"/>
    <row r="70" s="19" customFormat="1" x14ac:dyDescent="0.25"/>
    <row r="71" s="19" customFormat="1" x14ac:dyDescent="0.25"/>
    <row r="72" s="19" customFormat="1" x14ac:dyDescent="0.25"/>
    <row r="73" s="19" customFormat="1" x14ac:dyDescent="0.25"/>
    <row r="74" s="19" customFormat="1" x14ac:dyDescent="0.25"/>
    <row r="75" s="19" customFormat="1" x14ac:dyDescent="0.25"/>
    <row r="76" s="19" customFormat="1" x14ac:dyDescent="0.25"/>
    <row r="77" s="19" customFormat="1" x14ac:dyDescent="0.25"/>
    <row r="78" s="19" customFormat="1" x14ac:dyDescent="0.25"/>
    <row r="79" s="19" customFormat="1" x14ac:dyDescent="0.25"/>
    <row r="80" s="19" customFormat="1" x14ac:dyDescent="0.25"/>
    <row r="81" s="19" customFormat="1" x14ac:dyDescent="0.25"/>
    <row r="82" s="19" customFormat="1" x14ac:dyDescent="0.25"/>
    <row r="83" s="19" customFormat="1" x14ac:dyDescent="0.25"/>
    <row r="84" s="19" customFormat="1" x14ac:dyDescent="0.25"/>
    <row r="85" s="19" customFormat="1" x14ac:dyDescent="0.25"/>
    <row r="86" s="19" customFormat="1" x14ac:dyDescent="0.25"/>
    <row r="87" s="19" customFormat="1" x14ac:dyDescent="0.25"/>
    <row r="88" s="19" customFormat="1" x14ac:dyDescent="0.25"/>
    <row r="89" s="19" customFormat="1" x14ac:dyDescent="0.25"/>
    <row r="90" s="19" customFormat="1" x14ac:dyDescent="0.25"/>
    <row r="91" s="19" customFormat="1" x14ac:dyDescent="0.25"/>
    <row r="92" s="19" customFormat="1" x14ac:dyDescent="0.25"/>
    <row r="93" s="19" customFormat="1" x14ac:dyDescent="0.25"/>
    <row r="94" s="19" customFormat="1" x14ac:dyDescent="0.25"/>
    <row r="95" s="19" customFormat="1" x14ac:dyDescent="0.25"/>
    <row r="96" s="19" customFormat="1" x14ac:dyDescent="0.25"/>
    <row r="97" s="19" customFormat="1" x14ac:dyDescent="0.25"/>
    <row r="98" s="19" customFormat="1" x14ac:dyDescent="0.25"/>
    <row r="99" s="19" customFormat="1" x14ac:dyDescent="0.25"/>
    <row r="100" s="19" customFormat="1" x14ac:dyDescent="0.25"/>
    <row r="101" s="19" customFormat="1" x14ac:dyDescent="0.25"/>
    <row r="102" s="19" customFormat="1" x14ac:dyDescent="0.25"/>
    <row r="103" s="19" customFormat="1" x14ac:dyDescent="0.25"/>
    <row r="104" s="19" customFormat="1" x14ac:dyDescent="0.25"/>
    <row r="105" s="19" customFormat="1" x14ac:dyDescent="0.25"/>
    <row r="106" s="19" customFormat="1" x14ac:dyDescent="0.25"/>
    <row r="107" s="19" customFormat="1" x14ac:dyDescent="0.25"/>
    <row r="108" s="19" customFormat="1" x14ac:dyDescent="0.25"/>
    <row r="109" s="19" customFormat="1" x14ac:dyDescent="0.25"/>
    <row r="110" s="19" customFormat="1" x14ac:dyDescent="0.25"/>
    <row r="111" s="19" customFormat="1" x14ac:dyDescent="0.25"/>
    <row r="112" s="19" customFormat="1" x14ac:dyDescent="0.25"/>
    <row r="113" s="19" customFormat="1" x14ac:dyDescent="0.25"/>
    <row r="114" s="19" customFormat="1" x14ac:dyDescent="0.25"/>
    <row r="115" s="19" customFormat="1" x14ac:dyDescent="0.25"/>
    <row r="116" s="19" customFormat="1" x14ac:dyDescent="0.25"/>
    <row r="117" s="19" customFormat="1" x14ac:dyDescent="0.25"/>
    <row r="118" s="19" customFormat="1" x14ac:dyDescent="0.25"/>
    <row r="119" s="19" customFormat="1" x14ac:dyDescent="0.25"/>
    <row r="120" s="19" customFormat="1" x14ac:dyDescent="0.25"/>
    <row r="121" s="19" customFormat="1" x14ac:dyDescent="0.25"/>
    <row r="122" s="19" customFormat="1" x14ac:dyDescent="0.25"/>
    <row r="123" s="19" customFormat="1" x14ac:dyDescent="0.25"/>
    <row r="124" s="19" customFormat="1" x14ac:dyDescent="0.25"/>
    <row r="125" s="19" customFormat="1" x14ac:dyDescent="0.25"/>
    <row r="126" s="19" customFormat="1" x14ac:dyDescent="0.25"/>
    <row r="127" s="19" customFormat="1" x14ac:dyDescent="0.25"/>
    <row r="128" s="19" customFormat="1" x14ac:dyDescent="0.25"/>
    <row r="129" s="19" customFormat="1" x14ac:dyDescent="0.25"/>
    <row r="130" s="19" customFormat="1" x14ac:dyDescent="0.25"/>
    <row r="131" s="19" customFormat="1" x14ac:dyDescent="0.25"/>
    <row r="132" s="19" customFormat="1" x14ac:dyDescent="0.25"/>
    <row r="133" s="19" customFormat="1" x14ac:dyDescent="0.25"/>
    <row r="134" s="19" customFormat="1" x14ac:dyDescent="0.25"/>
    <row r="135" s="19" customFormat="1" x14ac:dyDescent="0.25"/>
    <row r="136" s="19" customFormat="1" x14ac:dyDescent="0.25"/>
    <row r="137" s="19" customFormat="1" x14ac:dyDescent="0.25"/>
    <row r="138" s="19" customFormat="1" x14ac:dyDescent="0.25"/>
    <row r="139" s="19" customFormat="1" x14ac:dyDescent="0.25"/>
    <row r="140" s="19" customFormat="1" x14ac:dyDescent="0.25"/>
    <row r="141" s="19" customFormat="1" x14ac:dyDescent="0.25"/>
    <row r="142" s="19" customFormat="1" x14ac:dyDescent="0.25"/>
    <row r="143" s="19" customFormat="1" x14ac:dyDescent="0.25"/>
    <row r="144" s="19" customFormat="1" x14ac:dyDescent="0.25"/>
    <row r="145" s="19" customFormat="1" x14ac:dyDescent="0.25"/>
    <row r="146" s="19" customFormat="1" x14ac:dyDescent="0.25"/>
    <row r="147" s="19" customFormat="1" x14ac:dyDescent="0.25"/>
    <row r="148" s="19" customFormat="1" x14ac:dyDescent="0.25"/>
    <row r="149" s="19" customFormat="1" x14ac:dyDescent="0.25"/>
    <row r="150" s="19" customFormat="1" x14ac:dyDescent="0.25"/>
    <row r="151" s="19" customFormat="1" x14ac:dyDescent="0.25"/>
    <row r="152" s="19" customFormat="1" x14ac:dyDescent="0.25"/>
    <row r="153" s="19" customFormat="1" x14ac:dyDescent="0.25"/>
    <row r="154" s="19" customFormat="1" x14ac:dyDescent="0.25"/>
    <row r="155" s="19" customFormat="1" x14ac:dyDescent="0.25"/>
    <row r="156" s="19" customFormat="1" x14ac:dyDescent="0.25"/>
    <row r="157" s="19" customFormat="1" x14ac:dyDescent="0.25"/>
    <row r="158" s="19" customFormat="1" x14ac:dyDescent="0.25"/>
    <row r="159" s="19" customFormat="1" x14ac:dyDescent="0.25"/>
    <row r="160" s="19" customFormat="1" x14ac:dyDescent="0.25"/>
    <row r="161" s="19" customFormat="1" x14ac:dyDescent="0.25"/>
    <row r="162" s="19" customFormat="1" x14ac:dyDescent="0.25"/>
    <row r="163" s="19" customFormat="1" x14ac:dyDescent="0.25"/>
    <row r="164" s="19" customFormat="1" x14ac:dyDescent="0.25"/>
    <row r="165" s="19" customFormat="1" x14ac:dyDescent="0.25"/>
    <row r="166" s="19" customFormat="1" x14ac:dyDescent="0.25"/>
    <row r="167" s="19" customFormat="1" x14ac:dyDescent="0.25"/>
    <row r="168" s="19" customFormat="1" x14ac:dyDescent="0.25"/>
    <row r="169" s="19" customFormat="1" x14ac:dyDescent="0.25"/>
    <row r="170" s="19" customFormat="1" x14ac:dyDescent="0.25"/>
    <row r="171" s="19" customFormat="1" x14ac:dyDescent="0.25"/>
    <row r="172" s="19" customFormat="1" x14ac:dyDescent="0.25"/>
    <row r="173" s="19" customFormat="1" x14ac:dyDescent="0.25"/>
    <row r="174" s="19" customFormat="1" x14ac:dyDescent="0.25"/>
    <row r="175" s="19" customFormat="1" x14ac:dyDescent="0.25"/>
    <row r="176" s="19" customFormat="1" x14ac:dyDescent="0.25"/>
    <row r="177" s="19" customFormat="1" x14ac:dyDescent="0.25"/>
    <row r="178" s="19" customFormat="1" x14ac:dyDescent="0.25"/>
    <row r="179" s="19" customFormat="1" x14ac:dyDescent="0.25"/>
    <row r="180" s="19" customFormat="1" x14ac:dyDescent="0.25"/>
    <row r="181" s="19" customFormat="1" x14ac:dyDescent="0.25"/>
    <row r="182" s="19" customFormat="1" x14ac:dyDescent="0.25"/>
    <row r="183" s="19" customFormat="1" x14ac:dyDescent="0.25"/>
    <row r="184" s="19" customFormat="1" x14ac:dyDescent="0.25"/>
    <row r="185" s="19" customFormat="1" x14ac:dyDescent="0.25"/>
    <row r="186" s="19" customFormat="1" x14ac:dyDescent="0.25"/>
    <row r="187" s="19" customFormat="1" x14ac:dyDescent="0.25"/>
    <row r="188" s="19" customFormat="1" x14ac:dyDescent="0.25"/>
    <row r="189" s="19" customFormat="1" x14ac:dyDescent="0.25"/>
    <row r="190" s="19" customFormat="1" x14ac:dyDescent="0.25"/>
    <row r="191" s="19" customFormat="1" x14ac:dyDescent="0.25"/>
    <row r="192" s="19" customFormat="1" x14ac:dyDescent="0.25"/>
    <row r="193" s="19" customFormat="1" x14ac:dyDescent="0.25"/>
    <row r="194" s="19" customFormat="1" x14ac:dyDescent="0.25"/>
    <row r="195" s="19" customFormat="1" x14ac:dyDescent="0.25"/>
    <row r="196" s="19" customFormat="1" x14ac:dyDescent="0.25"/>
    <row r="197" s="19" customFormat="1" x14ac:dyDescent="0.25"/>
    <row r="198" s="19" customFormat="1" x14ac:dyDescent="0.25"/>
    <row r="199" s="19" customFormat="1" x14ac:dyDescent="0.25"/>
    <row r="200" s="19" customFormat="1" x14ac:dyDescent="0.25"/>
    <row r="201" s="19" customFormat="1" x14ac:dyDescent="0.25"/>
    <row r="202" s="19" customFormat="1" x14ac:dyDescent="0.25"/>
    <row r="203" s="19" customFormat="1" x14ac:dyDescent="0.25"/>
    <row r="204" s="19" customFormat="1" x14ac:dyDescent="0.25"/>
    <row r="205" s="19" customFormat="1" x14ac:dyDescent="0.25"/>
    <row r="206" s="19" customFormat="1" x14ac:dyDescent="0.25"/>
    <row r="207" s="19" customFormat="1" x14ac:dyDescent="0.25"/>
    <row r="208" s="19" customFormat="1" x14ac:dyDescent="0.25"/>
    <row r="209" s="19" customFormat="1" x14ac:dyDescent="0.25"/>
    <row r="210" s="19" customFormat="1" x14ac:dyDescent="0.25"/>
    <row r="211" s="19" customFormat="1" x14ac:dyDescent="0.25"/>
    <row r="212" s="19" customFormat="1" x14ac:dyDescent="0.25"/>
    <row r="213" s="19" customFormat="1" x14ac:dyDescent="0.25"/>
    <row r="214" s="19" customFormat="1" x14ac:dyDescent="0.25"/>
    <row r="215" s="19" customFormat="1" x14ac:dyDescent="0.25"/>
    <row r="216" s="19" customFormat="1" x14ac:dyDescent="0.25"/>
    <row r="217" s="19" customFormat="1" x14ac:dyDescent="0.25"/>
    <row r="218" s="19" customFormat="1" x14ac:dyDescent="0.25"/>
    <row r="219" s="19" customFormat="1" x14ac:dyDescent="0.25"/>
    <row r="220" s="19" customFormat="1" x14ac:dyDescent="0.25"/>
    <row r="221" s="19" customFormat="1" x14ac:dyDescent="0.25"/>
  </sheetData>
  <mergeCells count="20">
    <mergeCell ref="B56:C56"/>
    <mergeCell ref="B57:D57"/>
    <mergeCell ref="B40:D40"/>
    <mergeCell ref="B44:C44"/>
    <mergeCell ref="B45:D45"/>
    <mergeCell ref="B48:D48"/>
    <mergeCell ref="B52:C52"/>
    <mergeCell ref="B53:D53"/>
    <mergeCell ref="B24:D24"/>
    <mergeCell ref="B28:C28"/>
    <mergeCell ref="B29:D29"/>
    <mergeCell ref="B32:D32"/>
    <mergeCell ref="B36:C36"/>
    <mergeCell ref="B37:D37"/>
    <mergeCell ref="B8:D8"/>
    <mergeCell ref="B12:C12"/>
    <mergeCell ref="B13:D13"/>
    <mergeCell ref="B16:D16"/>
    <mergeCell ref="B20:C20"/>
    <mergeCell ref="B21:D21"/>
  </mergeCells>
  <conditionalFormatting sqref="E9:L9">
    <cfRule type="expression" dxfId="5" priority="6">
      <formula>AND(E13=MAX($E13:$L13))</formula>
    </cfRule>
  </conditionalFormatting>
  <conditionalFormatting sqref="E17:L17">
    <cfRule type="expression" dxfId="4" priority="5">
      <formula>AND(E21=MAX($E21:$L21))</formula>
    </cfRule>
  </conditionalFormatting>
  <conditionalFormatting sqref="E25:L25">
    <cfRule type="expression" dxfId="3" priority="4">
      <formula>AND(E29=MAX($E29:$L29))</formula>
    </cfRule>
  </conditionalFormatting>
  <conditionalFormatting sqref="E33:L33">
    <cfRule type="expression" dxfId="2" priority="3">
      <formula>AND(E37=MAX($E37:$L37))</formula>
    </cfRule>
  </conditionalFormatting>
  <conditionalFormatting sqref="E41:L41">
    <cfRule type="expression" dxfId="1" priority="2">
      <formula>AND(E45=MAX($E45:$L45))</formula>
    </cfRule>
  </conditionalFormatting>
  <conditionalFormatting sqref="E49:L49">
    <cfRule type="expression" dxfId="0" priority="1">
      <formula>AND(E53=MAX($E53:$L53))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GaMs</dc:creator>
  <cp:lastModifiedBy>GaMs</cp:lastModifiedBy>
  <dcterms:created xsi:type="dcterms:W3CDTF">2023-04-05T01:34:39Z</dcterms:created>
  <dcterms:modified xsi:type="dcterms:W3CDTF">2023-04-05T04:12:23Z</dcterms:modified>
</cp:coreProperties>
</file>