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MEGA\Fundacion San Jose\Probabilidad y Estadística\Semana 10\"/>
    </mc:Choice>
  </mc:AlternateContent>
  <bookViews>
    <workbookView xWindow="-120" yWindow="-120" windowWidth="20730" windowHeight="11160" activeTab="3"/>
  </bookViews>
  <sheets>
    <sheet name="EJE 1 PR" sheetId="1" r:id="rId1"/>
    <sheet name="EJE 1 R" sheetId="7" r:id="rId2"/>
    <sheet name="EJE 2 PR" sheetId="4" r:id="rId3"/>
    <sheet name="EJE 2 R" sheetId="8" r:id="rId4"/>
    <sheet name="Hoja1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8" l="1"/>
  <c r="H14" i="8"/>
  <c r="G14" i="8"/>
  <c r="E20" i="8"/>
  <c r="D21" i="8"/>
  <c r="D20" i="8"/>
  <c r="C21" i="8"/>
  <c r="C20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G13" i="8"/>
  <c r="H13" i="8"/>
  <c r="G12" i="8"/>
  <c r="G11" i="8"/>
  <c r="C11" i="8"/>
  <c r="C12" i="8"/>
  <c r="J4" i="9"/>
  <c r="J3" i="9"/>
  <c r="D33" i="8" l="1"/>
  <c r="J5" i="9"/>
  <c r="F5" i="9"/>
  <c r="F4" i="9"/>
  <c r="E4" i="9"/>
  <c r="D5" i="9"/>
  <c r="D6" i="9"/>
  <c r="D7" i="9"/>
  <c r="D8" i="9"/>
  <c r="D9" i="9"/>
  <c r="D10" i="9"/>
  <c r="D11" i="9"/>
  <c r="D12" i="9"/>
  <c r="D4" i="9"/>
  <c r="C4" i="9"/>
  <c r="H12" i="7"/>
  <c r="G12" i="7"/>
  <c r="E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17" i="7"/>
  <c r="H11" i="7"/>
  <c r="G11" i="7"/>
  <c r="G10" i="7"/>
  <c r="G9" i="7"/>
  <c r="C10" i="7"/>
  <c r="C9" i="7"/>
  <c r="B13" i="9"/>
  <c r="C13" i="9"/>
  <c r="C5" i="9"/>
  <c r="C6" i="9"/>
  <c r="C7" i="9"/>
  <c r="C8" i="9"/>
  <c r="C9" i="9"/>
  <c r="C10" i="9"/>
  <c r="C11" i="9"/>
  <c r="C12" i="9"/>
  <c r="D32" i="8" l="1"/>
  <c r="D31" i="8"/>
  <c r="D30" i="8"/>
  <c r="D29" i="8"/>
  <c r="D28" i="8"/>
  <c r="D27" i="8"/>
  <c r="D26" i="8"/>
  <c r="D25" i="8"/>
  <c r="D24" i="8"/>
  <c r="D23" i="8"/>
  <c r="D22" i="8"/>
  <c r="D34" i="8"/>
  <c r="E32" i="8" l="1"/>
  <c r="E29" i="8"/>
  <c r="E27" i="8"/>
  <c r="E28" i="8"/>
  <c r="E31" i="8"/>
  <c r="E30" i="8"/>
  <c r="E24" i="8"/>
  <c r="E33" i="8"/>
  <c r="E23" i="8"/>
  <c r="E26" i="8"/>
  <c r="E25" i="8"/>
  <c r="E22" i="8"/>
  <c r="E21" i="8"/>
  <c r="E5" i="9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6" i="9"/>
  <c r="F6" i="9" s="1"/>
  <c r="E34" i="8"/>
  <c r="D13" i="9"/>
  <c r="G16" i="8"/>
  <c r="G13" i="7"/>
  <c r="G14" i="7"/>
  <c r="D49" i="7"/>
  <c r="F13" i="9" l="1"/>
  <c r="D20" i="7"/>
  <c r="E20" i="7" s="1"/>
  <c r="D24" i="7"/>
  <c r="E24" i="7" s="1"/>
  <c r="E49" i="7"/>
  <c r="D32" i="7"/>
  <c r="E32" i="7" s="1"/>
  <c r="D40" i="7"/>
  <c r="E40" i="7" s="1"/>
  <c r="D28" i="7"/>
  <c r="E28" i="7" s="1"/>
  <c r="D44" i="7"/>
  <c r="E44" i="7" s="1"/>
  <c r="D48" i="7"/>
  <c r="E48" i="7" s="1"/>
  <c r="D36" i="7"/>
  <c r="E36" i="7" s="1"/>
  <c r="E13" i="9"/>
  <c r="D19" i="7"/>
  <c r="E19" i="7" s="1"/>
  <c r="D23" i="7"/>
  <c r="E23" i="7" s="1"/>
  <c r="D27" i="7"/>
  <c r="E27" i="7" s="1"/>
  <c r="D31" i="7"/>
  <c r="E31" i="7" s="1"/>
  <c r="D35" i="7"/>
  <c r="E35" i="7" s="1"/>
  <c r="D39" i="7"/>
  <c r="E39" i="7" s="1"/>
  <c r="D43" i="7"/>
  <c r="E43" i="7" s="1"/>
  <c r="D47" i="7"/>
  <c r="E47" i="7" s="1"/>
  <c r="D51" i="7"/>
  <c r="E51" i="7" s="1"/>
  <c r="D18" i="7"/>
  <c r="E18" i="7" s="1"/>
  <c r="D22" i="7"/>
  <c r="E22" i="7" s="1"/>
  <c r="D26" i="7"/>
  <c r="E26" i="7" s="1"/>
  <c r="D30" i="7"/>
  <c r="E30" i="7" s="1"/>
  <c r="D34" i="7"/>
  <c r="E34" i="7" s="1"/>
  <c r="D38" i="7"/>
  <c r="E38" i="7" s="1"/>
  <c r="D42" i="7"/>
  <c r="E42" i="7" s="1"/>
  <c r="D46" i="7"/>
  <c r="E46" i="7" s="1"/>
  <c r="D50" i="7"/>
  <c r="E50" i="7" s="1"/>
  <c r="D17" i="7"/>
  <c r="D21" i="7"/>
  <c r="E21" i="7" s="1"/>
  <c r="D25" i="7"/>
  <c r="E25" i="7" s="1"/>
  <c r="D29" i="7"/>
  <c r="E29" i="7" s="1"/>
  <c r="D33" i="7"/>
  <c r="E33" i="7" s="1"/>
  <c r="D37" i="7"/>
  <c r="E37" i="7" s="1"/>
  <c r="D41" i="7"/>
  <c r="E41" i="7" s="1"/>
  <c r="D45" i="7"/>
  <c r="E45" i="7" s="1"/>
  <c r="E35" i="8" l="1"/>
  <c r="E52" i="7"/>
  <c r="H15" i="8" l="1"/>
</calcChain>
</file>

<file path=xl/sharedStrings.xml><?xml version="1.0" encoding="utf-8"?>
<sst xmlns="http://schemas.openxmlformats.org/spreadsheetml/2006/main" count="71" uniqueCount="29">
  <si>
    <t>DATOS</t>
  </si>
  <si>
    <t>Mínimo</t>
  </si>
  <si>
    <t>Máximo</t>
  </si>
  <si>
    <t>FRECUENCIA</t>
  </si>
  <si>
    <t>El objetivo de éste ejercicio es resolver el mínimo, máximo, la media, la desviación estandar y general el gráfico de barras y llegar a las posibles conclusiones.</t>
  </si>
  <si>
    <t>Los datos aquí presentandos, representan la estatura en centímetros para un grupo de 40 personas que viven en Colombia.</t>
  </si>
  <si>
    <t>Los datos aquí presentandos, representan la estatura en centímetros para un grupo de 50 personas que van a la universidad.</t>
  </si>
  <si>
    <t>Datos:</t>
  </si>
  <si>
    <t>Suma de datos:</t>
  </si>
  <si>
    <r>
      <t xml:space="preserve">X - </t>
    </r>
    <r>
      <rPr>
        <sz val="11"/>
        <color theme="1"/>
        <rFont val="Calibri"/>
        <family val="2"/>
      </rPr>
      <t>µ</t>
    </r>
  </si>
  <si>
    <t>Media (µ)</t>
  </si>
  <si>
    <t>Desviación estandar:</t>
  </si>
  <si>
    <t>Desvest</t>
  </si>
  <si>
    <t>Desvest.M</t>
  </si>
  <si>
    <t>Desvest.P</t>
  </si>
  <si>
    <r>
      <t xml:space="preserve">(X - </t>
    </r>
    <r>
      <rPr>
        <sz val="11"/>
        <color theme="1"/>
        <rFont val="Calibri"/>
        <family val="2"/>
      </rPr>
      <t>µ)2 * f</t>
    </r>
  </si>
  <si>
    <t>Datos no agrupados</t>
  </si>
  <si>
    <t>xi</t>
  </si>
  <si>
    <t>fi</t>
  </si>
  <si>
    <t>Totales</t>
  </si>
  <si>
    <t>xi fi</t>
  </si>
  <si>
    <t>xi-mu</t>
  </si>
  <si>
    <t>(xi-mu)^2</t>
  </si>
  <si>
    <t>(xi-mu)^2 fi</t>
  </si>
  <si>
    <t>Media</t>
  </si>
  <si>
    <t>Varianza</t>
  </si>
  <si>
    <t>Desv Estandar</t>
  </si>
  <si>
    <t>Total</t>
  </si>
  <si>
    <r>
      <t xml:space="preserve">(X - </t>
    </r>
    <r>
      <rPr>
        <sz val="11"/>
        <color theme="1"/>
        <rFont val="Calibri"/>
        <family val="2"/>
      </rPr>
      <t>µ)^2 * 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</si>
</sst>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"/>
    <numFmt numFmtId="165" formatCode="0.000000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2" borderId="0" xfId="0" applyFont="1" applyFill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3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 1 R'!$C$16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'EJE 1 R'!$B$17:$B$51</c:f>
              <c:numCache>
                <c:formatCode>General</c:formatCode>
                <c:ptCount val="32"/>
                <c:pt idx="0">
                  <c:v>146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151</c:v>
                </c:pt>
                <c:pt idx="6">
                  <c:v>152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157</c:v>
                </c:pt>
                <c:pt idx="12">
                  <c:v>158</c:v>
                </c:pt>
                <c:pt idx="13">
                  <c:v>159</c:v>
                </c:pt>
                <c:pt idx="14">
                  <c:v>160</c:v>
                </c:pt>
                <c:pt idx="15">
                  <c:v>161</c:v>
                </c:pt>
                <c:pt idx="16">
                  <c:v>162</c:v>
                </c:pt>
                <c:pt idx="17">
                  <c:v>163</c:v>
                </c:pt>
                <c:pt idx="18">
                  <c:v>164</c:v>
                </c:pt>
                <c:pt idx="19">
                  <c:v>165</c:v>
                </c:pt>
                <c:pt idx="20">
                  <c:v>166</c:v>
                </c:pt>
                <c:pt idx="21">
                  <c:v>167</c:v>
                </c:pt>
                <c:pt idx="22">
                  <c:v>168</c:v>
                </c:pt>
                <c:pt idx="23">
                  <c:v>169</c:v>
                </c:pt>
                <c:pt idx="24">
                  <c:v>170</c:v>
                </c:pt>
                <c:pt idx="25">
                  <c:v>171</c:v>
                </c:pt>
                <c:pt idx="26">
                  <c:v>172</c:v>
                </c:pt>
                <c:pt idx="27">
                  <c:v>173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177</c:v>
                </c:pt>
              </c:numCache>
            </c:numRef>
          </c:cat>
          <c:val>
            <c:numRef>
              <c:f>'EJE 1 R'!$C$17:$C$51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5-4755-A047-2127D547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71168"/>
        <c:axId val="411866592"/>
      </c:barChart>
      <c:catAx>
        <c:axId val="4118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6592"/>
        <c:crosses val="autoZero"/>
        <c:auto val="1"/>
        <c:lblAlgn val="ctr"/>
        <c:lblOffset val="100"/>
        <c:noMultiLvlLbl val="0"/>
      </c:catAx>
      <c:valAx>
        <c:axId val="4118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 2 R'!$C$19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'EJE 2 R'!$B$20:$B$34</c:f>
              <c:numCache>
                <c:formatCode>General</c:formatCode>
                <c:ptCount val="15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</c:numCache>
            </c:numRef>
          </c:cat>
          <c:val>
            <c:numRef>
              <c:f>'EJE 2 R'!$C$20:$C$34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E-4DE6-AEA0-CE6AD636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115200"/>
        <c:axId val="471105632"/>
      </c:barChart>
      <c:catAx>
        <c:axId val="4711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05632"/>
        <c:crosses val="autoZero"/>
        <c:auto val="1"/>
        <c:lblAlgn val="ctr"/>
        <c:lblOffset val="100"/>
        <c:noMultiLvlLbl val="0"/>
      </c:catAx>
      <c:valAx>
        <c:axId val="4711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Hoja1!$B$4:$B$12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1-4CF9-B026-DFF002DA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81824"/>
        <c:axId val="194382240"/>
      </c:barChart>
      <c:catAx>
        <c:axId val="1943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2240"/>
        <c:crosses val="autoZero"/>
        <c:auto val="1"/>
        <c:lblAlgn val="ctr"/>
        <c:lblOffset val="100"/>
        <c:noMultiLvlLbl val="0"/>
      </c:catAx>
      <c:valAx>
        <c:axId val="1943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314326</xdr:colOff>
      <xdr:row>2</xdr:row>
      <xdr:rowOff>9525</xdr:rowOff>
    </xdr:from>
    <xdr:to>
      <xdr:col>16</xdr:col>
      <xdr:colOff>272559</xdr:colOff>
      <xdr:row>11</xdr:row>
      <xdr:rowOff>95025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442D0A-9B65-4C6E-BF21-2E62471C3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2451" y="390525"/>
          <a:ext cx="4530233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314326</xdr:colOff>
      <xdr:row>2</xdr:row>
      <xdr:rowOff>9525</xdr:rowOff>
    </xdr:from>
    <xdr:to>
      <xdr:col>16</xdr:col>
      <xdr:colOff>272559</xdr:colOff>
      <xdr:row>11</xdr:row>
      <xdr:rowOff>95025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5E14EB-074F-4241-876B-EF69CD54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2451" y="390525"/>
          <a:ext cx="4530233" cy="1800000"/>
        </a:xfrm>
        <a:prstGeom prst="rect">
          <a:avLst/>
        </a:prstGeom>
      </xdr:spPr>
    </xdr:pic>
    <xdr:clientData/>
  </xdr:twoCellAnchor>
  <xdr:twoCellAnchor>
    <xdr:from>
      <xdr:col>6</xdr:col>
      <xdr:colOff>19050</xdr:colOff>
      <xdr:row>16</xdr:row>
      <xdr:rowOff>14287</xdr:rowOff>
    </xdr:from>
    <xdr:to>
      <xdr:col>11</xdr:col>
      <xdr:colOff>542925</xdr:colOff>
      <xdr:row>30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2E0F05-681F-4618-9E1B-63AD68EDD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257176</xdr:colOff>
      <xdr:row>2</xdr:row>
      <xdr:rowOff>152400</xdr:rowOff>
    </xdr:from>
    <xdr:to>
      <xdr:col>16</xdr:col>
      <xdr:colOff>215409</xdr:colOff>
      <xdr:row>12</xdr:row>
      <xdr:rowOff>47400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C9E4B1-5816-47FF-B48E-E56E7AFE2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6" y="533400"/>
          <a:ext cx="4530233" cy="1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257176</xdr:colOff>
      <xdr:row>2</xdr:row>
      <xdr:rowOff>152400</xdr:rowOff>
    </xdr:from>
    <xdr:to>
      <xdr:col>16</xdr:col>
      <xdr:colOff>215409</xdr:colOff>
      <xdr:row>12</xdr:row>
      <xdr:rowOff>47400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8946DA-6C24-4AE9-942E-B9D422462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6" y="533400"/>
          <a:ext cx="4530233" cy="1800000"/>
        </a:xfrm>
        <a:prstGeom prst="rect">
          <a:avLst/>
        </a:prstGeom>
      </xdr:spPr>
    </xdr:pic>
    <xdr:clientData/>
  </xdr:twoCellAnchor>
  <xdr:twoCellAnchor>
    <xdr:from>
      <xdr:col>5</xdr:col>
      <xdr:colOff>695325</xdr:colOff>
      <xdr:row>18</xdr:row>
      <xdr:rowOff>23812</xdr:rowOff>
    </xdr:from>
    <xdr:to>
      <xdr:col>11</xdr:col>
      <xdr:colOff>695325</xdr:colOff>
      <xdr:row>32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91520E-1F5F-47E8-BB7E-516315D28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6</xdr:row>
      <xdr:rowOff>0</xdr:rowOff>
    </xdr:from>
    <xdr:to>
      <xdr:col>12</xdr:col>
      <xdr:colOff>752475</xdr:colOff>
      <xdr:row>20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9" sqref="F9"/>
    </sheetView>
  </sheetViews>
  <sheetFormatPr baseColWidth="10" defaultRowHeight="15" x14ac:dyDescent="0.25"/>
  <cols>
    <col min="8" max="8" width="11.85546875" bestFit="1" customWidth="1"/>
    <col min="9" max="9" width="14.5703125" bestFit="1" customWidth="1"/>
  </cols>
  <sheetData>
    <row r="1" spans="1:10" x14ac:dyDescent="0.25">
      <c r="A1" t="s">
        <v>4</v>
      </c>
    </row>
    <row r="2" spans="1:10" x14ac:dyDescent="0.25">
      <c r="A2" t="s">
        <v>5</v>
      </c>
    </row>
    <row r="3" spans="1:10" x14ac:dyDescent="0.25">
      <c r="A3" t="s">
        <v>16</v>
      </c>
    </row>
    <row r="4" spans="1:10" x14ac:dyDescent="0.25">
      <c r="A4" s="1">
        <v>146</v>
      </c>
      <c r="B4" s="1">
        <v>159</v>
      </c>
      <c r="C4" s="1">
        <v>177</v>
      </c>
      <c r="D4" s="1">
        <v>150</v>
      </c>
      <c r="E4" s="1">
        <v>165</v>
      </c>
      <c r="F4" s="1">
        <v>152</v>
      </c>
      <c r="G4" s="1">
        <v>173</v>
      </c>
      <c r="H4" s="1">
        <v>161</v>
      </c>
      <c r="I4" s="1">
        <v>153</v>
      </c>
      <c r="J4" s="1">
        <v>169</v>
      </c>
    </row>
    <row r="5" spans="1:10" x14ac:dyDescent="0.25">
      <c r="A5" s="1">
        <v>157</v>
      </c>
      <c r="B5" s="1">
        <v>148</v>
      </c>
      <c r="C5" s="1">
        <v>165</v>
      </c>
      <c r="D5" s="1">
        <v>168</v>
      </c>
      <c r="E5" s="1">
        <v>157</v>
      </c>
      <c r="F5" s="1">
        <v>161</v>
      </c>
      <c r="G5" s="1">
        <v>174</v>
      </c>
      <c r="H5" s="1">
        <v>154</v>
      </c>
      <c r="I5" s="1">
        <v>154</v>
      </c>
      <c r="J5" s="1">
        <v>159</v>
      </c>
    </row>
    <row r="6" spans="1:10" x14ac:dyDescent="0.25">
      <c r="A6" s="1">
        <v>171</v>
      </c>
      <c r="B6" s="1">
        <v>166</v>
      </c>
      <c r="C6" s="1">
        <v>163</v>
      </c>
      <c r="D6" s="1">
        <v>160</v>
      </c>
      <c r="E6" s="1">
        <v>174</v>
      </c>
      <c r="F6" s="1">
        <v>165</v>
      </c>
      <c r="G6" s="1">
        <v>158</v>
      </c>
      <c r="H6" s="1">
        <v>174</v>
      </c>
      <c r="I6" s="1">
        <v>167</v>
      </c>
      <c r="J6" s="1">
        <v>149</v>
      </c>
    </row>
    <row r="7" spans="1:10" x14ac:dyDescent="0.25">
      <c r="A7" s="1">
        <v>154</v>
      </c>
      <c r="B7" s="1">
        <v>156</v>
      </c>
      <c r="C7" s="1">
        <v>157</v>
      </c>
      <c r="D7" s="1">
        <v>170</v>
      </c>
      <c r="E7" s="1">
        <v>150</v>
      </c>
      <c r="F7" s="1">
        <v>164</v>
      </c>
      <c r="G7" s="1">
        <v>158</v>
      </c>
      <c r="H7" s="1">
        <v>177</v>
      </c>
      <c r="I7" s="1">
        <v>154</v>
      </c>
      <c r="J7" s="1">
        <v>173</v>
      </c>
    </row>
    <row r="9" spans="1:10" x14ac:dyDescent="0.25">
      <c r="B9" t="s">
        <v>1</v>
      </c>
      <c r="E9" t="s">
        <v>7</v>
      </c>
      <c r="G9" s="1"/>
    </row>
    <row r="10" spans="1:10" x14ac:dyDescent="0.25">
      <c r="B10" t="s">
        <v>2</v>
      </c>
      <c r="E10" t="s">
        <v>8</v>
      </c>
    </row>
    <row r="11" spans="1:10" x14ac:dyDescent="0.25">
      <c r="E11" t="s">
        <v>10</v>
      </c>
    </row>
    <row r="12" spans="1:10" x14ac:dyDescent="0.25">
      <c r="E12" t="s">
        <v>11</v>
      </c>
      <c r="I12" s="2"/>
    </row>
    <row r="13" spans="1:10" x14ac:dyDescent="0.25">
      <c r="E13" t="s">
        <v>12</v>
      </c>
    </row>
    <row r="14" spans="1:10" x14ac:dyDescent="0.25">
      <c r="E14" t="s">
        <v>13</v>
      </c>
    </row>
    <row r="16" spans="1:10" x14ac:dyDescent="0.25">
      <c r="B16" t="s">
        <v>0</v>
      </c>
      <c r="C16" t="s">
        <v>3</v>
      </c>
      <c r="D16" t="s">
        <v>9</v>
      </c>
      <c r="E16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0" workbookViewId="0">
      <selection activeCell="H13" sqref="H13"/>
    </sheetView>
  </sheetViews>
  <sheetFormatPr baseColWidth="10" defaultRowHeight="15" x14ac:dyDescent="0.25"/>
  <cols>
    <col min="8" max="8" width="11.85546875" bestFit="1" customWidth="1"/>
    <col min="9" max="9" width="14.5703125" bestFit="1" customWidth="1"/>
  </cols>
  <sheetData>
    <row r="1" spans="1:10" x14ac:dyDescent="0.25">
      <c r="A1" t="s">
        <v>4</v>
      </c>
    </row>
    <row r="2" spans="1:10" x14ac:dyDescent="0.25">
      <c r="A2" t="s">
        <v>5</v>
      </c>
    </row>
    <row r="3" spans="1:10" x14ac:dyDescent="0.25">
      <c r="A3" t="s">
        <v>16</v>
      </c>
    </row>
    <row r="4" spans="1:10" x14ac:dyDescent="0.25">
      <c r="A4" s="1">
        <v>146</v>
      </c>
      <c r="B4" s="1">
        <v>159</v>
      </c>
      <c r="C4" s="1">
        <v>177</v>
      </c>
      <c r="D4" s="1">
        <v>150</v>
      </c>
      <c r="E4" s="1">
        <v>165</v>
      </c>
      <c r="F4" s="1">
        <v>152</v>
      </c>
      <c r="G4" s="1">
        <v>173</v>
      </c>
      <c r="H4" s="1">
        <v>161</v>
      </c>
      <c r="I4" s="1">
        <v>153</v>
      </c>
      <c r="J4" s="1">
        <v>169</v>
      </c>
    </row>
    <row r="5" spans="1:10" x14ac:dyDescent="0.25">
      <c r="A5" s="1">
        <v>157</v>
      </c>
      <c r="B5" s="1">
        <v>148</v>
      </c>
      <c r="C5" s="1">
        <v>165</v>
      </c>
      <c r="D5" s="1">
        <v>168</v>
      </c>
      <c r="E5" s="1">
        <v>157</v>
      </c>
      <c r="F5" s="1">
        <v>161</v>
      </c>
      <c r="G5" s="1">
        <v>174</v>
      </c>
      <c r="H5" s="1">
        <v>154</v>
      </c>
      <c r="I5" s="1">
        <v>154</v>
      </c>
      <c r="J5" s="1">
        <v>159</v>
      </c>
    </row>
    <row r="6" spans="1:10" x14ac:dyDescent="0.25">
      <c r="A6" s="1">
        <v>171</v>
      </c>
      <c r="B6" s="1">
        <v>166</v>
      </c>
      <c r="C6" s="1">
        <v>163</v>
      </c>
      <c r="D6" s="1">
        <v>160</v>
      </c>
      <c r="E6" s="1">
        <v>174</v>
      </c>
      <c r="F6" s="1">
        <v>165</v>
      </c>
      <c r="G6" s="1">
        <v>158</v>
      </c>
      <c r="H6" s="1">
        <v>174</v>
      </c>
      <c r="I6" s="1">
        <v>167</v>
      </c>
      <c r="J6" s="1">
        <v>149</v>
      </c>
    </row>
    <row r="7" spans="1:10" x14ac:dyDescent="0.25">
      <c r="A7" s="1">
        <v>154</v>
      </c>
      <c r="B7" s="1">
        <v>156</v>
      </c>
      <c r="C7" s="1">
        <v>157</v>
      </c>
      <c r="D7" s="1">
        <v>170</v>
      </c>
      <c r="E7" s="1">
        <v>150</v>
      </c>
      <c r="F7" s="1">
        <v>164</v>
      </c>
      <c r="G7" s="1">
        <v>158</v>
      </c>
      <c r="H7" s="1">
        <v>177</v>
      </c>
      <c r="I7" s="1">
        <v>154</v>
      </c>
      <c r="J7" s="1">
        <v>173</v>
      </c>
    </row>
    <row r="9" spans="1:10" x14ac:dyDescent="0.25">
      <c r="B9" t="s">
        <v>1</v>
      </c>
      <c r="C9">
        <f>MIN(A4:J7)</f>
        <v>146</v>
      </c>
      <c r="E9" t="s">
        <v>7</v>
      </c>
      <c r="G9" s="1">
        <f>COUNT(A4:J7)</f>
        <v>40</v>
      </c>
    </row>
    <row r="10" spans="1:10" x14ac:dyDescent="0.25">
      <c r="B10" t="s">
        <v>2</v>
      </c>
      <c r="C10">
        <f>MAX(A4:J7)</f>
        <v>177</v>
      </c>
      <c r="E10" t="s">
        <v>8</v>
      </c>
      <c r="G10">
        <f>SUM(A4:J7)</f>
        <v>6462</v>
      </c>
    </row>
    <row r="11" spans="1:10" x14ac:dyDescent="0.25">
      <c r="E11" t="s">
        <v>10</v>
      </c>
      <c r="G11">
        <f>AVERAGE(A4:J7)</f>
        <v>161.55000000000001</v>
      </c>
      <c r="H11">
        <f>G10/G9</f>
        <v>161.55000000000001</v>
      </c>
    </row>
    <row r="12" spans="1:10" x14ac:dyDescent="0.25">
      <c r="E12" t="s">
        <v>11</v>
      </c>
      <c r="G12">
        <f>SQRT(E52/G9)</f>
        <v>8.5613959142186626</v>
      </c>
      <c r="H12">
        <f>_xlfn.STDEV.P(A4:J7)</f>
        <v>8.5613959142186609</v>
      </c>
      <c r="I12" s="2"/>
    </row>
    <row r="13" spans="1:10" x14ac:dyDescent="0.25">
      <c r="E13" t="s">
        <v>12</v>
      </c>
      <c r="G13">
        <f>STDEV(A4:J7)</f>
        <v>8.6704626795184971</v>
      </c>
    </row>
    <row r="14" spans="1:10" x14ac:dyDescent="0.25">
      <c r="E14" t="s">
        <v>13</v>
      </c>
      <c r="G14">
        <f>_xlfn.STDEV.S(A4:J7)</f>
        <v>8.6704626795184971</v>
      </c>
    </row>
    <row r="16" spans="1:10" x14ac:dyDescent="0.25">
      <c r="B16" t="s">
        <v>0</v>
      </c>
      <c r="C16" t="s">
        <v>3</v>
      </c>
      <c r="D16" t="s">
        <v>9</v>
      </c>
      <c r="E16" t="s">
        <v>15</v>
      </c>
    </row>
    <row r="17" spans="2:5" x14ac:dyDescent="0.25">
      <c r="B17">
        <v>146</v>
      </c>
      <c r="C17">
        <f>COUNTIF($A$4:$J$7,B17)</f>
        <v>1</v>
      </c>
      <c r="D17">
        <f t="shared" ref="D17:D51" si="0">B17-G$11</f>
        <v>-15.550000000000011</v>
      </c>
      <c r="E17">
        <f>(D17^2)*C17</f>
        <v>241.80250000000035</v>
      </c>
    </row>
    <row r="18" spans="2:5" x14ac:dyDescent="0.25">
      <c r="B18">
        <v>147</v>
      </c>
      <c r="C18">
        <f t="shared" ref="C18:C51" si="1">COUNTIF($A$4:$J$7,B18)</f>
        <v>0</v>
      </c>
      <c r="D18">
        <f t="shared" si="0"/>
        <v>-14.550000000000011</v>
      </c>
      <c r="E18">
        <f t="shared" ref="E18:E51" si="2">(D18^2)*C18</f>
        <v>0</v>
      </c>
    </row>
    <row r="19" spans="2:5" x14ac:dyDescent="0.25">
      <c r="B19">
        <v>148</v>
      </c>
      <c r="C19">
        <f t="shared" si="1"/>
        <v>1</v>
      </c>
      <c r="D19">
        <f t="shared" si="0"/>
        <v>-13.550000000000011</v>
      </c>
      <c r="E19">
        <f t="shared" si="2"/>
        <v>183.6025000000003</v>
      </c>
    </row>
    <row r="20" spans="2:5" x14ac:dyDescent="0.25">
      <c r="B20">
        <v>149</v>
      </c>
      <c r="C20">
        <f t="shared" si="1"/>
        <v>1</v>
      </c>
      <c r="D20">
        <f t="shared" si="0"/>
        <v>-12.550000000000011</v>
      </c>
      <c r="E20">
        <f t="shared" si="2"/>
        <v>157.50250000000028</v>
      </c>
    </row>
    <row r="21" spans="2:5" x14ac:dyDescent="0.25">
      <c r="B21">
        <v>150</v>
      </c>
      <c r="C21">
        <f t="shared" si="1"/>
        <v>2</v>
      </c>
      <c r="D21">
        <f t="shared" si="0"/>
        <v>-11.550000000000011</v>
      </c>
      <c r="E21">
        <f t="shared" si="2"/>
        <v>266.80500000000052</v>
      </c>
    </row>
    <row r="22" spans="2:5" x14ac:dyDescent="0.25">
      <c r="B22">
        <v>151</v>
      </c>
      <c r="C22">
        <f t="shared" si="1"/>
        <v>0</v>
      </c>
      <c r="D22">
        <f t="shared" si="0"/>
        <v>-10.550000000000011</v>
      </c>
      <c r="E22">
        <f t="shared" si="2"/>
        <v>0</v>
      </c>
    </row>
    <row r="23" spans="2:5" x14ac:dyDescent="0.25">
      <c r="B23">
        <v>152</v>
      </c>
      <c r="C23">
        <f t="shared" si="1"/>
        <v>1</v>
      </c>
      <c r="D23">
        <f t="shared" si="0"/>
        <v>-9.5500000000000114</v>
      </c>
      <c r="E23">
        <f t="shared" si="2"/>
        <v>91.202500000000214</v>
      </c>
    </row>
    <row r="24" spans="2:5" x14ac:dyDescent="0.25">
      <c r="B24">
        <v>153</v>
      </c>
      <c r="C24">
        <f t="shared" si="1"/>
        <v>1</v>
      </c>
      <c r="D24">
        <f t="shared" si="0"/>
        <v>-8.5500000000000114</v>
      </c>
      <c r="E24">
        <f t="shared" si="2"/>
        <v>73.102500000000191</v>
      </c>
    </row>
    <row r="25" spans="2:5" x14ac:dyDescent="0.25">
      <c r="B25">
        <v>154</v>
      </c>
      <c r="C25">
        <f t="shared" si="1"/>
        <v>4</v>
      </c>
      <c r="D25">
        <f t="shared" si="0"/>
        <v>-7.5500000000000114</v>
      </c>
      <c r="E25">
        <f t="shared" si="2"/>
        <v>228.01000000000067</v>
      </c>
    </row>
    <row r="26" spans="2:5" x14ac:dyDescent="0.25">
      <c r="B26">
        <v>155</v>
      </c>
      <c r="C26">
        <f t="shared" si="1"/>
        <v>0</v>
      </c>
      <c r="D26">
        <f t="shared" si="0"/>
        <v>-6.5500000000000114</v>
      </c>
      <c r="E26">
        <f t="shared" si="2"/>
        <v>0</v>
      </c>
    </row>
    <row r="27" spans="2:5" x14ac:dyDescent="0.25">
      <c r="B27">
        <v>156</v>
      </c>
      <c r="C27">
        <f t="shared" si="1"/>
        <v>1</v>
      </c>
      <c r="D27">
        <f t="shared" si="0"/>
        <v>-5.5500000000000114</v>
      </c>
      <c r="E27">
        <f t="shared" si="2"/>
        <v>30.802500000000126</v>
      </c>
    </row>
    <row r="28" spans="2:5" x14ac:dyDescent="0.25">
      <c r="B28">
        <v>157</v>
      </c>
      <c r="C28">
        <f t="shared" si="1"/>
        <v>3</v>
      </c>
      <c r="D28">
        <f t="shared" si="0"/>
        <v>-4.5500000000000114</v>
      </c>
      <c r="E28">
        <f t="shared" si="2"/>
        <v>62.107500000000314</v>
      </c>
    </row>
    <row r="29" spans="2:5" x14ac:dyDescent="0.25">
      <c r="B29">
        <v>158</v>
      </c>
      <c r="C29">
        <f t="shared" si="1"/>
        <v>2</v>
      </c>
      <c r="D29">
        <f t="shared" si="0"/>
        <v>-3.5500000000000114</v>
      </c>
      <c r="E29">
        <f t="shared" si="2"/>
        <v>25.205000000000162</v>
      </c>
    </row>
    <row r="30" spans="2:5" x14ac:dyDescent="0.25">
      <c r="B30">
        <v>159</v>
      </c>
      <c r="C30">
        <f t="shared" si="1"/>
        <v>2</v>
      </c>
      <c r="D30">
        <f t="shared" si="0"/>
        <v>-2.5500000000000114</v>
      </c>
      <c r="E30">
        <f t="shared" si="2"/>
        <v>13.005000000000116</v>
      </c>
    </row>
    <row r="31" spans="2:5" x14ac:dyDescent="0.25">
      <c r="B31">
        <v>160</v>
      </c>
      <c r="C31">
        <f t="shared" si="1"/>
        <v>1</v>
      </c>
      <c r="D31">
        <f t="shared" si="0"/>
        <v>-1.5500000000000114</v>
      </c>
      <c r="E31">
        <f t="shared" si="2"/>
        <v>2.4025000000000354</v>
      </c>
    </row>
    <row r="32" spans="2:5" x14ac:dyDescent="0.25">
      <c r="B32">
        <v>161</v>
      </c>
      <c r="C32">
        <f t="shared" si="1"/>
        <v>2</v>
      </c>
      <c r="D32">
        <f t="shared" si="0"/>
        <v>-0.55000000000001137</v>
      </c>
      <c r="E32">
        <f t="shared" si="2"/>
        <v>0.60500000000002496</v>
      </c>
    </row>
    <row r="33" spans="2:5" x14ac:dyDescent="0.25">
      <c r="B33">
        <v>162</v>
      </c>
      <c r="C33">
        <f t="shared" si="1"/>
        <v>0</v>
      </c>
      <c r="D33">
        <f t="shared" si="0"/>
        <v>0.44999999999998863</v>
      </c>
      <c r="E33">
        <f t="shared" si="2"/>
        <v>0</v>
      </c>
    </row>
    <row r="34" spans="2:5" x14ac:dyDescent="0.25">
      <c r="B34">
        <v>163</v>
      </c>
      <c r="C34">
        <f t="shared" si="1"/>
        <v>1</v>
      </c>
      <c r="D34">
        <f t="shared" si="0"/>
        <v>1.4499999999999886</v>
      </c>
      <c r="E34">
        <f t="shared" si="2"/>
        <v>2.1024999999999672</v>
      </c>
    </row>
    <row r="35" spans="2:5" x14ac:dyDescent="0.25">
      <c r="B35">
        <v>164</v>
      </c>
      <c r="C35">
        <f t="shared" si="1"/>
        <v>1</v>
      </c>
      <c r="D35">
        <f t="shared" si="0"/>
        <v>2.4499999999999886</v>
      </c>
      <c r="E35">
        <f t="shared" si="2"/>
        <v>6.0024999999999444</v>
      </c>
    </row>
    <row r="36" spans="2:5" x14ac:dyDescent="0.25">
      <c r="B36">
        <v>165</v>
      </c>
      <c r="C36">
        <f t="shared" si="1"/>
        <v>3</v>
      </c>
      <c r="D36">
        <f t="shared" si="0"/>
        <v>3.4499999999999886</v>
      </c>
      <c r="E36">
        <f t="shared" si="2"/>
        <v>35.707499999999769</v>
      </c>
    </row>
    <row r="37" spans="2:5" x14ac:dyDescent="0.25">
      <c r="B37">
        <v>166</v>
      </c>
      <c r="C37">
        <f t="shared" si="1"/>
        <v>1</v>
      </c>
      <c r="D37">
        <f t="shared" si="0"/>
        <v>4.4499999999999886</v>
      </c>
      <c r="E37">
        <f t="shared" si="2"/>
        <v>19.802499999999899</v>
      </c>
    </row>
    <row r="38" spans="2:5" x14ac:dyDescent="0.25">
      <c r="B38">
        <v>167</v>
      </c>
      <c r="C38">
        <f t="shared" si="1"/>
        <v>1</v>
      </c>
      <c r="D38">
        <f t="shared" si="0"/>
        <v>5.4499999999999886</v>
      </c>
      <c r="E38">
        <f t="shared" si="2"/>
        <v>29.702499999999876</v>
      </c>
    </row>
    <row r="39" spans="2:5" x14ac:dyDescent="0.25">
      <c r="B39">
        <v>168</v>
      </c>
      <c r="C39">
        <f t="shared" si="1"/>
        <v>1</v>
      </c>
      <c r="D39">
        <f t="shared" si="0"/>
        <v>6.4499999999999886</v>
      </c>
      <c r="E39">
        <f t="shared" si="2"/>
        <v>41.60249999999985</v>
      </c>
    </row>
    <row r="40" spans="2:5" x14ac:dyDescent="0.25">
      <c r="B40">
        <v>169</v>
      </c>
      <c r="C40">
        <f t="shared" si="1"/>
        <v>1</v>
      </c>
      <c r="D40">
        <f t="shared" si="0"/>
        <v>7.4499999999999886</v>
      </c>
      <c r="E40">
        <f t="shared" si="2"/>
        <v>55.502499999999827</v>
      </c>
    </row>
    <row r="41" spans="2:5" x14ac:dyDescent="0.25">
      <c r="B41">
        <v>170</v>
      </c>
      <c r="C41">
        <f t="shared" si="1"/>
        <v>1</v>
      </c>
      <c r="D41">
        <f t="shared" si="0"/>
        <v>8.4499999999999886</v>
      </c>
      <c r="E41">
        <f t="shared" si="2"/>
        <v>71.402499999999804</v>
      </c>
    </row>
    <row r="42" spans="2:5" x14ac:dyDescent="0.25">
      <c r="B42">
        <v>171</v>
      </c>
      <c r="C42">
        <f t="shared" si="1"/>
        <v>1</v>
      </c>
      <c r="D42">
        <f t="shared" si="0"/>
        <v>9.4499999999999886</v>
      </c>
      <c r="E42">
        <f t="shared" si="2"/>
        <v>89.302499999999782</v>
      </c>
    </row>
    <row r="43" spans="2:5" x14ac:dyDescent="0.25">
      <c r="B43">
        <v>172</v>
      </c>
      <c r="C43">
        <f t="shared" si="1"/>
        <v>0</v>
      </c>
      <c r="D43">
        <f t="shared" si="0"/>
        <v>10.449999999999989</v>
      </c>
      <c r="E43">
        <f t="shared" si="2"/>
        <v>0</v>
      </c>
    </row>
    <row r="44" spans="2:5" x14ac:dyDescent="0.25">
      <c r="B44">
        <v>173</v>
      </c>
      <c r="C44">
        <f t="shared" si="1"/>
        <v>2</v>
      </c>
      <c r="D44">
        <f t="shared" si="0"/>
        <v>11.449999999999989</v>
      </c>
      <c r="E44">
        <f t="shared" si="2"/>
        <v>262.20499999999947</v>
      </c>
    </row>
    <row r="45" spans="2:5" x14ac:dyDescent="0.25">
      <c r="B45">
        <v>174</v>
      </c>
      <c r="C45">
        <f t="shared" si="1"/>
        <v>3</v>
      </c>
      <c r="D45">
        <f t="shared" si="0"/>
        <v>12.449999999999989</v>
      </c>
      <c r="E45">
        <f t="shared" si="2"/>
        <v>465.00749999999914</v>
      </c>
    </row>
    <row r="46" spans="2:5" x14ac:dyDescent="0.25">
      <c r="B46">
        <v>175</v>
      </c>
      <c r="C46">
        <f t="shared" si="1"/>
        <v>0</v>
      </c>
      <c r="D46">
        <f t="shared" si="0"/>
        <v>13.449999999999989</v>
      </c>
      <c r="E46">
        <f t="shared" si="2"/>
        <v>0</v>
      </c>
    </row>
    <row r="47" spans="2:5" x14ac:dyDescent="0.25">
      <c r="B47">
        <v>176</v>
      </c>
      <c r="C47">
        <f t="shared" si="1"/>
        <v>0</v>
      </c>
      <c r="D47">
        <f t="shared" si="0"/>
        <v>14.449999999999989</v>
      </c>
      <c r="E47">
        <f t="shared" si="2"/>
        <v>0</v>
      </c>
    </row>
    <row r="48" spans="2:5" x14ac:dyDescent="0.25">
      <c r="B48">
        <v>177</v>
      </c>
      <c r="C48">
        <f t="shared" si="1"/>
        <v>2</v>
      </c>
      <c r="D48">
        <f t="shared" si="0"/>
        <v>15.449999999999989</v>
      </c>
      <c r="E48">
        <f t="shared" si="2"/>
        <v>477.40499999999929</v>
      </c>
    </row>
    <row r="49" spans="2:5" hidden="1" x14ac:dyDescent="0.25">
      <c r="B49">
        <v>178</v>
      </c>
      <c r="C49">
        <f t="shared" si="1"/>
        <v>0</v>
      </c>
      <c r="D49">
        <f t="shared" si="0"/>
        <v>16.449999999999989</v>
      </c>
      <c r="E49">
        <f t="shared" si="2"/>
        <v>0</v>
      </c>
    </row>
    <row r="50" spans="2:5" hidden="1" x14ac:dyDescent="0.25">
      <c r="B50">
        <v>179</v>
      </c>
      <c r="C50">
        <f t="shared" si="1"/>
        <v>0</v>
      </c>
      <c r="D50">
        <f t="shared" si="0"/>
        <v>17.449999999999989</v>
      </c>
      <c r="E50">
        <f t="shared" si="2"/>
        <v>0</v>
      </c>
    </row>
    <row r="51" spans="2:5" hidden="1" x14ac:dyDescent="0.25">
      <c r="B51">
        <v>180</v>
      </c>
      <c r="C51">
        <f t="shared" si="1"/>
        <v>0</v>
      </c>
      <c r="D51">
        <f t="shared" si="0"/>
        <v>18.449999999999989</v>
      </c>
      <c r="E51">
        <f t="shared" si="2"/>
        <v>0</v>
      </c>
    </row>
    <row r="52" spans="2:5" x14ac:dyDescent="0.25">
      <c r="E52">
        <f>SUM(E17:E51)</f>
        <v>2931.9000000000005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baseColWidth="10" defaultRowHeight="15" x14ac:dyDescent="0.25"/>
  <sheetData>
    <row r="1" spans="1:10" x14ac:dyDescent="0.25">
      <c r="A1" t="s">
        <v>4</v>
      </c>
    </row>
    <row r="2" spans="1:10" x14ac:dyDescent="0.25">
      <c r="A2" t="s">
        <v>6</v>
      </c>
    </row>
    <row r="3" spans="1:10" x14ac:dyDescent="0.25">
      <c r="A3" t="s">
        <v>16</v>
      </c>
    </row>
    <row r="4" spans="1:10" x14ac:dyDescent="0.25">
      <c r="A4" s="1">
        <v>173</v>
      </c>
      <c r="B4" s="1">
        <v>165</v>
      </c>
      <c r="C4" s="1">
        <v>163</v>
      </c>
      <c r="D4" s="1">
        <v>167</v>
      </c>
      <c r="E4" s="1">
        <v>168</v>
      </c>
      <c r="F4" s="1">
        <v>163</v>
      </c>
      <c r="G4" s="1">
        <v>170</v>
      </c>
      <c r="H4" s="1">
        <v>173</v>
      </c>
      <c r="I4" s="1">
        <v>164</v>
      </c>
      <c r="J4" s="1">
        <v>170</v>
      </c>
    </row>
    <row r="5" spans="1:10" x14ac:dyDescent="0.25">
      <c r="A5" s="1">
        <v>169</v>
      </c>
      <c r="B5" s="1">
        <v>167</v>
      </c>
      <c r="C5" s="1">
        <v>164</v>
      </c>
      <c r="D5" s="1">
        <v>174</v>
      </c>
      <c r="E5" s="1">
        <v>162</v>
      </c>
      <c r="F5" s="1">
        <v>164</v>
      </c>
      <c r="G5" s="1">
        <v>172</v>
      </c>
      <c r="H5" s="1">
        <v>172</v>
      </c>
      <c r="I5" s="1">
        <v>165</v>
      </c>
      <c r="J5" s="1">
        <v>174</v>
      </c>
    </row>
    <row r="6" spans="1:10" x14ac:dyDescent="0.25">
      <c r="A6" s="1">
        <v>166</v>
      </c>
      <c r="B6" s="1">
        <v>167</v>
      </c>
      <c r="C6" s="1">
        <v>160</v>
      </c>
      <c r="D6" s="1">
        <v>169</v>
      </c>
      <c r="E6" s="1">
        <v>163</v>
      </c>
      <c r="F6" s="1">
        <v>165</v>
      </c>
      <c r="G6" s="1">
        <v>160</v>
      </c>
      <c r="H6" s="1">
        <v>161</v>
      </c>
      <c r="I6" s="1">
        <v>162</v>
      </c>
      <c r="J6" s="1">
        <v>173</v>
      </c>
    </row>
    <row r="7" spans="1:10" x14ac:dyDescent="0.25">
      <c r="A7" s="1">
        <v>173</v>
      </c>
      <c r="B7" s="1">
        <v>173</v>
      </c>
      <c r="C7" s="1">
        <v>164</v>
      </c>
      <c r="D7" s="1">
        <v>163</v>
      </c>
      <c r="E7" s="1">
        <v>166</v>
      </c>
      <c r="F7" s="1">
        <v>174</v>
      </c>
      <c r="G7" s="1">
        <v>161</v>
      </c>
      <c r="H7" s="1">
        <v>160</v>
      </c>
      <c r="I7" s="1">
        <v>162</v>
      </c>
      <c r="J7" s="1">
        <v>170</v>
      </c>
    </row>
    <row r="8" spans="1:10" x14ac:dyDescent="0.25">
      <c r="A8" s="1">
        <v>169</v>
      </c>
      <c r="B8" s="1">
        <v>171</v>
      </c>
      <c r="C8" s="1">
        <v>169</v>
      </c>
      <c r="D8" s="1">
        <v>163</v>
      </c>
      <c r="E8" s="1">
        <v>167</v>
      </c>
      <c r="F8" s="1">
        <v>173</v>
      </c>
      <c r="G8" s="1">
        <v>163</v>
      </c>
      <c r="H8" s="1">
        <v>173</v>
      </c>
      <c r="I8" s="1">
        <v>160</v>
      </c>
      <c r="J8" s="1">
        <v>171</v>
      </c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1" spans="1:10" x14ac:dyDescent="0.25">
      <c r="B11" t="s">
        <v>1</v>
      </c>
      <c r="E11" t="s">
        <v>7</v>
      </c>
    </row>
    <row r="12" spans="1:10" x14ac:dyDescent="0.25">
      <c r="B12" t="s">
        <v>2</v>
      </c>
      <c r="E12" t="s">
        <v>8</v>
      </c>
    </row>
    <row r="13" spans="1:10" x14ac:dyDescent="0.25">
      <c r="E13" t="s">
        <v>10</v>
      </c>
    </row>
    <row r="14" spans="1:10" x14ac:dyDescent="0.25">
      <c r="E14" t="s">
        <v>11</v>
      </c>
      <c r="G14" s="3"/>
    </row>
    <row r="15" spans="1:10" x14ac:dyDescent="0.25">
      <c r="E15" t="s">
        <v>14</v>
      </c>
    </row>
    <row r="16" spans="1:10" x14ac:dyDescent="0.25">
      <c r="E16" t="s">
        <v>13</v>
      </c>
    </row>
    <row r="19" spans="2:5" x14ac:dyDescent="0.25">
      <c r="B19" t="s">
        <v>0</v>
      </c>
      <c r="C19" t="s">
        <v>3</v>
      </c>
      <c r="D19" t="s">
        <v>9</v>
      </c>
      <c r="E19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E35" sqref="E35"/>
    </sheetView>
  </sheetViews>
  <sheetFormatPr baseColWidth="10" defaultRowHeight="15" x14ac:dyDescent="0.25"/>
  <sheetData>
    <row r="1" spans="1:10" x14ac:dyDescent="0.25">
      <c r="A1" t="s">
        <v>4</v>
      </c>
    </row>
    <row r="2" spans="1:10" x14ac:dyDescent="0.25">
      <c r="A2" t="s">
        <v>6</v>
      </c>
    </row>
    <row r="3" spans="1:10" x14ac:dyDescent="0.25">
      <c r="A3" t="s">
        <v>16</v>
      </c>
    </row>
    <row r="4" spans="1:10" x14ac:dyDescent="0.25">
      <c r="A4" s="1">
        <v>173</v>
      </c>
      <c r="B4" s="1">
        <v>165</v>
      </c>
      <c r="C4" s="1">
        <v>163</v>
      </c>
      <c r="D4" s="1">
        <v>167</v>
      </c>
      <c r="E4" s="1">
        <v>168</v>
      </c>
      <c r="F4" s="1">
        <v>163</v>
      </c>
      <c r="G4" s="1">
        <v>170</v>
      </c>
      <c r="H4" s="1">
        <v>173</v>
      </c>
      <c r="I4" s="1">
        <v>164</v>
      </c>
      <c r="J4" s="1">
        <v>170</v>
      </c>
    </row>
    <row r="5" spans="1:10" x14ac:dyDescent="0.25">
      <c r="A5" s="1">
        <v>169</v>
      </c>
      <c r="B5" s="1">
        <v>167</v>
      </c>
      <c r="C5" s="1">
        <v>164</v>
      </c>
      <c r="D5" s="1">
        <v>174</v>
      </c>
      <c r="E5" s="1">
        <v>162</v>
      </c>
      <c r="F5" s="1">
        <v>164</v>
      </c>
      <c r="G5" s="1">
        <v>172</v>
      </c>
      <c r="H5" s="1">
        <v>172</v>
      </c>
      <c r="I5" s="1">
        <v>165</v>
      </c>
      <c r="J5" s="1">
        <v>174</v>
      </c>
    </row>
    <row r="6" spans="1:10" x14ac:dyDescent="0.25">
      <c r="A6" s="1">
        <v>166</v>
      </c>
      <c r="B6" s="1">
        <v>167</v>
      </c>
      <c r="C6" s="18">
        <v>160</v>
      </c>
      <c r="D6" s="1">
        <v>169</v>
      </c>
      <c r="E6" s="1">
        <v>163</v>
      </c>
      <c r="F6" s="1">
        <v>165</v>
      </c>
      <c r="G6" s="18">
        <v>160</v>
      </c>
      <c r="H6" s="1">
        <v>161</v>
      </c>
      <c r="I6" s="1">
        <v>162</v>
      </c>
      <c r="J6" s="1">
        <v>173</v>
      </c>
    </row>
    <row r="7" spans="1:10" x14ac:dyDescent="0.25">
      <c r="A7" s="1">
        <v>173</v>
      </c>
      <c r="B7" s="1">
        <v>173</v>
      </c>
      <c r="C7" s="1">
        <v>164</v>
      </c>
      <c r="D7" s="1">
        <v>163</v>
      </c>
      <c r="E7" s="1">
        <v>166</v>
      </c>
      <c r="F7" s="1">
        <v>174</v>
      </c>
      <c r="G7" s="1">
        <v>161</v>
      </c>
      <c r="H7" s="18">
        <v>160</v>
      </c>
      <c r="I7" s="1">
        <v>162</v>
      </c>
      <c r="J7" s="1">
        <v>170</v>
      </c>
    </row>
    <row r="8" spans="1:10" x14ac:dyDescent="0.25">
      <c r="A8" s="1">
        <v>169</v>
      </c>
      <c r="B8" s="1">
        <v>171</v>
      </c>
      <c r="C8" s="1">
        <v>169</v>
      </c>
      <c r="D8" s="1">
        <v>163</v>
      </c>
      <c r="E8" s="1">
        <v>167</v>
      </c>
      <c r="F8" s="1">
        <v>173</v>
      </c>
      <c r="G8" s="1">
        <v>163</v>
      </c>
      <c r="H8" s="1">
        <v>173</v>
      </c>
      <c r="I8" s="18">
        <v>160</v>
      </c>
      <c r="J8" s="1">
        <v>171</v>
      </c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1" spans="1:10" x14ac:dyDescent="0.25">
      <c r="B11" t="s">
        <v>1</v>
      </c>
      <c r="C11">
        <f>MIN(A4:J8)</f>
        <v>160</v>
      </c>
      <c r="E11" t="s">
        <v>7</v>
      </c>
      <c r="G11">
        <f>COUNT(A4:J8)</f>
        <v>50</v>
      </c>
    </row>
    <row r="12" spans="1:10" x14ac:dyDescent="0.25">
      <c r="B12" t="s">
        <v>2</v>
      </c>
      <c r="C12">
        <f>MAX(A4:J8)</f>
        <v>174</v>
      </c>
      <c r="E12" t="s">
        <v>8</v>
      </c>
      <c r="G12">
        <f>SUM(A4:J8)</f>
        <v>8350</v>
      </c>
    </row>
    <row r="13" spans="1:10" x14ac:dyDescent="0.25">
      <c r="E13" t="s">
        <v>10</v>
      </c>
      <c r="G13">
        <f>AVERAGE(A4:J8)</f>
        <v>167</v>
      </c>
      <c r="H13">
        <f>G12/G11</f>
        <v>167</v>
      </c>
    </row>
    <row r="14" spans="1:10" x14ac:dyDescent="0.25">
      <c r="E14" t="s">
        <v>11</v>
      </c>
      <c r="G14" s="3">
        <f>SQRT(E35/G11)</f>
        <v>4.5033320996790813</v>
      </c>
      <c r="H14">
        <f>_xlfn.STDEV.P(A4:J8)</f>
        <v>4.5033320996790813</v>
      </c>
    </row>
    <row r="15" spans="1:10" x14ac:dyDescent="0.25">
      <c r="E15" t="s">
        <v>12</v>
      </c>
      <c r="G15">
        <f>STDEV(A4:J8)</f>
        <v>4.5490523794544737</v>
      </c>
      <c r="H15">
        <f>SQRT(E35/(G11-1))</f>
        <v>4.5490523794544737</v>
      </c>
    </row>
    <row r="16" spans="1:10" x14ac:dyDescent="0.25">
      <c r="E16" t="s">
        <v>13</v>
      </c>
      <c r="G16">
        <f>_xlfn.STDEV.S(A4:J8)</f>
        <v>4.5490523794544737</v>
      </c>
    </row>
    <row r="18" spans="2:5" ht="15.75" thickBot="1" x14ac:dyDescent="0.3"/>
    <row r="19" spans="2:5" x14ac:dyDescent="0.25">
      <c r="B19" s="8" t="s">
        <v>0</v>
      </c>
      <c r="C19" s="9" t="s">
        <v>3</v>
      </c>
      <c r="D19" s="9" t="s">
        <v>9</v>
      </c>
      <c r="E19" s="10" t="s">
        <v>28</v>
      </c>
    </row>
    <row r="20" spans="2:5" x14ac:dyDescent="0.25">
      <c r="B20" s="11">
        <v>160</v>
      </c>
      <c r="C20" s="12">
        <f>COUNTIF($A$4:$J$8,B20)</f>
        <v>4</v>
      </c>
      <c r="D20" s="12">
        <f>B20-$G$13</f>
        <v>-7</v>
      </c>
      <c r="E20" s="13">
        <f>(D20^2)*C20</f>
        <v>196</v>
      </c>
    </row>
    <row r="21" spans="2:5" x14ac:dyDescent="0.25">
      <c r="B21" s="11">
        <v>161</v>
      </c>
      <c r="C21" s="12">
        <f>COUNTIF($A$4:$J$8,B21)</f>
        <v>2</v>
      </c>
      <c r="D21" s="12">
        <f>B21-$G$13</f>
        <v>-6</v>
      </c>
      <c r="E21" s="13">
        <f t="shared" ref="E21:E34" si="0">(D21^2)*C21</f>
        <v>72</v>
      </c>
    </row>
    <row r="22" spans="2:5" x14ac:dyDescent="0.25">
      <c r="B22" s="11">
        <v>162</v>
      </c>
      <c r="C22" s="12">
        <f t="shared" ref="C22:C33" si="1">COUNTIF($A$4:$J$8,B22)</f>
        <v>3</v>
      </c>
      <c r="D22" s="12">
        <f t="shared" ref="D21:D34" si="2">B22-$G$13</f>
        <v>-5</v>
      </c>
      <c r="E22" s="13">
        <f t="shared" si="0"/>
        <v>75</v>
      </c>
    </row>
    <row r="23" spans="2:5" x14ac:dyDescent="0.25">
      <c r="B23" s="11">
        <v>163</v>
      </c>
      <c r="C23" s="12">
        <f t="shared" si="1"/>
        <v>6</v>
      </c>
      <c r="D23" s="12">
        <f t="shared" si="2"/>
        <v>-4</v>
      </c>
      <c r="E23" s="13">
        <f t="shared" si="0"/>
        <v>96</v>
      </c>
    </row>
    <row r="24" spans="2:5" x14ac:dyDescent="0.25">
      <c r="B24" s="11">
        <v>164</v>
      </c>
      <c r="C24" s="12">
        <f t="shared" si="1"/>
        <v>4</v>
      </c>
      <c r="D24" s="12">
        <f t="shared" si="2"/>
        <v>-3</v>
      </c>
      <c r="E24" s="13">
        <f t="shared" si="0"/>
        <v>36</v>
      </c>
    </row>
    <row r="25" spans="2:5" x14ac:dyDescent="0.25">
      <c r="B25" s="11">
        <v>165</v>
      </c>
      <c r="C25" s="12">
        <f t="shared" si="1"/>
        <v>3</v>
      </c>
      <c r="D25" s="12">
        <f t="shared" si="2"/>
        <v>-2</v>
      </c>
      <c r="E25" s="13">
        <f t="shared" si="0"/>
        <v>12</v>
      </c>
    </row>
    <row r="26" spans="2:5" x14ac:dyDescent="0.25">
      <c r="B26" s="11">
        <v>166</v>
      </c>
      <c r="C26" s="12">
        <f t="shared" si="1"/>
        <v>2</v>
      </c>
      <c r="D26" s="12">
        <f t="shared" si="2"/>
        <v>-1</v>
      </c>
      <c r="E26" s="13">
        <f t="shared" si="0"/>
        <v>2</v>
      </c>
    </row>
    <row r="27" spans="2:5" x14ac:dyDescent="0.25">
      <c r="B27" s="11">
        <v>167</v>
      </c>
      <c r="C27" s="12">
        <f t="shared" si="1"/>
        <v>4</v>
      </c>
      <c r="D27" s="12">
        <f t="shared" si="2"/>
        <v>0</v>
      </c>
      <c r="E27" s="13">
        <f t="shared" si="0"/>
        <v>0</v>
      </c>
    </row>
    <row r="28" spans="2:5" x14ac:dyDescent="0.25">
      <c r="B28" s="11">
        <v>168</v>
      </c>
      <c r="C28" s="12">
        <f t="shared" si="1"/>
        <v>1</v>
      </c>
      <c r="D28" s="12">
        <f t="shared" si="2"/>
        <v>1</v>
      </c>
      <c r="E28" s="13">
        <f t="shared" si="0"/>
        <v>1</v>
      </c>
    </row>
    <row r="29" spans="2:5" x14ac:dyDescent="0.25">
      <c r="B29" s="11">
        <v>169</v>
      </c>
      <c r="C29" s="12">
        <f t="shared" si="1"/>
        <v>4</v>
      </c>
      <c r="D29" s="12">
        <f t="shared" si="2"/>
        <v>2</v>
      </c>
      <c r="E29" s="13">
        <f t="shared" si="0"/>
        <v>16</v>
      </c>
    </row>
    <row r="30" spans="2:5" x14ac:dyDescent="0.25">
      <c r="B30" s="11">
        <v>170</v>
      </c>
      <c r="C30" s="12">
        <f t="shared" si="1"/>
        <v>3</v>
      </c>
      <c r="D30" s="12">
        <f t="shared" si="2"/>
        <v>3</v>
      </c>
      <c r="E30" s="13">
        <f t="shared" si="0"/>
        <v>27</v>
      </c>
    </row>
    <row r="31" spans="2:5" x14ac:dyDescent="0.25">
      <c r="B31" s="11">
        <v>171</v>
      </c>
      <c r="C31" s="12">
        <f t="shared" si="1"/>
        <v>2</v>
      </c>
      <c r="D31" s="12">
        <f t="shared" si="2"/>
        <v>4</v>
      </c>
      <c r="E31" s="13">
        <f t="shared" si="0"/>
        <v>32</v>
      </c>
    </row>
    <row r="32" spans="2:5" x14ac:dyDescent="0.25">
      <c r="B32" s="11">
        <v>172</v>
      </c>
      <c r="C32" s="12">
        <f t="shared" si="1"/>
        <v>2</v>
      </c>
      <c r="D32" s="12">
        <f t="shared" si="2"/>
        <v>5</v>
      </c>
      <c r="E32" s="13">
        <f t="shared" si="0"/>
        <v>50</v>
      </c>
    </row>
    <row r="33" spans="2:5" x14ac:dyDescent="0.25">
      <c r="B33" s="11">
        <v>173</v>
      </c>
      <c r="C33" s="12">
        <f t="shared" si="1"/>
        <v>7</v>
      </c>
      <c r="D33" s="12">
        <f t="shared" si="2"/>
        <v>6</v>
      </c>
      <c r="E33" s="13">
        <f t="shared" si="0"/>
        <v>252</v>
      </c>
    </row>
    <row r="34" spans="2:5" ht="15.75" thickBot="1" x14ac:dyDescent="0.3">
      <c r="B34" s="14">
        <v>174</v>
      </c>
      <c r="C34" s="15">
        <f t="shared" ref="C34" si="3">COUNTIF($A$4:$J$8,B34)</f>
        <v>3</v>
      </c>
      <c r="D34" s="12">
        <f t="shared" si="2"/>
        <v>7</v>
      </c>
      <c r="E34" s="16">
        <f t="shared" si="0"/>
        <v>147</v>
      </c>
    </row>
    <row r="35" spans="2:5" x14ac:dyDescent="0.25">
      <c r="D35" t="s">
        <v>27</v>
      </c>
      <c r="E35">
        <f>SUM(E20:E34)</f>
        <v>1014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F3" sqref="F3"/>
    </sheetView>
  </sheetViews>
  <sheetFormatPr baseColWidth="10" defaultRowHeight="15" x14ac:dyDescent="0.25"/>
  <cols>
    <col min="4" max="4" width="12.28515625" bestFit="1" customWidth="1"/>
    <col min="5" max="5" width="12.5703125" bestFit="1" customWidth="1"/>
    <col min="9" max="9" width="13.28515625" bestFit="1" customWidth="1"/>
  </cols>
  <sheetData>
    <row r="3" spans="1:10" x14ac:dyDescent="0.25">
      <c r="A3" t="s">
        <v>17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I3" t="s">
        <v>24</v>
      </c>
      <c r="J3" s="4">
        <f>C13/B13</f>
        <v>4.9565217391304346</v>
      </c>
    </row>
    <row r="4" spans="1:10" x14ac:dyDescent="0.25">
      <c r="A4">
        <v>1</v>
      </c>
      <c r="B4">
        <v>1</v>
      </c>
      <c r="C4" s="5">
        <f>A4*B4</f>
        <v>1</v>
      </c>
      <c r="D4" s="4">
        <f>A4-$J$3</f>
        <v>-3.9565217391304346</v>
      </c>
      <c r="E4" s="6">
        <f>D4*D4</f>
        <v>15.654064272211718</v>
      </c>
      <c r="F4" s="17">
        <f>E4*B4</f>
        <v>15.654064272211718</v>
      </c>
      <c r="I4" t="s">
        <v>25</v>
      </c>
      <c r="J4" s="4">
        <f>F13/B13</f>
        <v>3.7807183364839321</v>
      </c>
    </row>
    <row r="5" spans="1:10" x14ac:dyDescent="0.25">
      <c r="A5">
        <v>2</v>
      </c>
      <c r="B5">
        <v>2</v>
      </c>
      <c r="C5" s="5">
        <f t="shared" ref="C5:C12" si="0">A5*B5</f>
        <v>4</v>
      </c>
      <c r="D5" s="4">
        <f t="shared" ref="D5:D12" si="1">A5-$J$3</f>
        <v>-2.9565217391304346</v>
      </c>
      <c r="E5" s="6">
        <f t="shared" ref="E5:E12" si="2">D5*D5</f>
        <v>8.7410207939508489</v>
      </c>
      <c r="F5" s="17">
        <f>E5*B5</f>
        <v>17.482041587901698</v>
      </c>
      <c r="I5" t="s">
        <v>26</v>
      </c>
      <c r="J5" s="4">
        <f>SQRT(J4)</f>
        <v>1.9444069369563388</v>
      </c>
    </row>
    <row r="6" spans="1:10" x14ac:dyDescent="0.25">
      <c r="A6">
        <v>3</v>
      </c>
      <c r="B6">
        <v>2</v>
      </c>
      <c r="C6" s="5">
        <f t="shared" si="0"/>
        <v>6</v>
      </c>
      <c r="D6" s="4">
        <f t="shared" si="1"/>
        <v>-1.9565217391304346</v>
      </c>
      <c r="E6" s="6">
        <f t="shared" si="2"/>
        <v>3.8279773156899801</v>
      </c>
      <c r="F6" s="17">
        <f t="shared" ref="F6:F12" si="3">E6*B6</f>
        <v>7.6559546313799602</v>
      </c>
    </row>
    <row r="7" spans="1:10" x14ac:dyDescent="0.25">
      <c r="A7">
        <v>4</v>
      </c>
      <c r="B7">
        <v>4</v>
      </c>
      <c r="C7" s="5">
        <f t="shared" si="0"/>
        <v>16</v>
      </c>
      <c r="D7" s="4">
        <f t="shared" si="1"/>
        <v>-0.95652173913043459</v>
      </c>
      <c r="E7" s="6">
        <f t="shared" si="2"/>
        <v>0.91493383742911116</v>
      </c>
      <c r="F7" s="17">
        <f t="shared" si="3"/>
        <v>3.6597353497164447</v>
      </c>
    </row>
    <row r="8" spans="1:10" x14ac:dyDescent="0.25">
      <c r="A8">
        <v>5</v>
      </c>
      <c r="B8">
        <v>5</v>
      </c>
      <c r="C8" s="5">
        <f t="shared" si="0"/>
        <v>25</v>
      </c>
      <c r="D8" s="4">
        <f t="shared" si="1"/>
        <v>4.347826086956541E-2</v>
      </c>
      <c r="E8" s="6">
        <f t="shared" si="2"/>
        <v>1.8903591682419827E-3</v>
      </c>
      <c r="F8" s="17">
        <f>E8*B8</f>
        <v>9.4517958412099132E-3</v>
      </c>
    </row>
    <row r="9" spans="1:10" x14ac:dyDescent="0.25">
      <c r="A9">
        <v>6</v>
      </c>
      <c r="B9">
        <v>4</v>
      </c>
      <c r="C9" s="5">
        <f t="shared" si="0"/>
        <v>24</v>
      </c>
      <c r="D9" s="4">
        <f t="shared" si="1"/>
        <v>1.0434782608695654</v>
      </c>
      <c r="E9" s="6">
        <f t="shared" si="2"/>
        <v>1.0888468809073728</v>
      </c>
      <c r="F9" s="17">
        <f t="shared" si="3"/>
        <v>4.3553875236294912</v>
      </c>
    </row>
    <row r="10" spans="1:10" x14ac:dyDescent="0.25">
      <c r="A10">
        <v>7</v>
      </c>
      <c r="B10">
        <v>3</v>
      </c>
      <c r="C10" s="5">
        <f t="shared" si="0"/>
        <v>21</v>
      </c>
      <c r="D10" s="4">
        <f t="shared" si="1"/>
        <v>2.0434782608695654</v>
      </c>
      <c r="E10" s="6">
        <f t="shared" si="2"/>
        <v>4.1758034026465038</v>
      </c>
      <c r="F10" s="17">
        <f t="shared" si="3"/>
        <v>12.527410207939511</v>
      </c>
    </row>
    <row r="11" spans="1:10" x14ac:dyDescent="0.25">
      <c r="A11">
        <v>8</v>
      </c>
      <c r="B11">
        <v>1</v>
      </c>
      <c r="C11" s="5">
        <f t="shared" si="0"/>
        <v>8</v>
      </c>
      <c r="D11" s="4">
        <f t="shared" si="1"/>
        <v>3.0434782608695654</v>
      </c>
      <c r="E11" s="6">
        <f t="shared" si="2"/>
        <v>9.2627599243856338</v>
      </c>
      <c r="F11" s="17">
        <f t="shared" si="3"/>
        <v>9.2627599243856338</v>
      </c>
    </row>
    <row r="12" spans="1:10" x14ac:dyDescent="0.25">
      <c r="A12">
        <v>9</v>
      </c>
      <c r="B12">
        <v>1</v>
      </c>
      <c r="C12" s="5">
        <f t="shared" si="0"/>
        <v>9</v>
      </c>
      <c r="D12" s="4">
        <f t="shared" si="1"/>
        <v>4.0434782608695654</v>
      </c>
      <c r="E12" s="6">
        <f t="shared" si="2"/>
        <v>16.349716446124766</v>
      </c>
      <c r="F12" s="17">
        <f t="shared" si="3"/>
        <v>16.349716446124766</v>
      </c>
    </row>
    <row r="13" spans="1:10" x14ac:dyDescent="0.25">
      <c r="A13" t="s">
        <v>19</v>
      </c>
      <c r="B13">
        <f>SUM(B4:B12)</f>
        <v>23</v>
      </c>
      <c r="C13">
        <f>SUM(C4:C12)</f>
        <v>114</v>
      </c>
      <c r="D13" s="4">
        <f t="shared" ref="D13:E13" si="4">SUM(D4:D12)</f>
        <v>0.39130434782609047</v>
      </c>
      <c r="E13" s="4">
        <f t="shared" si="4"/>
        <v>60.017013232514174</v>
      </c>
      <c r="F13" s="7">
        <f>SUM(F4:F12)</f>
        <v>86.956521739130437</v>
      </c>
    </row>
    <row r="15" spans="1:10" x14ac:dyDescent="0.25">
      <c r="C15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 1 PR</vt:lpstr>
      <vt:lpstr>EJE 1 R</vt:lpstr>
      <vt:lpstr>EJE 2 PR</vt:lpstr>
      <vt:lpstr>EJE 2 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-EMERSSON-</dc:creator>
  <cp:lastModifiedBy>usuario</cp:lastModifiedBy>
  <dcterms:created xsi:type="dcterms:W3CDTF">2021-06-20T22:56:04Z</dcterms:created>
  <dcterms:modified xsi:type="dcterms:W3CDTF">2023-01-19T00:52:18Z</dcterms:modified>
</cp:coreProperties>
</file>