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OSHIBA EXT/Toshiba/C - USANJOSE Proyectos/Tema 2. Inicio y alcance/"/>
    </mc:Choice>
  </mc:AlternateContent>
  <xr:revisionPtr revIDLastSave="0" documentId="13_ncr:1_{6CFEAEEC-4E6A-9844-8E40-2CBDE124F6E6}" xr6:coauthVersionLast="45" xr6:coauthVersionMax="45" xr10:uidLastSave="{00000000-0000-0000-0000-000000000000}"/>
  <bookViews>
    <workbookView xWindow="380" yWindow="460" windowWidth="28040" windowHeight="15840" activeTab="5" xr2:uid="{03821480-8327-EC43-9710-470A549097BE}"/>
  </bookViews>
  <sheets>
    <sheet name="INTRODUCCION" sheetId="7" r:id="rId1"/>
    <sheet name="PLANIFICADO (PV)" sheetId="1" r:id="rId2"/>
    <sheet name="% EJECUTADO" sheetId="2" r:id="rId3"/>
    <sheet name="VALOR GANADO (EV)" sheetId="3" r:id="rId4"/>
    <sheet name="COSTES (AC)" sheetId="4" r:id="rId5"/>
    <sheet name="ANALISIS 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4" l="1"/>
  <c r="M13" i="4"/>
  <c r="L13" i="4"/>
  <c r="K13" i="4"/>
  <c r="J13" i="4"/>
  <c r="I13" i="4"/>
  <c r="H13" i="4"/>
  <c r="G13" i="4"/>
  <c r="F13" i="4"/>
  <c r="E13" i="4"/>
  <c r="D13" i="4"/>
  <c r="C13" i="4"/>
  <c r="R4" i="4" s="1"/>
  <c r="O12" i="4"/>
  <c r="O11" i="4"/>
  <c r="O10" i="4"/>
  <c r="O9" i="4"/>
  <c r="O8" i="4"/>
  <c r="O7" i="4"/>
  <c r="O6" i="4"/>
  <c r="O5" i="4"/>
  <c r="O4" i="4"/>
  <c r="O3" i="4"/>
  <c r="D12" i="3"/>
  <c r="E12" i="3"/>
  <c r="F12" i="3"/>
  <c r="G12" i="3"/>
  <c r="H12" i="3"/>
  <c r="I12" i="3"/>
  <c r="J12" i="3"/>
  <c r="K12" i="3"/>
  <c r="L12" i="3"/>
  <c r="M12" i="3"/>
  <c r="N12" i="3"/>
  <c r="C12" i="3"/>
  <c r="D11" i="3"/>
  <c r="E11" i="3"/>
  <c r="F11" i="3"/>
  <c r="G11" i="3"/>
  <c r="H11" i="3"/>
  <c r="I11" i="3"/>
  <c r="J11" i="3"/>
  <c r="K11" i="3"/>
  <c r="L11" i="3"/>
  <c r="M11" i="3"/>
  <c r="N11" i="3"/>
  <c r="C11" i="3"/>
  <c r="D10" i="3"/>
  <c r="E10" i="3"/>
  <c r="F10" i="3"/>
  <c r="G10" i="3"/>
  <c r="H10" i="3"/>
  <c r="I10" i="3"/>
  <c r="J10" i="3"/>
  <c r="K10" i="3"/>
  <c r="L10" i="3"/>
  <c r="M10" i="3"/>
  <c r="N10" i="3"/>
  <c r="C10" i="3"/>
  <c r="D9" i="3"/>
  <c r="E9" i="3"/>
  <c r="F9" i="3"/>
  <c r="G9" i="3"/>
  <c r="H9" i="3"/>
  <c r="I9" i="3"/>
  <c r="J9" i="3"/>
  <c r="K9" i="3"/>
  <c r="L9" i="3"/>
  <c r="M9" i="3"/>
  <c r="N9" i="3"/>
  <c r="C9" i="3"/>
  <c r="D8" i="3"/>
  <c r="E8" i="3"/>
  <c r="F8" i="3"/>
  <c r="G8" i="3"/>
  <c r="H8" i="3"/>
  <c r="I8" i="3"/>
  <c r="J8" i="3"/>
  <c r="K8" i="3"/>
  <c r="L8" i="3"/>
  <c r="M8" i="3"/>
  <c r="N8" i="3"/>
  <c r="C8" i="3"/>
  <c r="D7" i="3"/>
  <c r="E7" i="3"/>
  <c r="F7" i="3"/>
  <c r="G7" i="3"/>
  <c r="H7" i="3"/>
  <c r="I7" i="3"/>
  <c r="J7" i="3"/>
  <c r="K7" i="3"/>
  <c r="L7" i="3"/>
  <c r="M7" i="3"/>
  <c r="N7" i="3"/>
  <c r="C7" i="3"/>
  <c r="D6" i="3"/>
  <c r="E6" i="3"/>
  <c r="F6" i="3"/>
  <c r="G6" i="3"/>
  <c r="H6" i="3"/>
  <c r="I6" i="3"/>
  <c r="J6" i="3"/>
  <c r="K6" i="3"/>
  <c r="L6" i="3"/>
  <c r="M6" i="3"/>
  <c r="N6" i="3"/>
  <c r="C6" i="3"/>
  <c r="D5" i="3"/>
  <c r="E5" i="3"/>
  <c r="F5" i="3"/>
  <c r="G5" i="3"/>
  <c r="H5" i="3"/>
  <c r="I5" i="3"/>
  <c r="J5" i="3"/>
  <c r="K5" i="3"/>
  <c r="L5" i="3"/>
  <c r="M5" i="3"/>
  <c r="N5" i="3"/>
  <c r="C5" i="3"/>
  <c r="D4" i="3"/>
  <c r="E4" i="3"/>
  <c r="F4" i="3"/>
  <c r="G4" i="3"/>
  <c r="H4" i="3"/>
  <c r="I4" i="3"/>
  <c r="J4" i="3"/>
  <c r="K4" i="3"/>
  <c r="L4" i="3"/>
  <c r="M4" i="3"/>
  <c r="N4" i="3"/>
  <c r="C4" i="3"/>
  <c r="D3" i="3"/>
  <c r="E3" i="3"/>
  <c r="F3" i="3"/>
  <c r="G3" i="3"/>
  <c r="H3" i="3"/>
  <c r="I3" i="3"/>
  <c r="J3" i="3"/>
  <c r="K3" i="3"/>
  <c r="L3" i="3"/>
  <c r="M3" i="3"/>
  <c r="N3" i="3"/>
  <c r="C3" i="3"/>
  <c r="O12" i="2"/>
  <c r="O11" i="2"/>
  <c r="O10" i="2"/>
  <c r="O9" i="2"/>
  <c r="O8" i="2"/>
  <c r="O7" i="2"/>
  <c r="O6" i="2"/>
  <c r="O5" i="2"/>
  <c r="O4" i="2"/>
  <c r="O3" i="2"/>
  <c r="O3" i="1"/>
  <c r="O4" i="1"/>
  <c r="O5" i="1"/>
  <c r="O6" i="1"/>
  <c r="O7" i="1"/>
  <c r="O8" i="1"/>
  <c r="O9" i="1"/>
  <c r="O10" i="1"/>
  <c r="O11" i="1"/>
  <c r="O12" i="1"/>
  <c r="D13" i="1"/>
  <c r="E13" i="1"/>
  <c r="F13" i="1"/>
  <c r="G13" i="1"/>
  <c r="H13" i="1"/>
  <c r="I13" i="1"/>
  <c r="J13" i="1"/>
  <c r="K13" i="1"/>
  <c r="L13" i="1"/>
  <c r="M13" i="1"/>
  <c r="N13" i="1"/>
  <c r="C13" i="1"/>
  <c r="O18" i="1" s="1"/>
  <c r="C3" i="5" l="1"/>
  <c r="O19" i="1"/>
  <c r="C5" i="5"/>
  <c r="R5" i="4"/>
  <c r="F13" i="3"/>
  <c r="O6" i="3"/>
  <c r="D13" i="3"/>
  <c r="O9" i="3"/>
  <c r="N13" i="3"/>
  <c r="E13" i="3"/>
  <c r="O4" i="3"/>
  <c r="G13" i="3"/>
  <c r="O8" i="3"/>
  <c r="O7" i="3"/>
  <c r="O13" i="4"/>
  <c r="O12" i="3"/>
  <c r="H13" i="3"/>
  <c r="O11" i="3"/>
  <c r="O10" i="3"/>
  <c r="M13" i="3"/>
  <c r="L13" i="3"/>
  <c r="O5" i="3"/>
  <c r="K13" i="3"/>
  <c r="J13" i="3"/>
  <c r="I13" i="3"/>
  <c r="O13" i="1"/>
  <c r="O3" i="3"/>
  <c r="C13" i="3"/>
  <c r="O18" i="3" s="1"/>
  <c r="D5" i="5" l="1"/>
  <c r="R6" i="4"/>
  <c r="O19" i="3"/>
  <c r="C4" i="5"/>
  <c r="O20" i="1"/>
  <c r="D3" i="5"/>
  <c r="O13" i="3"/>
  <c r="C9" i="5" l="1"/>
  <c r="C11" i="5" s="1"/>
  <c r="C15" i="5"/>
  <c r="C14" i="5"/>
  <c r="C8" i="5"/>
  <c r="C10" i="5" s="1"/>
  <c r="O21" i="1"/>
  <c r="E3" i="5"/>
  <c r="O20" i="3"/>
  <c r="D4" i="5"/>
  <c r="E5" i="5"/>
  <c r="R7" i="4"/>
  <c r="D9" i="5" l="1"/>
  <c r="D11" i="5" s="1"/>
  <c r="D8" i="5"/>
  <c r="D10" i="5" s="1"/>
  <c r="D14" i="5"/>
  <c r="D15" i="5"/>
  <c r="F5" i="5"/>
  <c r="R8" i="4"/>
  <c r="O21" i="3"/>
  <c r="E4" i="5"/>
  <c r="O22" i="1"/>
  <c r="F3" i="5"/>
  <c r="E9" i="5" l="1"/>
  <c r="E11" i="5" s="1"/>
  <c r="E8" i="5"/>
  <c r="E10" i="5" s="1"/>
  <c r="E14" i="5"/>
  <c r="E15" i="5"/>
  <c r="R9" i="4"/>
  <c r="G5" i="5"/>
  <c r="O23" i="1"/>
  <c r="G3" i="5"/>
  <c r="O22" i="3"/>
  <c r="F4" i="5"/>
  <c r="F9" i="5" l="1"/>
  <c r="F11" i="5" s="1"/>
  <c r="F14" i="5"/>
  <c r="F8" i="5"/>
  <c r="F10" i="5" s="1"/>
  <c r="F15" i="5"/>
  <c r="O23" i="3"/>
  <c r="G4" i="5"/>
  <c r="O24" i="1"/>
  <c r="H3" i="5"/>
  <c r="R10" i="4"/>
  <c r="H5" i="5"/>
  <c r="G8" i="5" l="1"/>
  <c r="G10" i="5" s="1"/>
  <c r="G15" i="5"/>
  <c r="G9" i="5"/>
  <c r="G11" i="5" s="1"/>
  <c r="G14" i="5"/>
  <c r="R11" i="4"/>
  <c r="I5" i="5"/>
  <c r="O25" i="1"/>
  <c r="I3" i="5"/>
  <c r="H4" i="5"/>
  <c r="O24" i="3"/>
  <c r="H15" i="5" l="1"/>
  <c r="H14" i="5"/>
  <c r="H9" i="5"/>
  <c r="H11" i="5" s="1"/>
  <c r="H8" i="5"/>
  <c r="H10" i="5" s="1"/>
  <c r="I4" i="5"/>
  <c r="O25" i="3"/>
  <c r="O26" i="1"/>
  <c r="J3" i="5"/>
  <c r="J5" i="5"/>
  <c r="R12" i="4"/>
  <c r="I14" i="5" l="1"/>
  <c r="I8" i="5"/>
  <c r="I10" i="5" s="1"/>
  <c r="I9" i="5"/>
  <c r="I11" i="5" s="1"/>
  <c r="I15" i="5"/>
  <c r="K5" i="5"/>
  <c r="R13" i="4"/>
  <c r="O26" i="3"/>
  <c r="J4" i="5"/>
  <c r="O27" i="1"/>
  <c r="K3" i="5"/>
  <c r="J14" i="5" l="1"/>
  <c r="J8" i="5"/>
  <c r="J10" i="5" s="1"/>
  <c r="J15" i="5"/>
  <c r="J9" i="5"/>
  <c r="J11" i="5" s="1"/>
  <c r="O28" i="1"/>
  <c r="L3" i="5"/>
  <c r="O27" i="3"/>
  <c r="K4" i="5"/>
  <c r="L5" i="5"/>
  <c r="R14" i="4"/>
  <c r="K15" i="5" l="1"/>
  <c r="K8" i="5"/>
  <c r="K10" i="5" s="1"/>
  <c r="K14" i="5"/>
  <c r="K9" i="5"/>
  <c r="K11" i="5" s="1"/>
  <c r="O28" i="3"/>
  <c r="L4" i="5"/>
  <c r="M5" i="5"/>
  <c r="R15" i="4"/>
  <c r="N5" i="5" s="1"/>
  <c r="O29" i="1"/>
  <c r="N3" i="5" s="1"/>
  <c r="M3" i="5"/>
  <c r="L9" i="5" l="1"/>
  <c r="L11" i="5" s="1"/>
  <c r="L15" i="5"/>
  <c r="L8" i="5"/>
  <c r="L10" i="5" s="1"/>
  <c r="L14" i="5"/>
  <c r="O29" i="3"/>
  <c r="N4" i="5" s="1"/>
  <c r="M4" i="5"/>
  <c r="M9" i="5" l="1"/>
  <c r="M11" i="5" s="1"/>
  <c r="M15" i="5"/>
  <c r="M8" i="5"/>
  <c r="M10" i="5" s="1"/>
  <c r="M14" i="5"/>
  <c r="N15" i="5"/>
  <c r="N14" i="5"/>
  <c r="N9" i="5"/>
  <c r="N11" i="5" s="1"/>
  <c r="N8" i="5"/>
  <c r="N10" i="5" s="1"/>
</calcChain>
</file>

<file path=xl/sharedStrings.xml><?xml version="1.0" encoding="utf-8"?>
<sst xmlns="http://schemas.openxmlformats.org/spreadsheetml/2006/main" count="223" uniqueCount="80">
  <si>
    <t>Actividad</t>
  </si>
  <si>
    <t>1.2.2.1</t>
  </si>
  <si>
    <t>1.2.2.2</t>
  </si>
  <si>
    <t>1.2.2.3</t>
  </si>
  <si>
    <t>1.2.2.4</t>
  </si>
  <si>
    <t>1.2.2.5</t>
  </si>
  <si>
    <t>1.2.2.6</t>
  </si>
  <si>
    <t>1.2.2.7</t>
  </si>
  <si>
    <t>1.2.2.8</t>
  </si>
  <si>
    <t>1.2.2.9</t>
  </si>
  <si>
    <t>1.2.2.10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</si>
  <si>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</si>
  <si>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</si>
  <si>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</si>
  <si>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</si>
  <si>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</si>
  <si>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</si>
  <si>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</si>
  <si>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</si>
  <si>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</si>
  <si>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</si>
  <si>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</si>
  <si>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</si>
  <si>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</si>
  <si>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PRESUPUESTO</t>
  </si>
  <si>
    <t>VALOR PLANIFICADO (ACUMULADO)</t>
  </si>
  <si>
    <t>ACUMULADO 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</si>
  <si>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</si>
  <si>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</si>
  <si>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</si>
  <si>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</si>
  <si>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</si>
  <si>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</si>
  <si>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</si>
  <si>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</si>
  <si>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</si>
  <si>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</si>
  <si>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</si>
  <si>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</si>
  <si>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</si>
  <si>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VALOR PLANIFICADO (PV)</t>
  </si>
  <si>
    <t>TOTAL CUMPLIMIENTO ACTIVIDAD</t>
  </si>
  <si>
    <t>TOTAL (VALORES)</t>
  </si>
  <si>
    <t>ACUMULADOS</t>
  </si>
  <si>
    <t>PV</t>
  </si>
  <si>
    <t>EV</t>
  </si>
  <si>
    <t>AC</t>
  </si>
  <si>
    <t>COSTE REAL (AC)</t>
  </si>
  <si>
    <t>VALOR GANADO (EV)</t>
  </si>
  <si>
    <t>% EJECUTADO</t>
  </si>
  <si>
    <t>VARIANZA</t>
  </si>
  <si>
    <t>CV = EV-AC</t>
  </si>
  <si>
    <t>SV = EV-PV</t>
  </si>
  <si>
    <t>INDICES</t>
  </si>
  <si>
    <t>CPI = EV/AC</t>
  </si>
  <si>
    <t>SPI = EV/PV</t>
  </si>
  <si>
    <t>CV(%) = (CV/EV)*100</t>
  </si>
  <si>
    <t>SV(%) = (SV/PV)*100</t>
  </si>
  <si>
    <t>Meta</t>
  </si>
  <si>
    <t>FORMULACIÓN Y EVALUACION DE PROYECTO</t>
  </si>
  <si>
    <t>TERMINOS Y ANALISIS</t>
  </si>
  <si>
    <t xml:space="preserve">VALOR PLANIFICADO (PV) </t>
  </si>
  <si>
    <t>PRESUPUESTO DEL PROYECTO</t>
  </si>
  <si>
    <t>VALOR DEL TRABAJO REALMENTE EJECUTADO</t>
  </si>
  <si>
    <t>VALOR GANADO (EV) = (PV) * (% EJECUTADO)</t>
  </si>
  <si>
    <t>GASTOS REALES REALIZADOS EN UN PERIODO DE TIEMPO</t>
  </si>
  <si>
    <t>TECNICA PARA ANÁLISIS DE PRYECTOS - GESTIÓN DEL VALOR GANADO (EVM)</t>
  </si>
  <si>
    <t>GESTION DEL VALOR GANADO (EVM)</t>
  </si>
  <si>
    <t>CONTROL SIMULTANEO DE ALCANCE, TIEMPO Y COSTOS</t>
  </si>
  <si>
    <t>VARIANZA EN TIEMPO (SV) = EV - PV</t>
  </si>
  <si>
    <t>SV &gt; 0 PROYECTO ADELANTADO / SV &lt; 0 PROYECTO RETRASADO</t>
  </si>
  <si>
    <t>INDICE DE RENDIMIENTO DEL TIEMPO (SPI) = EV / PV</t>
  </si>
  <si>
    <t>SPI &gt; 1 EFICIENTE (TIEMPO) /  SPI &lt; 1 INEFICIENTE (TIEMPO)</t>
  </si>
  <si>
    <t>VARIANZA EN COSTO (CV) = EV - AC</t>
  </si>
  <si>
    <t>CV &gt; 0 PROYECTO POR DEBAJO DE COSTES / CV &lt; 0 PROYECTO TIENE SOBRECOSTES</t>
  </si>
  <si>
    <t>INDICE DE RENDIMIENTO DE COSTOS (CPI) = EV / AC</t>
  </si>
  <si>
    <t>CPI &gt; 1 EFICIENTE (TIENDE A AHORRO) / CPI &lt; 1 INEFICIENTE ( TIENDE A SOBRECOSTOS)</t>
  </si>
  <si>
    <t>NOTAS</t>
  </si>
  <si>
    <t>LA META DEL PROYECTO ES (1) , SI LOS INDICES ESTAN POR DEBAJO, EL PROYECTO NECESITA UNA REVISIÓN DETALLADA</t>
  </si>
  <si>
    <t>ANALISIS DE PROEYCTO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</si>
</sst>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* #,##0_-;\-&quot;$&quot;* #,##0_-;_-&quot;$&quot;* &quot;-&quot;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42" fontId="0" fillId="3" borderId="0" xfId="1" applyFont="1" applyFill="1"/>
    <xf numFmtId="42" fontId="0" fillId="0" borderId="0" xfId="1" applyFont="1"/>
    <xf numFmtId="42" fontId="0" fillId="2" borderId="0" xfId="1" applyFont="1" applyFill="1"/>
    <xf numFmtId="42" fontId="0" fillId="5" borderId="0" xfId="1" applyFont="1" applyFill="1"/>
    <xf numFmtId="42" fontId="0" fillId="0" borderId="0" xfId="1" applyFont="1" applyFill="1"/>
    <xf numFmtId="0" fontId="2" fillId="6" borderId="0" xfId="0" applyFont="1" applyFill="1" applyAlignment="1">
      <alignment horizontal="center" vertical="center"/>
    </xf>
    <xf numFmtId="9" fontId="0" fillId="2" borderId="0" xfId="2" applyFont="1" applyFill="1"/>
    <xf numFmtId="9" fontId="0" fillId="3" borderId="0" xfId="2" applyFont="1" applyFill="1"/>
    <xf numFmtId="0" fontId="0" fillId="0" borderId="0" xfId="0" applyAlignment="1">
      <alignment horizontal="center" vertical="center" wrapText="1"/>
    </xf>
    <xf numFmtId="42" fontId="0" fillId="2" borderId="0" xfId="1" applyNumberFormat="1" applyFont="1" applyFill="1"/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42" fontId="0" fillId="8" borderId="0" xfId="1" applyFont="1" applyFill="1"/>
    <xf numFmtId="42" fontId="0" fillId="7" borderId="0" xfId="1" applyFont="1" applyFill="1"/>
    <xf numFmtId="0" fontId="0" fillId="5" borderId="0" xfId="0" applyFill="1" applyAlignment="1">
      <alignment horizontal="center" vertical="center"/>
    </xf>
    <xf numFmtId="42" fontId="0" fillId="9" borderId="0" xfId="1" applyFont="1" applyFill="1"/>
    <xf numFmtId="42" fontId="0" fillId="4" borderId="0" xfId="0" applyNumberFormat="1" applyFill="1"/>
    <xf numFmtId="42" fontId="0" fillId="3" borderId="0" xfId="0" applyNumberFormat="1" applyFill="1"/>
    <xf numFmtId="0" fontId="0" fillId="6" borderId="0" xfId="0" applyFill="1"/>
    <xf numFmtId="0" fontId="0" fillId="5" borderId="0" xfId="0" applyFill="1" applyAlignment="1">
      <alignment horizontal="center" vertical="center" wrapText="1"/>
    </xf>
    <xf numFmtId="9" fontId="0" fillId="9" borderId="0" xfId="2" applyFont="1" applyFill="1"/>
    <xf numFmtId="0" fontId="5" fillId="0" borderId="0" xfId="0" applyFont="1"/>
    <xf numFmtId="42" fontId="0" fillId="3" borderId="0" xfId="1" applyNumberFormat="1" applyFont="1" applyFill="1"/>
    <xf numFmtId="0" fontId="0" fillId="6" borderId="0" xfId="0" applyFill="1" applyAlignment="1">
      <alignment horizontal="center" vertical="center"/>
    </xf>
    <xf numFmtId="0" fontId="0" fillId="10" borderId="0" xfId="0" applyFill="1"/>
    <xf numFmtId="0" fontId="4" fillId="10" borderId="0" xfId="0" applyFont="1" applyFill="1"/>
    <xf numFmtId="0" fontId="5" fillId="10" borderId="0" xfId="0" applyFont="1" applyFill="1"/>
    <xf numFmtId="0" fontId="2" fillId="0" borderId="0" xfId="0" applyFont="1" applyAlignment="1">
      <alignment horizontal="center" vertical="center"/>
    </xf>
    <xf numFmtId="42" fontId="0" fillId="10" borderId="0" xfId="1" applyFont="1" applyFill="1"/>
    <xf numFmtId="0" fontId="2" fillId="10" borderId="0" xfId="0" applyFont="1" applyFill="1" applyAlignment="1">
      <alignment horizontal="center" vertical="center"/>
    </xf>
    <xf numFmtId="0" fontId="0" fillId="6" borderId="0" xfId="0" applyFill="1" applyAlignment="1">
      <alignment vertical="center"/>
    </xf>
    <xf numFmtId="9" fontId="0" fillId="4" borderId="0" xfId="2" applyFont="1" applyFill="1"/>
    <xf numFmtId="0" fontId="0" fillId="6" borderId="0" xfId="0" applyFill="1" applyAlignment="1"/>
    <xf numFmtId="2" fontId="0" fillId="4" borderId="0" xfId="1" applyNumberFormat="1" applyFont="1" applyFill="1"/>
    <xf numFmtId="2" fontId="0" fillId="3" borderId="0" xfId="1" applyNumberFormat="1" applyFont="1" applyFill="1"/>
    <xf numFmtId="0" fontId="0" fillId="11" borderId="0" xfId="0" applyFill="1" applyAlignment="1">
      <alignment horizontal="center" vertical="center"/>
    </xf>
    <xf numFmtId="0" fontId="7" fillId="10" borderId="0" xfId="0" applyFont="1" applyFill="1"/>
    <xf numFmtId="0" fontId="6" fillId="10" borderId="0" xfId="0" applyFont="1" applyFill="1"/>
    <xf numFmtId="0" fontId="0" fillId="10" borderId="0" xfId="0" applyFill="1" applyAlignment="1">
      <alignment horizontal="left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</cellXfs>
  <cellStyles count="3">
    <cellStyle name="Currency [0]" xfId="1" builtinId="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'PLANIFICADO (PV)'!$N$16</c:f>
              <c:strCache>
                <c:ptCount val="1"/>
                <c:pt idx="0">
                  <c:v>VALOR PLANIFICADO (ACUMULADO)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'PLANIFICADO (PV)'!$C$2:$N$2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'PLANIFICADO (PV)'!$O$18:$O$29</c:f>
              <c:numCache>
                <c:formatCode>_("$"* #,##0_);_("$"* \(#,##0\);_("$"* "-"_);_(@_)</c:formatCode>
                <c:ptCount val="12"/>
                <c:pt idx="0">
                  <c:v>50000</c:v>
                </c:pt>
                <c:pt idx="1">
                  <c:v>85000</c:v>
                </c:pt>
                <c:pt idx="2">
                  <c:v>195000</c:v>
                </c:pt>
                <c:pt idx="3">
                  <c:v>360000</c:v>
                </c:pt>
                <c:pt idx="4">
                  <c:v>440000</c:v>
                </c:pt>
                <c:pt idx="5">
                  <c:v>580000</c:v>
                </c:pt>
                <c:pt idx="6">
                  <c:v>635000</c:v>
                </c:pt>
                <c:pt idx="7">
                  <c:v>725000</c:v>
                </c:pt>
                <c:pt idx="8">
                  <c:v>855000</c:v>
                </c:pt>
                <c:pt idx="9">
                  <c:v>900000</c:v>
                </c:pt>
                <c:pt idx="10">
                  <c:v>975000</c:v>
                </c:pt>
                <c:pt idx="11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2-D244-9F48-18C52B9FC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017008"/>
        <c:axId val="1528085856"/>
      </c:lineChart>
      <c:catAx>
        <c:axId val="152801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528085856"/>
        <c:crosses val="autoZero"/>
        <c:auto val="1"/>
        <c:lblAlgn val="ctr"/>
        <c:lblOffset val="100"/>
        <c:noMultiLvlLbl val="0"/>
      </c:catAx>
      <c:valAx>
        <c:axId val="1528085856"/>
        <c:scaling>
          <c:orientation val="minMax"/>
          <c:max val="1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52801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'VALOR GANADO (EV)'!$N$16</c:f>
              <c:strCache>
                <c:ptCount val="1"/>
                <c:pt idx="0">
                  <c:v>VALOR PLANIFICADO (ACUMULADO)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'VALOR GANADO (EV)'!$C$2:$N$2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'VALOR GANADO (EV)'!$O$18:$O$29</c:f>
              <c:numCache>
                <c:formatCode>_("$"* #,##0_);_("$"* \(#,##0\);_("$"* "-"_);_(@_)</c:formatCode>
                <c:ptCount val="12"/>
                <c:pt idx="0">
                  <c:v>10000</c:v>
                </c:pt>
                <c:pt idx="1">
                  <c:v>70500</c:v>
                </c:pt>
                <c:pt idx="2">
                  <c:v>157000</c:v>
                </c:pt>
                <c:pt idx="3">
                  <c:v>282250</c:v>
                </c:pt>
                <c:pt idx="4">
                  <c:v>405500</c:v>
                </c:pt>
                <c:pt idx="5">
                  <c:v>517500</c:v>
                </c:pt>
                <c:pt idx="6">
                  <c:v>517500</c:v>
                </c:pt>
                <c:pt idx="7">
                  <c:v>517500</c:v>
                </c:pt>
                <c:pt idx="8">
                  <c:v>517500</c:v>
                </c:pt>
                <c:pt idx="9">
                  <c:v>517500</c:v>
                </c:pt>
                <c:pt idx="10">
                  <c:v>517500</c:v>
                </c:pt>
                <c:pt idx="11">
                  <c:v>517500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0-4D43-B551-7BDF2F08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017008"/>
        <c:axId val="1528085856"/>
      </c:lineChart>
      <c:catAx>
        <c:axId val="152801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528085856"/>
        <c:crosses val="autoZero"/>
        <c:auto val="1"/>
        <c:lblAlgn val="ctr"/>
        <c:lblOffset val="100"/>
        <c:noMultiLvlLbl val="0"/>
      </c:catAx>
      <c:valAx>
        <c:axId val="1528085856"/>
        <c:scaling>
          <c:orientation val="minMax"/>
          <c:max val="1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52801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'ANALISIS '!$B$3</c:f>
              <c:strCache>
                <c:ptCount val="1"/>
                <c:pt idx="0">
                  <c:v>PV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'ANALISIS '!$C$2:$N$2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'ANALISIS '!$C$3:$N$3</c:f>
              <c:numCache>
                <c:formatCode>_("$"* #,##0_);_("$"* \(#,##0\);_("$"* "-"_);_(@_)</c:formatCode>
                <c:ptCount val="12"/>
                <c:pt idx="0">
                  <c:v>50000</c:v>
                </c:pt>
                <c:pt idx="1">
                  <c:v>85000</c:v>
                </c:pt>
                <c:pt idx="2">
                  <c:v>195000</c:v>
                </c:pt>
                <c:pt idx="3">
                  <c:v>360000</c:v>
                </c:pt>
                <c:pt idx="4">
                  <c:v>440000</c:v>
                </c:pt>
                <c:pt idx="5">
                  <c:v>580000</c:v>
                </c:pt>
                <c:pt idx="6">
                  <c:v>635000</c:v>
                </c:pt>
                <c:pt idx="7">
                  <c:v>725000</c:v>
                </c:pt>
                <c:pt idx="8">
                  <c:v>855000</c:v>
                </c:pt>
                <c:pt idx="9">
                  <c:v>900000</c:v>
                </c:pt>
                <c:pt idx="10">
                  <c:v>975000</c:v>
                </c:pt>
                <c:pt idx="11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4-AF45-A0C4-757EFE46A937}"/>
            </c:ext>
          </c:extLst>
        </c:ser>
        <c:ser>
          <c:idx val="1"/>
          <c:order val="1"/>
          <c:tx>
            <c:strRef>
              <c:f>'ANALISIS '!$B$4</c:f>
              <c:strCache>
                <c:ptCount val="1"/>
                <c:pt idx="0">
                  <c:v>EV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'ANALISIS '!$C$2:$N$2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'ANALISIS '!$C$4:$N$4</c:f>
              <c:numCache>
                <c:formatCode>_("$"* #,##0_);_("$"* \(#,##0\);_("$"* "-"_);_(@_)</c:formatCode>
                <c:ptCount val="12"/>
                <c:pt idx="0">
                  <c:v>10000</c:v>
                </c:pt>
                <c:pt idx="1">
                  <c:v>70500</c:v>
                </c:pt>
                <c:pt idx="2">
                  <c:v>157000</c:v>
                </c:pt>
                <c:pt idx="3">
                  <c:v>282250</c:v>
                </c:pt>
                <c:pt idx="4">
                  <c:v>405500</c:v>
                </c:pt>
                <c:pt idx="5">
                  <c:v>517500</c:v>
                </c:pt>
                <c:pt idx="6">
                  <c:v>517500</c:v>
                </c:pt>
                <c:pt idx="7">
                  <c:v>517500</c:v>
                </c:pt>
                <c:pt idx="8">
                  <c:v>517500</c:v>
                </c:pt>
                <c:pt idx="9">
                  <c:v>517500</c:v>
                </c:pt>
                <c:pt idx="10">
                  <c:v>517500</c:v>
                </c:pt>
                <c:pt idx="11">
                  <c:v>517500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4-AF45-A0C4-757EFE46A937}"/>
            </c:ext>
          </c:extLst>
        </c:ser>
        <c:ser>
          <c:idx val="2"/>
          <c:order val="2"/>
          <c:tx>
            <c:strRef>
              <c:f>'ANALISIS '!$B$5</c:f>
              <c:strCache>
                <c:ptCount val="1"/>
                <c:pt idx="0">
                  <c:v>AC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'ANALISIS '!$C$2:$N$2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'ANALISIS '!$C$5:$N$5</c:f>
              <c:numCache>
                <c:formatCode>_("$"* #,##0_);_("$"* \(#,##0\);_("$"* "-"_);_(@_)</c:formatCode>
                <c:ptCount val="12"/>
                <c:pt idx="0">
                  <c:v>50000</c:v>
                </c:pt>
                <c:pt idx="1">
                  <c:v>85000</c:v>
                </c:pt>
                <c:pt idx="2">
                  <c:v>161000</c:v>
                </c:pt>
                <c:pt idx="3">
                  <c:v>237000</c:v>
                </c:pt>
                <c:pt idx="4">
                  <c:v>281000</c:v>
                </c:pt>
                <c:pt idx="5">
                  <c:v>399500</c:v>
                </c:pt>
                <c:pt idx="6">
                  <c:v>399500</c:v>
                </c:pt>
                <c:pt idx="7">
                  <c:v>399500</c:v>
                </c:pt>
                <c:pt idx="8">
                  <c:v>399500</c:v>
                </c:pt>
                <c:pt idx="9">
                  <c:v>399500</c:v>
                </c:pt>
                <c:pt idx="10">
                  <c:v>399500</c:v>
                </c:pt>
                <c:pt idx="11">
                  <c:v>399500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4-AF45-A0C4-757EFE46A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979744"/>
        <c:axId val="1560155280"/>
      </c:lineChart>
      <c:catAx>
        <c:axId val="153397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560155280"/>
        <c:crosses val="autoZero"/>
        <c:auto val="1"/>
        <c:lblAlgn val="ctr"/>
        <c:lblOffset val="100"/>
        <c:noMultiLvlLbl val="0"/>
      </c:catAx>
      <c:valAx>
        <c:axId val="1560155280"/>
        <c:scaling>
          <c:orientation val="minMax"/>
        </c:scaling>
        <c:delete val="0"/>
        <c:axPos val="l"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5339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'ANALISIS '!$B$13</c:f>
              <c:strCache>
                <c:ptCount val="1"/>
                <c:pt idx="0">
                  <c:v>Meta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'ANALISIS '!$C$12:$N$12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'ANALISIS '!$C$13:$N$13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C-E148-8FBE-07E43C5E8898}"/>
            </c:ext>
          </c:extLst>
        </c:ser>
        <c:ser>
          <c:idx val="1"/>
          <c:order val="1"/>
          <c:tx>
            <c:strRef>
              <c:f>'ANALISIS '!$B$14</c:f>
              <c:strCache>
                <c:ptCount val="1"/>
                <c:pt idx="0">
                  <c:v>CPI = EV/AC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'ANALISIS '!$C$12:$N$12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'ANALISIS '!$C$14:$N$14</c:f>
              <c:numCache>
                <c:formatCode>0.00</c:formatCode>
                <c:ptCount val="12"/>
                <c:pt idx="0">
                  <c:v>0.2</c:v>
                </c:pt>
                <c:pt idx="1">
                  <c:v>0.8294117647058824</c:v>
                </c:pt>
                <c:pt idx="2">
                  <c:v>0.97515527950310554</c:v>
                </c:pt>
                <c:pt idx="3">
                  <c:v>1.1909282700421941</c:v>
                </c:pt>
                <c:pt idx="4">
                  <c:v>1.4430604982206405</c:v>
                </c:pt>
                <c:pt idx="5">
                  <c:v>1.2953692115143929</c:v>
                </c:pt>
                <c:pt idx="6">
                  <c:v>1.2953692115143929</c:v>
                </c:pt>
                <c:pt idx="7">
                  <c:v>1.2953692115143929</c:v>
                </c:pt>
                <c:pt idx="8">
                  <c:v>1.2953692115143929</c:v>
                </c:pt>
                <c:pt idx="9">
                  <c:v>1.2953692115143929</c:v>
                </c:pt>
                <c:pt idx="10">
                  <c:v>1.2953692115143929</c:v>
                </c:pt>
                <c:pt idx="11">
                  <c:v>1.2953692115143929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C-E148-8FBE-07E43C5E8898}"/>
            </c:ext>
          </c:extLst>
        </c:ser>
        <c:ser>
          <c:idx val="2"/>
          <c:order val="2"/>
          <c:tx>
            <c:strRef>
              <c:f>'ANALISIS '!$B$15</c:f>
              <c:strCache>
                <c:ptCount val="1"/>
                <c:pt idx="0">
                  <c:v>SPI = EV/PV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'ANALISIS '!$C$12:$N$12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'ANALISIS '!$C$15:$N$15</c:f>
              <c:numCache>
                <c:formatCode>0.00</c:formatCode>
                <c:ptCount val="12"/>
                <c:pt idx="0">
                  <c:v>0.2</c:v>
                </c:pt>
                <c:pt idx="1">
                  <c:v>0.8294117647058824</c:v>
                </c:pt>
                <c:pt idx="2">
                  <c:v>0.80512820512820515</c:v>
                </c:pt>
                <c:pt idx="3">
                  <c:v>0.78402777777777777</c:v>
                </c:pt>
                <c:pt idx="4">
                  <c:v>0.92159090909090913</c:v>
                </c:pt>
                <c:pt idx="5">
                  <c:v>0.89224137931034486</c:v>
                </c:pt>
                <c:pt idx="6">
                  <c:v>0.81496062992125984</c:v>
                </c:pt>
                <c:pt idx="7">
                  <c:v>0.71379310344827585</c:v>
                </c:pt>
                <c:pt idx="8">
                  <c:v>0.60526315789473684</c:v>
                </c:pt>
                <c:pt idx="9">
                  <c:v>0.57499999999999996</c:v>
                </c:pt>
                <c:pt idx="10">
                  <c:v>0.53076923076923077</c:v>
                </c:pt>
                <c:pt idx="11">
                  <c:v>0.51749999999999996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C-E148-8FBE-07E43C5E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822527"/>
        <c:axId val="1285771167"/>
      </c:lineChart>
      <c:catAx>
        <c:axId val="128582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285771167"/>
        <c:crosses val="autoZero"/>
        <c:auto val="1"/>
        <c:lblAlgn val="ctr"/>
        <c:lblOffset val="100"/>
        <c:noMultiLvlLbl val="0"/>
      </c:catAx>
      <c:valAx>
        <c:axId val="1285771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28582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215900</xdr:colOff>
      <xdr:row>0</xdr:row>
      <xdr:rowOff>177800</xdr:rowOff>
    </xdr:from>
    <xdr:to>
      <xdr:col>2</xdr:col>
      <xdr:colOff>2870200</xdr:colOff>
      <xdr:row>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67D89D-7BC5-C646-8882-897C0509DD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09" t="33035" r="9590" b="33483"/>
        <a:stretch/>
      </xdr:blipFill>
      <xdr:spPr bwMode="auto">
        <a:xfrm>
          <a:off x="1041400" y="177800"/>
          <a:ext cx="3479800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15</xdr:row>
      <xdr:rowOff>38100</xdr:rowOff>
    </xdr:from>
    <xdr:to>
      <xdr:col>11</xdr:col>
      <xdr:colOff>736600</xdr:colOff>
      <xdr:row>32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6D376F-125C-ED42-933F-1C64E7D6A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15</xdr:row>
      <xdr:rowOff>38100</xdr:rowOff>
    </xdr:from>
    <xdr:to>
      <xdr:col>11</xdr:col>
      <xdr:colOff>736600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BB01A-8E3E-2141-8E37-59D4A3AB3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939800</xdr:colOff>
      <xdr:row>18</xdr:row>
      <xdr:rowOff>114300</xdr:rowOff>
    </xdr:from>
    <xdr:to>
      <xdr:col>13</xdr:col>
      <xdr:colOff>469900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2655ED-8641-2549-B47C-B72F689AD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939800</xdr:colOff>
      <xdr:row>41</xdr:row>
      <xdr:rowOff>171450</xdr:rowOff>
    </xdr:from>
    <xdr:to>
      <xdr:col>13</xdr:col>
      <xdr:colOff>533400</xdr:colOff>
      <xdr:row>68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FFFCAE-8F6B-2D45-A234-8EB4919C2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1FE7-130A-EB44-A7A4-36490E6D2462}">
  <dimension ref="A1:M31"/>
  <sheetViews>
    <sheetView workbookViewId="0">
      <selection activeCell="M30" sqref="M30"/>
    </sheetView>
  </sheetViews>
  <sheetFormatPr baseColWidth="10" defaultColWidth="0" defaultRowHeight="16" zeroHeight="1" x14ac:dyDescent="0.2"/>
  <cols>
    <col min="1" max="2" width="10.83203125" customWidth="1"/>
    <col min="3" max="3" width="39.1640625" customWidth="1"/>
    <col min="4" max="13" width="10.83203125" customWidth="1"/>
    <col min="14" max="16384" width="10.83203125" hidden="1"/>
  </cols>
  <sheetData>
    <row r="1" spans="1:13" x14ac:dyDescent="0.2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x14ac:dyDescent="0.2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13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3" x14ac:dyDescent="0.2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1:13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</row>
    <row r="9" spans="1:13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</row>
    <row r="10" spans="1:13" ht="21" x14ac:dyDescent="0.25">
      <c r="A10" s="25"/>
      <c r="B10" s="37" t="s">
        <v>59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</row>
    <row r="11" spans="1:13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</row>
    <row r="12" spans="1:13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</row>
    <row r="13" spans="1:13" ht="21" x14ac:dyDescent="0.25">
      <c r="A13" s="25"/>
      <c r="B13" s="37" t="s">
        <v>66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</row>
    <row r="14" spans="1:13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</row>
    <row r="15" spans="1:13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</row>
    <row r="16" spans="1:13" x14ac:dyDescent="0.2">
      <c r="A16" s="25"/>
      <c r="B16" s="25" t="s">
        <v>60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</row>
    <row r="17" spans="1:13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</row>
    <row r="18" spans="1:13" x14ac:dyDescent="0.2">
      <c r="A18" s="25"/>
      <c r="B18" s="39" t="s">
        <v>67</v>
      </c>
      <c r="C18" s="39"/>
      <c r="D18" s="25" t="s">
        <v>68</v>
      </c>
      <c r="E18" s="25"/>
      <c r="F18" s="25"/>
      <c r="G18" s="25"/>
      <c r="H18" s="25"/>
      <c r="I18" s="25"/>
      <c r="J18" s="25"/>
      <c r="K18" s="25"/>
      <c r="L18" s="25"/>
      <c r="M18" s="25"/>
    </row>
    <row r="19" spans="1:13" x14ac:dyDescent="0.2">
      <c r="A19" s="25"/>
      <c r="B19" s="39" t="s">
        <v>61</v>
      </c>
      <c r="C19" s="39"/>
      <c r="D19" s="25" t="s">
        <v>62</v>
      </c>
      <c r="E19" s="25"/>
      <c r="F19" s="25"/>
      <c r="G19" s="25"/>
      <c r="H19" s="25"/>
      <c r="I19" s="25"/>
      <c r="J19" s="25"/>
      <c r="K19" s="25"/>
      <c r="L19" s="25"/>
      <c r="M19" s="25"/>
    </row>
    <row r="20" spans="1:13" x14ac:dyDescent="0.2">
      <c r="A20" s="25"/>
      <c r="B20" s="39" t="s">
        <v>64</v>
      </c>
      <c r="C20" s="39"/>
      <c r="D20" s="25" t="s">
        <v>63</v>
      </c>
      <c r="E20" s="25"/>
      <c r="F20" s="25"/>
      <c r="G20" s="25"/>
      <c r="H20" s="25"/>
      <c r="I20" s="25"/>
      <c r="J20" s="25"/>
      <c r="K20" s="25"/>
      <c r="L20" s="25"/>
      <c r="M20" s="25"/>
    </row>
    <row r="21" spans="1:13" x14ac:dyDescent="0.2">
      <c r="A21" s="25"/>
      <c r="B21" s="39" t="s">
        <v>47</v>
      </c>
      <c r="C21" s="39"/>
      <c r="D21" s="25" t="s">
        <v>65</v>
      </c>
      <c r="E21" s="25"/>
      <c r="F21" s="25"/>
      <c r="G21" s="25"/>
      <c r="H21" s="25"/>
      <c r="I21" s="25"/>
      <c r="J21" s="25"/>
      <c r="K21" s="25"/>
      <c r="L21" s="25"/>
      <c r="M21" s="25"/>
    </row>
    <row r="22" spans="1:13" x14ac:dyDescent="0.2">
      <c r="A22" s="25"/>
      <c r="B22" s="25" t="s">
        <v>69</v>
      </c>
      <c r="C22" s="25"/>
      <c r="D22" s="25" t="s">
        <v>70</v>
      </c>
      <c r="E22" s="25"/>
      <c r="F22" s="25"/>
      <c r="G22" s="25"/>
      <c r="H22" s="25"/>
      <c r="I22" s="25"/>
      <c r="J22" s="25"/>
      <c r="K22" s="25"/>
      <c r="L22" s="25"/>
      <c r="M22" s="25"/>
    </row>
    <row r="23" spans="1:13" x14ac:dyDescent="0.2">
      <c r="A23" s="25"/>
      <c r="B23" s="25" t="s">
        <v>71</v>
      </c>
      <c r="C23" s="25"/>
      <c r="D23" s="25" t="s">
        <v>72</v>
      </c>
      <c r="E23" s="25"/>
      <c r="F23" s="25"/>
      <c r="G23" s="25"/>
      <c r="H23" s="25"/>
      <c r="I23" s="25"/>
      <c r="J23" s="25"/>
      <c r="K23" s="25"/>
      <c r="L23" s="25"/>
      <c r="M23" s="25"/>
    </row>
    <row r="24" spans="1:13" x14ac:dyDescent="0.2">
      <c r="A24" s="25"/>
      <c r="B24" s="25" t="s">
        <v>73</v>
      </c>
      <c r="C24" s="25"/>
      <c r="D24" s="25" t="s">
        <v>74</v>
      </c>
      <c r="E24" s="25"/>
      <c r="F24" s="25"/>
      <c r="G24" s="25"/>
      <c r="H24" s="25"/>
      <c r="I24" s="25"/>
      <c r="J24" s="25"/>
      <c r="K24" s="25"/>
      <c r="L24" s="25"/>
      <c r="M24" s="25"/>
    </row>
    <row r="25" spans="1:13" x14ac:dyDescent="0.2">
      <c r="A25" s="25"/>
      <c r="B25" s="25" t="s">
        <v>75</v>
      </c>
      <c r="C25" s="25"/>
      <c r="D25" s="25" t="s">
        <v>76</v>
      </c>
      <c r="E25" s="25"/>
      <c r="F25" s="25"/>
      <c r="G25" s="25"/>
      <c r="H25" s="25"/>
      <c r="I25" s="25"/>
      <c r="J25" s="25"/>
      <c r="K25" s="25"/>
      <c r="L25" s="25"/>
      <c r="M25" s="25"/>
    </row>
    <row r="26" spans="1:13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</row>
    <row r="27" spans="1:13" x14ac:dyDescent="0.2">
      <c r="A27" s="25"/>
      <c r="B27" s="38" t="s">
        <v>77</v>
      </c>
      <c r="C27" s="25"/>
      <c r="D27" s="38" t="s">
        <v>78</v>
      </c>
      <c r="E27" s="25"/>
      <c r="F27" s="25"/>
      <c r="G27" s="25"/>
      <c r="H27" s="25"/>
      <c r="I27" s="25"/>
      <c r="J27" s="25"/>
      <c r="K27" s="25"/>
      <c r="L27" s="25"/>
      <c r="M27" s="25"/>
    </row>
    <row r="28" spans="1:13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</row>
    <row r="29" spans="1:13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</row>
    <row r="30" spans="1:13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hidden="1" x14ac:dyDescent="0.2">
      <c r="L31" s="25"/>
      <c r="M31" s="25"/>
    </row>
  </sheetData>
  <sheetProtection algorithmName="SHA-512" hashValue="dY/3+n28mCoWX4nO6qW8R40Ka0VBlOWW+OBz+YT4Kc5BX37jjNoTkWQSZNnMnrKw5FJf/f4ednO6ASlSCDDLoQ==" saltValue="ug5cnxrn7PyBa1R8LOUdGQ==" spinCount="100000" sheet="1" objects="1" scenarios="1"/>
  <mergeCells count="4">
    <mergeCell ref="B19:C19"/>
    <mergeCell ref="B18:C18"/>
    <mergeCell ref="B20:C20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51710-33D0-214B-974E-268CE6C5D974}">
  <dimension ref="A1:R36"/>
  <sheetViews>
    <sheetView workbookViewId="0">
      <selection activeCell="M32" sqref="M32"/>
    </sheetView>
  </sheetViews>
  <sheetFormatPr baseColWidth="10" defaultColWidth="0" defaultRowHeight="16" zeroHeight="1" x14ac:dyDescent="0.2"/>
  <cols>
    <col min="1" max="5" width="10.83203125" customWidth="1"/>
    <col min="6" max="6" width="11.5" bestFit="1" customWidth="1"/>
    <col min="7" max="13" width="10.83203125" customWidth="1"/>
    <col min="14" max="14" width="13" bestFit="1" customWidth="1"/>
    <col min="15" max="15" width="16.6640625" bestFit="1" customWidth="1"/>
    <col min="16" max="17" width="13.83203125" customWidth="1"/>
    <col min="18" max="18" width="11.5" hidden="1" customWidth="1"/>
    <col min="19" max="16384" width="10.83203125" hidden="1"/>
  </cols>
  <sheetData>
    <row r="1" spans="1:17" ht="26" x14ac:dyDescent="0.3">
      <c r="A1" s="25"/>
      <c r="B1" s="26" t="s">
        <v>40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4" x14ac:dyDescent="0.2">
      <c r="A2" s="25"/>
      <c r="B2" s="24" t="s">
        <v>0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15</v>
      </c>
      <c r="H2" s="11" t="s">
        <v>16</v>
      </c>
      <c r="I2" s="12" t="s">
        <v>17</v>
      </c>
      <c r="J2" s="12" t="s">
        <v>18</v>
      </c>
      <c r="K2" s="12" t="s">
        <v>19</v>
      </c>
      <c r="L2" s="12" t="s">
        <v>20</v>
      </c>
      <c r="M2" s="12" t="s">
        <v>21</v>
      </c>
      <c r="N2" s="12" t="s">
        <v>22</v>
      </c>
      <c r="O2" s="15" t="s">
        <v>23</v>
      </c>
      <c r="P2" s="9" t="s">
        <v>42</v>
      </c>
      <c r="Q2" s="25"/>
    </row>
    <row r="3" spans="1:17" x14ac:dyDescent="0.2">
      <c r="A3" s="25"/>
      <c r="B3" s="19" t="s">
        <v>1</v>
      </c>
      <c r="C3" s="3">
        <v>50000</v>
      </c>
      <c r="D3" s="3">
        <v>20000</v>
      </c>
      <c r="E3" s="3">
        <v>30000</v>
      </c>
      <c r="F3" s="3"/>
      <c r="G3" s="3"/>
      <c r="H3" s="3"/>
      <c r="I3" s="1"/>
      <c r="J3" s="1"/>
      <c r="K3" s="1"/>
      <c r="L3" s="1"/>
      <c r="M3" s="1"/>
      <c r="N3" s="1"/>
      <c r="O3" s="16">
        <f t="shared" ref="O3:O12" si="0">SUM(C3:N3)</f>
        <v>100000</v>
      </c>
      <c r="P3" s="2">
        <v>100000</v>
      </c>
      <c r="Q3" s="25"/>
    </row>
    <row r="4" spans="1:17" x14ac:dyDescent="0.2">
      <c r="A4" s="25"/>
      <c r="B4" s="19" t="s">
        <v>2</v>
      </c>
      <c r="C4" s="3"/>
      <c r="D4" s="3">
        <v>15000</v>
      </c>
      <c r="E4" s="3">
        <v>15000</v>
      </c>
      <c r="F4" s="3">
        <v>60000</v>
      </c>
      <c r="G4" s="3"/>
      <c r="H4" s="3"/>
      <c r="I4" s="1"/>
      <c r="J4" s="1"/>
      <c r="K4" s="1"/>
      <c r="L4" s="1"/>
      <c r="M4" s="1"/>
      <c r="N4" s="1"/>
      <c r="O4" s="16">
        <f t="shared" si="0"/>
        <v>90000</v>
      </c>
      <c r="P4" s="2">
        <v>90000</v>
      </c>
      <c r="Q4" s="25"/>
    </row>
    <row r="5" spans="1:17" x14ac:dyDescent="0.2">
      <c r="A5" s="25"/>
      <c r="B5" s="19" t="s">
        <v>3</v>
      </c>
      <c r="C5" s="3"/>
      <c r="D5" s="3"/>
      <c r="E5" s="3">
        <v>25000</v>
      </c>
      <c r="F5" s="3">
        <v>50000</v>
      </c>
      <c r="G5" s="3">
        <v>10000</v>
      </c>
      <c r="H5" s="3"/>
      <c r="I5" s="1"/>
      <c r="J5" s="1"/>
      <c r="K5" s="1"/>
      <c r="L5" s="1"/>
      <c r="M5" s="1"/>
      <c r="N5" s="1"/>
      <c r="O5" s="16">
        <f t="shared" si="0"/>
        <v>85000</v>
      </c>
      <c r="P5" s="2">
        <v>85000</v>
      </c>
      <c r="Q5" s="25"/>
    </row>
    <row r="6" spans="1:17" x14ac:dyDescent="0.2">
      <c r="A6" s="25"/>
      <c r="B6" s="19" t="s">
        <v>4</v>
      </c>
      <c r="C6" s="3"/>
      <c r="D6" s="3"/>
      <c r="E6" s="3">
        <v>40000</v>
      </c>
      <c r="F6" s="3">
        <v>25000</v>
      </c>
      <c r="G6" s="3">
        <v>45000</v>
      </c>
      <c r="H6" s="3">
        <v>40000</v>
      </c>
      <c r="I6" s="1"/>
      <c r="J6" s="1"/>
      <c r="K6" s="1"/>
      <c r="L6" s="1"/>
      <c r="M6" s="1"/>
      <c r="N6" s="1"/>
      <c r="O6" s="16">
        <f t="shared" si="0"/>
        <v>150000</v>
      </c>
      <c r="P6" s="2">
        <v>150000</v>
      </c>
      <c r="Q6" s="25"/>
    </row>
    <row r="7" spans="1:17" x14ac:dyDescent="0.2">
      <c r="A7" s="25"/>
      <c r="B7" s="19" t="s">
        <v>5</v>
      </c>
      <c r="C7" s="3"/>
      <c r="D7" s="3"/>
      <c r="E7" s="3"/>
      <c r="F7" s="3">
        <v>30000</v>
      </c>
      <c r="G7" s="3">
        <v>25000</v>
      </c>
      <c r="H7" s="3">
        <v>30000</v>
      </c>
      <c r="I7" s="1"/>
      <c r="J7" s="1"/>
      <c r="K7" s="1"/>
      <c r="L7" s="1"/>
      <c r="M7" s="1"/>
      <c r="N7" s="1"/>
      <c r="O7" s="16">
        <f t="shared" si="0"/>
        <v>85000</v>
      </c>
      <c r="P7" s="2">
        <v>85000</v>
      </c>
      <c r="Q7" s="25"/>
    </row>
    <row r="8" spans="1:17" x14ac:dyDescent="0.2">
      <c r="A8" s="25"/>
      <c r="B8" s="19" t="s">
        <v>6</v>
      </c>
      <c r="C8" s="3"/>
      <c r="D8" s="3"/>
      <c r="E8" s="3"/>
      <c r="F8" s="3"/>
      <c r="G8" s="3"/>
      <c r="H8" s="3">
        <v>55000</v>
      </c>
      <c r="I8" s="1">
        <v>30000</v>
      </c>
      <c r="J8" s="1">
        <v>45000</v>
      </c>
      <c r="K8" s="1"/>
      <c r="L8" s="1"/>
      <c r="M8" s="1"/>
      <c r="N8" s="1"/>
      <c r="O8" s="16">
        <f t="shared" si="0"/>
        <v>130000</v>
      </c>
      <c r="P8" s="2">
        <v>130000</v>
      </c>
      <c r="Q8" s="25"/>
    </row>
    <row r="9" spans="1:17" x14ac:dyDescent="0.2">
      <c r="A9" s="25"/>
      <c r="B9" s="19" t="s">
        <v>7</v>
      </c>
      <c r="C9" s="3"/>
      <c r="D9" s="3"/>
      <c r="E9" s="3"/>
      <c r="F9" s="3"/>
      <c r="G9" s="3"/>
      <c r="H9" s="3">
        <v>15000</v>
      </c>
      <c r="I9" s="1">
        <v>25000</v>
      </c>
      <c r="J9" s="1">
        <v>20000</v>
      </c>
      <c r="K9" s="1">
        <v>65000</v>
      </c>
      <c r="L9" s="1"/>
      <c r="M9" s="1"/>
      <c r="N9" s="1"/>
      <c r="O9" s="16">
        <f t="shared" si="0"/>
        <v>125000</v>
      </c>
      <c r="P9" s="2">
        <v>125000</v>
      </c>
      <c r="Q9" s="25"/>
    </row>
    <row r="10" spans="1:17" x14ac:dyDescent="0.2">
      <c r="A10" s="25"/>
      <c r="B10" s="19" t="s">
        <v>8</v>
      </c>
      <c r="C10" s="3"/>
      <c r="D10" s="3"/>
      <c r="E10" s="3"/>
      <c r="F10" s="3"/>
      <c r="G10" s="3"/>
      <c r="H10" s="3"/>
      <c r="I10" s="1"/>
      <c r="J10" s="1">
        <v>15000</v>
      </c>
      <c r="K10" s="1">
        <v>30000</v>
      </c>
      <c r="L10" s="1">
        <v>30000</v>
      </c>
      <c r="M10" s="1"/>
      <c r="N10" s="1"/>
      <c r="O10" s="16">
        <f t="shared" si="0"/>
        <v>75000</v>
      </c>
      <c r="P10" s="2">
        <v>75000</v>
      </c>
      <c r="Q10" s="25"/>
    </row>
    <row r="11" spans="1:17" x14ac:dyDescent="0.2">
      <c r="A11" s="25"/>
      <c r="B11" s="19" t="s">
        <v>9</v>
      </c>
      <c r="C11" s="3"/>
      <c r="D11" s="3"/>
      <c r="E11" s="3"/>
      <c r="F11" s="3"/>
      <c r="G11" s="3"/>
      <c r="H11" s="3"/>
      <c r="I11" s="1"/>
      <c r="J11" s="1">
        <v>10000</v>
      </c>
      <c r="K11" s="1">
        <v>35000</v>
      </c>
      <c r="L11" s="1">
        <v>15000</v>
      </c>
      <c r="M11" s="1">
        <v>50000</v>
      </c>
      <c r="N11" s="1"/>
      <c r="O11" s="16">
        <f t="shared" si="0"/>
        <v>110000</v>
      </c>
      <c r="P11" s="2">
        <v>110000</v>
      </c>
      <c r="Q11" s="25"/>
    </row>
    <row r="12" spans="1:17" x14ac:dyDescent="0.2">
      <c r="A12" s="25"/>
      <c r="B12" s="19" t="s">
        <v>10</v>
      </c>
      <c r="C12" s="3"/>
      <c r="D12" s="3"/>
      <c r="E12" s="3"/>
      <c r="F12" s="3"/>
      <c r="G12" s="3"/>
      <c r="H12" s="3"/>
      <c r="I12" s="1"/>
      <c r="J12" s="1"/>
      <c r="K12" s="1"/>
      <c r="L12" s="1"/>
      <c r="M12" s="1">
        <v>25000</v>
      </c>
      <c r="N12" s="1">
        <v>25000</v>
      </c>
      <c r="O12" s="16">
        <f t="shared" si="0"/>
        <v>50000</v>
      </c>
      <c r="P12" s="2">
        <v>50000</v>
      </c>
      <c r="Q12" s="25"/>
    </row>
    <row r="13" spans="1:17" x14ac:dyDescent="0.2">
      <c r="A13" s="25"/>
      <c r="B13" s="19" t="s">
        <v>23</v>
      </c>
      <c r="C13" s="14">
        <f>SUM(C3:C12)</f>
        <v>50000</v>
      </c>
      <c r="D13" s="14">
        <f t="shared" ref="D13:N13" si="1">SUM(D3:D12)</f>
        <v>35000</v>
      </c>
      <c r="E13" s="14">
        <f t="shared" si="1"/>
        <v>110000</v>
      </c>
      <c r="F13" s="14">
        <f t="shared" si="1"/>
        <v>165000</v>
      </c>
      <c r="G13" s="14">
        <f t="shared" si="1"/>
        <v>80000</v>
      </c>
      <c r="H13" s="14">
        <f t="shared" si="1"/>
        <v>140000</v>
      </c>
      <c r="I13" s="13">
        <f t="shared" si="1"/>
        <v>55000</v>
      </c>
      <c r="J13" s="13">
        <f t="shared" si="1"/>
        <v>90000</v>
      </c>
      <c r="K13" s="13">
        <f t="shared" si="1"/>
        <v>130000</v>
      </c>
      <c r="L13" s="13">
        <f t="shared" si="1"/>
        <v>45000</v>
      </c>
      <c r="M13" s="13">
        <f t="shared" si="1"/>
        <v>75000</v>
      </c>
      <c r="N13" s="13">
        <f t="shared" si="1"/>
        <v>25000</v>
      </c>
      <c r="O13" s="4">
        <f>SUM(C13:N13)</f>
        <v>1000000</v>
      </c>
      <c r="P13" s="5">
        <v>1000000</v>
      </c>
      <c r="Q13" s="25"/>
    </row>
    <row r="14" spans="1:17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0" t="s">
        <v>24</v>
      </c>
      <c r="P14" s="25"/>
      <c r="Q14" s="25"/>
    </row>
    <row r="15" spans="1:17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1:17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40" t="s">
        <v>25</v>
      </c>
      <c r="O16" s="40"/>
      <c r="P16" s="25"/>
      <c r="Q16" s="25"/>
    </row>
    <row r="17" spans="1:17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6" t="s">
        <v>39</v>
      </c>
      <c r="O17" s="6" t="s">
        <v>26</v>
      </c>
      <c r="P17" s="25"/>
      <c r="Q17" s="25"/>
    </row>
    <row r="18" spans="1:17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14" t="s">
        <v>27</v>
      </c>
      <c r="O18" s="17">
        <f>+C13</f>
        <v>50000</v>
      </c>
      <c r="P18" s="25"/>
      <c r="Q18" s="25"/>
    </row>
    <row r="19" spans="1:17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14" t="s">
        <v>28</v>
      </c>
      <c r="O19" s="17">
        <f>+O18+D13</f>
        <v>85000</v>
      </c>
      <c r="P19" s="25"/>
      <c r="Q19" s="25"/>
    </row>
    <row r="20" spans="1:17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14" t="s">
        <v>29</v>
      </c>
      <c r="O20" s="17">
        <f>+O19+E13</f>
        <v>195000</v>
      </c>
      <c r="P20" s="25"/>
      <c r="Q20" s="25"/>
    </row>
    <row r="21" spans="1:17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14" t="s">
        <v>30</v>
      </c>
      <c r="O21" s="17">
        <f>+O20+F13</f>
        <v>360000</v>
      </c>
      <c r="P21" s="25"/>
      <c r="Q21" s="25"/>
    </row>
    <row r="22" spans="1:17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14" t="s">
        <v>31</v>
      </c>
      <c r="O22" s="17">
        <f>+O21+G13</f>
        <v>440000</v>
      </c>
      <c r="P22" s="25"/>
      <c r="Q22" s="25"/>
    </row>
    <row r="23" spans="1:17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14" t="s">
        <v>32</v>
      </c>
      <c r="O23" s="17">
        <f>+O22+H13</f>
        <v>580000</v>
      </c>
      <c r="P23" s="25"/>
      <c r="Q23" s="25"/>
    </row>
    <row r="24" spans="1:17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13" t="s">
        <v>33</v>
      </c>
      <c r="O24" s="18">
        <f>+O23+I13</f>
        <v>635000</v>
      </c>
      <c r="P24" s="25"/>
      <c r="Q24" s="25"/>
    </row>
    <row r="25" spans="1:17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13" t="s">
        <v>34</v>
      </c>
      <c r="O25" s="18">
        <f>+O24+J13</f>
        <v>725000</v>
      </c>
      <c r="P25" s="25"/>
      <c r="Q25" s="25"/>
    </row>
    <row r="26" spans="1:17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13" t="s">
        <v>35</v>
      </c>
      <c r="O26" s="18">
        <f>+O25+K13</f>
        <v>855000</v>
      </c>
      <c r="P26" s="25"/>
      <c r="Q26" s="25"/>
    </row>
    <row r="27" spans="1:17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13" t="s">
        <v>36</v>
      </c>
      <c r="O27" s="18">
        <f>+O26+L13</f>
        <v>900000</v>
      </c>
      <c r="P27" s="25"/>
      <c r="Q27" s="25"/>
    </row>
    <row r="28" spans="1:17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13" t="s">
        <v>37</v>
      </c>
      <c r="O28" s="18">
        <f>+O27+M13</f>
        <v>975000</v>
      </c>
      <c r="P28" s="25"/>
      <c r="Q28" s="25"/>
    </row>
    <row r="29" spans="1:17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13" t="s">
        <v>38</v>
      </c>
      <c r="O29" s="18">
        <f>+N13+O28</f>
        <v>1000000</v>
      </c>
      <c r="P29" s="25"/>
      <c r="Q29" s="25"/>
    </row>
    <row r="30" spans="1:17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</row>
    <row r="31" spans="1:17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</row>
    <row r="32" spans="1:17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</row>
    <row r="33" spans="1:17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</row>
    <row r="34" spans="1:17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</row>
    <row r="35" spans="1:17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</row>
    <row r="36" spans="1:17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</row>
  </sheetData>
  <mergeCells count="1">
    <mergeCell ref="N16:O16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94F8C-60B1-ED4F-AB5E-685789D30BE7}">
  <dimension ref="A1:R17"/>
  <sheetViews>
    <sheetView workbookViewId="0">
      <selection activeCell="A2" sqref="A2"/>
    </sheetView>
  </sheetViews>
  <sheetFormatPr baseColWidth="10" defaultColWidth="0" defaultRowHeight="16" zeroHeight="1" x14ac:dyDescent="0.2"/>
  <cols>
    <col min="1" max="5" width="10.83203125" customWidth="1"/>
    <col min="6" max="6" width="11.5" bestFit="1" customWidth="1"/>
    <col min="7" max="13" width="10.83203125" customWidth="1"/>
    <col min="14" max="14" width="13" bestFit="1" customWidth="1"/>
    <col min="15" max="15" width="16.6640625" bestFit="1" customWidth="1"/>
    <col min="16" max="16" width="13.83203125" customWidth="1"/>
    <col min="17" max="17" width="13.83203125" hidden="1" customWidth="1"/>
    <col min="18" max="18" width="11.5" hidden="1" customWidth="1"/>
    <col min="19" max="16384" width="10.83203125" hidden="1"/>
  </cols>
  <sheetData>
    <row r="1" spans="1:16" ht="29" x14ac:dyDescent="0.35">
      <c r="A1" s="25"/>
      <c r="B1" s="22" t="s">
        <v>49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51" x14ac:dyDescent="0.2">
      <c r="A2" s="25"/>
      <c r="B2" s="24" t="s">
        <v>0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15</v>
      </c>
      <c r="H2" s="11" t="s">
        <v>16</v>
      </c>
      <c r="I2" s="12" t="s">
        <v>17</v>
      </c>
      <c r="J2" s="12" t="s">
        <v>18</v>
      </c>
      <c r="K2" s="12" t="s">
        <v>19</v>
      </c>
      <c r="L2" s="12" t="s">
        <v>20</v>
      </c>
      <c r="M2" s="12" t="s">
        <v>21</v>
      </c>
      <c r="N2" s="12" t="s">
        <v>22</v>
      </c>
      <c r="O2" s="20" t="s">
        <v>41</v>
      </c>
      <c r="P2" s="25"/>
    </row>
    <row r="3" spans="1:16" x14ac:dyDescent="0.2">
      <c r="A3" s="25"/>
      <c r="B3" s="19" t="s">
        <v>1</v>
      </c>
      <c r="C3" s="7">
        <v>0.1</v>
      </c>
      <c r="D3" s="7">
        <v>0.3</v>
      </c>
      <c r="E3" s="7">
        <v>0.3</v>
      </c>
      <c r="F3" s="7">
        <v>0.2</v>
      </c>
      <c r="G3" s="7">
        <v>0.1</v>
      </c>
      <c r="H3" s="7"/>
      <c r="I3" s="8"/>
      <c r="J3" s="8"/>
      <c r="K3" s="8"/>
      <c r="L3" s="8"/>
      <c r="M3" s="8"/>
      <c r="N3" s="8"/>
      <c r="O3" s="21">
        <f t="shared" ref="O3:O12" si="0">SUM(C3:N3)</f>
        <v>0.99999999999999989</v>
      </c>
      <c r="P3" s="29"/>
    </row>
    <row r="4" spans="1:16" x14ac:dyDescent="0.2">
      <c r="A4" s="25"/>
      <c r="B4" s="19" t="s">
        <v>2</v>
      </c>
      <c r="C4" s="7"/>
      <c r="D4" s="7">
        <v>0.15</v>
      </c>
      <c r="E4" s="7">
        <v>0.2</v>
      </c>
      <c r="F4" s="7">
        <v>0.35</v>
      </c>
      <c r="G4" s="7">
        <v>0.2</v>
      </c>
      <c r="H4" s="7">
        <v>0.1</v>
      </c>
      <c r="I4" s="8"/>
      <c r="J4" s="8"/>
      <c r="K4" s="8"/>
      <c r="L4" s="8"/>
      <c r="M4" s="8"/>
      <c r="N4" s="8"/>
      <c r="O4" s="21">
        <f t="shared" si="0"/>
        <v>0.99999999999999989</v>
      </c>
      <c r="P4" s="29"/>
    </row>
    <row r="5" spans="1:16" x14ac:dyDescent="0.2">
      <c r="A5" s="25"/>
      <c r="B5" s="19" t="s">
        <v>3</v>
      </c>
      <c r="C5" s="7"/>
      <c r="D5" s="7">
        <v>0.2</v>
      </c>
      <c r="E5" s="7">
        <v>0.1</v>
      </c>
      <c r="F5" s="7">
        <v>0.15</v>
      </c>
      <c r="G5" s="7">
        <v>0.3</v>
      </c>
      <c r="H5" s="7">
        <v>0.15</v>
      </c>
      <c r="I5" s="8">
        <v>0</v>
      </c>
      <c r="J5" s="8"/>
      <c r="K5" s="8"/>
      <c r="L5" s="8"/>
      <c r="M5" s="8"/>
      <c r="N5" s="8"/>
      <c r="O5" s="21">
        <f t="shared" si="0"/>
        <v>0.9</v>
      </c>
      <c r="P5" s="29"/>
    </row>
    <row r="6" spans="1:16" x14ac:dyDescent="0.2">
      <c r="A6" s="25"/>
      <c r="B6" s="19" t="s">
        <v>4</v>
      </c>
      <c r="C6" s="7"/>
      <c r="D6" s="7"/>
      <c r="E6" s="7">
        <v>0.2</v>
      </c>
      <c r="F6" s="7">
        <v>0.35</v>
      </c>
      <c r="G6" s="7">
        <v>0.15</v>
      </c>
      <c r="H6" s="7">
        <v>0.15</v>
      </c>
      <c r="I6" s="8">
        <v>0</v>
      </c>
      <c r="J6" s="8"/>
      <c r="K6" s="8"/>
      <c r="L6" s="8"/>
      <c r="M6" s="8"/>
      <c r="N6" s="8"/>
      <c r="O6" s="21">
        <f t="shared" si="0"/>
        <v>0.85000000000000009</v>
      </c>
      <c r="P6" s="29"/>
    </row>
    <row r="7" spans="1:16" x14ac:dyDescent="0.2">
      <c r="A7" s="25"/>
      <c r="B7" s="19" t="s">
        <v>5</v>
      </c>
      <c r="C7" s="7"/>
      <c r="D7" s="7"/>
      <c r="E7" s="7"/>
      <c r="F7" s="7">
        <v>0.1</v>
      </c>
      <c r="G7" s="7">
        <v>0.25</v>
      </c>
      <c r="H7" s="7">
        <v>0.2</v>
      </c>
      <c r="I7" s="8">
        <v>0</v>
      </c>
      <c r="J7" s="8">
        <v>0</v>
      </c>
      <c r="K7" s="8"/>
      <c r="L7" s="8"/>
      <c r="M7" s="8"/>
      <c r="N7" s="8"/>
      <c r="O7" s="21">
        <f t="shared" si="0"/>
        <v>0.55000000000000004</v>
      </c>
      <c r="P7" s="29"/>
    </row>
    <row r="8" spans="1:16" x14ac:dyDescent="0.2">
      <c r="A8" s="25"/>
      <c r="B8" s="19" t="s">
        <v>6</v>
      </c>
      <c r="C8" s="7"/>
      <c r="D8" s="7"/>
      <c r="E8" s="7"/>
      <c r="F8" s="7"/>
      <c r="G8" s="7">
        <v>0.2</v>
      </c>
      <c r="H8" s="7">
        <v>0.15</v>
      </c>
      <c r="I8" s="8">
        <v>0</v>
      </c>
      <c r="J8" s="8">
        <v>0</v>
      </c>
      <c r="K8" s="8">
        <v>0</v>
      </c>
      <c r="L8" s="8">
        <v>0</v>
      </c>
      <c r="M8" s="8"/>
      <c r="N8" s="8"/>
      <c r="O8" s="21">
        <f t="shared" si="0"/>
        <v>0.35</v>
      </c>
      <c r="P8" s="29"/>
    </row>
    <row r="9" spans="1:16" x14ac:dyDescent="0.2">
      <c r="A9" s="25"/>
      <c r="B9" s="19" t="s">
        <v>7</v>
      </c>
      <c r="C9" s="7"/>
      <c r="D9" s="7"/>
      <c r="E9" s="7"/>
      <c r="F9" s="7"/>
      <c r="G9" s="7"/>
      <c r="H9" s="7">
        <v>0.25</v>
      </c>
      <c r="I9" s="8">
        <v>0</v>
      </c>
      <c r="J9" s="8">
        <v>0</v>
      </c>
      <c r="K9" s="8">
        <v>0</v>
      </c>
      <c r="L9" s="8">
        <v>0</v>
      </c>
      <c r="M9" s="8"/>
      <c r="N9" s="8"/>
      <c r="O9" s="21">
        <f t="shared" si="0"/>
        <v>0.25</v>
      </c>
      <c r="P9" s="29"/>
    </row>
    <row r="10" spans="1:16" x14ac:dyDescent="0.2">
      <c r="A10" s="25"/>
      <c r="B10" s="19" t="s">
        <v>8</v>
      </c>
      <c r="C10" s="7"/>
      <c r="D10" s="7"/>
      <c r="E10" s="7"/>
      <c r="F10" s="7"/>
      <c r="G10" s="7"/>
      <c r="H10" s="7"/>
      <c r="I10" s="8">
        <v>0</v>
      </c>
      <c r="J10" s="8">
        <v>0</v>
      </c>
      <c r="K10" s="8">
        <v>0</v>
      </c>
      <c r="L10" s="8">
        <v>0</v>
      </c>
      <c r="M10" s="8"/>
      <c r="N10" s="8"/>
      <c r="O10" s="21">
        <f t="shared" si="0"/>
        <v>0</v>
      </c>
      <c r="P10" s="29"/>
    </row>
    <row r="11" spans="1:16" x14ac:dyDescent="0.2">
      <c r="A11" s="25"/>
      <c r="B11" s="19" t="s">
        <v>9</v>
      </c>
      <c r="C11" s="7"/>
      <c r="D11" s="7"/>
      <c r="E11" s="7"/>
      <c r="F11" s="7"/>
      <c r="G11" s="7"/>
      <c r="H11" s="7"/>
      <c r="I11" s="8"/>
      <c r="J11" s="8">
        <v>0</v>
      </c>
      <c r="K11" s="8">
        <v>0</v>
      </c>
      <c r="L11" s="8">
        <v>0</v>
      </c>
      <c r="M11" s="8">
        <v>0</v>
      </c>
      <c r="N11" s="8"/>
      <c r="O11" s="21">
        <f t="shared" si="0"/>
        <v>0</v>
      </c>
      <c r="P11" s="29"/>
    </row>
    <row r="12" spans="1:16" x14ac:dyDescent="0.2">
      <c r="A12" s="25"/>
      <c r="B12" s="19" t="s">
        <v>10</v>
      </c>
      <c r="C12" s="7"/>
      <c r="D12" s="7"/>
      <c r="E12" s="7"/>
      <c r="F12" s="7"/>
      <c r="G12" s="7"/>
      <c r="H12" s="7"/>
      <c r="I12" s="8"/>
      <c r="J12" s="8"/>
      <c r="K12" s="8">
        <v>0</v>
      </c>
      <c r="L12" s="8">
        <v>0</v>
      </c>
      <c r="M12" s="8">
        <v>0</v>
      </c>
      <c r="N12" s="8">
        <v>0</v>
      </c>
      <c r="O12" s="21">
        <f t="shared" si="0"/>
        <v>0</v>
      </c>
      <c r="P12" s="29"/>
    </row>
    <row r="13" spans="1:16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</row>
    <row r="14" spans="1:16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</row>
    <row r="15" spans="1:16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 spans="1:16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</row>
    <row r="17" spans="2:16" x14ac:dyDescent="0.2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F745-A6BB-184E-A39F-733FB2D931DE}">
  <dimension ref="A1:R34"/>
  <sheetViews>
    <sheetView workbookViewId="0">
      <selection activeCell="M19" sqref="M19"/>
    </sheetView>
  </sheetViews>
  <sheetFormatPr baseColWidth="10" defaultColWidth="0" defaultRowHeight="16" zeroHeight="1" x14ac:dyDescent="0.2"/>
  <cols>
    <col min="1" max="5" width="10.83203125" customWidth="1"/>
    <col min="6" max="6" width="11.5" bestFit="1" customWidth="1"/>
    <col min="7" max="13" width="10.83203125" customWidth="1"/>
    <col min="14" max="14" width="13" bestFit="1" customWidth="1"/>
    <col min="15" max="15" width="16.6640625" bestFit="1" customWidth="1"/>
    <col min="16" max="16" width="13.83203125" customWidth="1"/>
    <col min="17" max="17" width="13.83203125" hidden="1" customWidth="1"/>
    <col min="18" max="18" width="11.5" hidden="1" customWidth="1"/>
    <col min="19" max="16384" width="10.83203125" hidden="1"/>
  </cols>
  <sheetData>
    <row r="1" spans="1:16" ht="29" x14ac:dyDescent="0.35">
      <c r="A1" s="25"/>
      <c r="B1" s="27" t="s">
        <v>48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x14ac:dyDescent="0.2">
      <c r="A2" s="25"/>
      <c r="B2" s="19" t="s">
        <v>0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15</v>
      </c>
      <c r="H2" s="11" t="s">
        <v>16</v>
      </c>
      <c r="I2" s="12" t="s">
        <v>17</v>
      </c>
      <c r="J2" s="12" t="s">
        <v>18</v>
      </c>
      <c r="K2" s="12" t="s">
        <v>19</v>
      </c>
      <c r="L2" s="12" t="s">
        <v>20</v>
      </c>
      <c r="M2" s="12" t="s">
        <v>21</v>
      </c>
      <c r="N2" s="12" t="s">
        <v>22</v>
      </c>
      <c r="O2" s="15" t="s">
        <v>23</v>
      </c>
      <c r="P2" s="25"/>
    </row>
    <row r="3" spans="1:16" x14ac:dyDescent="0.2">
      <c r="A3" s="25"/>
      <c r="B3" s="19" t="s">
        <v>1</v>
      </c>
      <c r="C3" s="10">
        <f>+'% EJECUTADO'!C3*'PLANIFICADO (PV)'!$P$3</f>
        <v>10000</v>
      </c>
      <c r="D3" s="10">
        <f>+'% EJECUTADO'!D3*'PLANIFICADO (PV)'!$P$3</f>
        <v>30000</v>
      </c>
      <c r="E3" s="10">
        <f>+'% EJECUTADO'!E3*'PLANIFICADO (PV)'!$P$3</f>
        <v>30000</v>
      </c>
      <c r="F3" s="10">
        <f>+'% EJECUTADO'!F3*'PLANIFICADO (PV)'!$P$3</f>
        <v>20000</v>
      </c>
      <c r="G3" s="10">
        <f>+'% EJECUTADO'!G3*'PLANIFICADO (PV)'!$P$3</f>
        <v>10000</v>
      </c>
      <c r="H3" s="10">
        <f>+'% EJECUTADO'!H3*'PLANIFICADO (PV)'!$P$3</f>
        <v>0</v>
      </c>
      <c r="I3" s="23">
        <f>+'% EJECUTADO'!I3*'PLANIFICADO (PV)'!$P$3</f>
        <v>0</v>
      </c>
      <c r="J3" s="23">
        <f>+'% EJECUTADO'!J3*'PLANIFICADO (PV)'!$P$3</f>
        <v>0</v>
      </c>
      <c r="K3" s="23">
        <f>+'% EJECUTADO'!K3*'PLANIFICADO (PV)'!$P$3</f>
        <v>0</v>
      </c>
      <c r="L3" s="23">
        <f>+'% EJECUTADO'!L3*'PLANIFICADO (PV)'!$P$3</f>
        <v>0</v>
      </c>
      <c r="M3" s="23">
        <f>+'% EJECUTADO'!M3*'PLANIFICADO (PV)'!$P$3</f>
        <v>0</v>
      </c>
      <c r="N3" s="23">
        <f>+'% EJECUTADO'!N3*'PLANIFICADO (PV)'!$P$3</f>
        <v>0</v>
      </c>
      <c r="O3" s="16">
        <f t="shared" ref="O3:O12" si="0">SUM(C3:N3)</f>
        <v>100000</v>
      </c>
      <c r="P3" s="29"/>
    </row>
    <row r="4" spans="1:16" x14ac:dyDescent="0.2">
      <c r="A4" s="25"/>
      <c r="B4" s="19" t="s">
        <v>2</v>
      </c>
      <c r="C4" s="10">
        <f>+'% EJECUTADO'!C4*'PLANIFICADO (PV)'!$P$4</f>
        <v>0</v>
      </c>
      <c r="D4" s="10">
        <f>+'% EJECUTADO'!D4*'PLANIFICADO (PV)'!$P$4</f>
        <v>13500</v>
      </c>
      <c r="E4" s="10">
        <f>+'% EJECUTADO'!E4*'PLANIFICADO (PV)'!$P$4</f>
        <v>18000</v>
      </c>
      <c r="F4" s="10">
        <f>+'% EJECUTADO'!F4*'PLANIFICADO (PV)'!$P$4</f>
        <v>31499.999999999996</v>
      </c>
      <c r="G4" s="10">
        <f>+'% EJECUTADO'!G4*'PLANIFICADO (PV)'!$P$4</f>
        <v>18000</v>
      </c>
      <c r="H4" s="10">
        <f>+'% EJECUTADO'!H4*'PLANIFICADO (PV)'!$P$4</f>
        <v>9000</v>
      </c>
      <c r="I4" s="23">
        <f>+'% EJECUTADO'!I4*'PLANIFICADO (PV)'!$P$4</f>
        <v>0</v>
      </c>
      <c r="J4" s="23">
        <f>+'% EJECUTADO'!J4*'PLANIFICADO (PV)'!$P$4</f>
        <v>0</v>
      </c>
      <c r="K4" s="23">
        <f>+'% EJECUTADO'!K4*'PLANIFICADO (PV)'!$P$4</f>
        <v>0</v>
      </c>
      <c r="L4" s="23">
        <f>+'% EJECUTADO'!L4*'PLANIFICADO (PV)'!$P$4</f>
        <v>0</v>
      </c>
      <c r="M4" s="23">
        <f>+'% EJECUTADO'!M4*'PLANIFICADO (PV)'!$P$4</f>
        <v>0</v>
      </c>
      <c r="N4" s="23">
        <f>+'% EJECUTADO'!N4*'PLANIFICADO (PV)'!$P$4</f>
        <v>0</v>
      </c>
      <c r="O4" s="16">
        <f t="shared" si="0"/>
        <v>90000</v>
      </c>
      <c r="P4" s="29"/>
    </row>
    <row r="5" spans="1:16" x14ac:dyDescent="0.2">
      <c r="A5" s="25"/>
      <c r="B5" s="19" t="s">
        <v>3</v>
      </c>
      <c r="C5" s="10">
        <f>+'% EJECUTADO'!C5*'PLANIFICADO (PV)'!$P$5</f>
        <v>0</v>
      </c>
      <c r="D5" s="10">
        <f>+'% EJECUTADO'!D5*'PLANIFICADO (PV)'!$P$5</f>
        <v>17000</v>
      </c>
      <c r="E5" s="10">
        <f>+'% EJECUTADO'!E5*'PLANIFICADO (PV)'!$P$5</f>
        <v>8500</v>
      </c>
      <c r="F5" s="10">
        <f>+'% EJECUTADO'!F5*'PLANIFICADO (PV)'!$P$5</f>
        <v>12750</v>
      </c>
      <c r="G5" s="10">
        <f>+'% EJECUTADO'!G5*'PLANIFICADO (PV)'!$P$5</f>
        <v>25500</v>
      </c>
      <c r="H5" s="10">
        <f>+'% EJECUTADO'!H5*'PLANIFICADO (PV)'!$P$5</f>
        <v>12750</v>
      </c>
      <c r="I5" s="23">
        <f>+'% EJECUTADO'!I5*'PLANIFICADO (PV)'!$P$5</f>
        <v>0</v>
      </c>
      <c r="J5" s="23">
        <f>+'% EJECUTADO'!J5*'PLANIFICADO (PV)'!$P$5</f>
        <v>0</v>
      </c>
      <c r="K5" s="23">
        <f>+'% EJECUTADO'!K5*'PLANIFICADO (PV)'!$P$5</f>
        <v>0</v>
      </c>
      <c r="L5" s="23">
        <f>+'% EJECUTADO'!L5*'PLANIFICADO (PV)'!$P$5</f>
        <v>0</v>
      </c>
      <c r="M5" s="23">
        <f>+'% EJECUTADO'!M5*'PLANIFICADO (PV)'!$P$5</f>
        <v>0</v>
      </c>
      <c r="N5" s="23">
        <f>+'% EJECUTADO'!N5*'PLANIFICADO (PV)'!$P$5</f>
        <v>0</v>
      </c>
      <c r="O5" s="16">
        <f t="shared" si="0"/>
        <v>76500</v>
      </c>
      <c r="P5" s="29"/>
    </row>
    <row r="6" spans="1:16" x14ac:dyDescent="0.2">
      <c r="A6" s="25"/>
      <c r="B6" s="19" t="s">
        <v>4</v>
      </c>
      <c r="C6" s="10">
        <f>+'% EJECUTADO'!C6*'PLANIFICADO (PV)'!$P$6</f>
        <v>0</v>
      </c>
      <c r="D6" s="10">
        <f>+'% EJECUTADO'!D6*'PLANIFICADO (PV)'!$P$6</f>
        <v>0</v>
      </c>
      <c r="E6" s="10">
        <f>+'% EJECUTADO'!E6*'PLANIFICADO (PV)'!$P$6</f>
        <v>30000</v>
      </c>
      <c r="F6" s="10">
        <f>+'% EJECUTADO'!F6*'PLANIFICADO (PV)'!$P$6</f>
        <v>52500</v>
      </c>
      <c r="G6" s="10">
        <f>+'% EJECUTADO'!G6*'PLANIFICADO (PV)'!$P$6</f>
        <v>22500</v>
      </c>
      <c r="H6" s="10">
        <f>+'% EJECUTADO'!H6*'PLANIFICADO (PV)'!$P$6</f>
        <v>22500</v>
      </c>
      <c r="I6" s="23">
        <f>+'% EJECUTADO'!I6*'PLANIFICADO (PV)'!$P$6</f>
        <v>0</v>
      </c>
      <c r="J6" s="23">
        <f>+'% EJECUTADO'!J6*'PLANIFICADO (PV)'!$P$6</f>
        <v>0</v>
      </c>
      <c r="K6" s="23">
        <f>+'% EJECUTADO'!K6*'PLANIFICADO (PV)'!$P$6</f>
        <v>0</v>
      </c>
      <c r="L6" s="23">
        <f>+'% EJECUTADO'!L6*'PLANIFICADO (PV)'!$P$6</f>
        <v>0</v>
      </c>
      <c r="M6" s="23">
        <f>+'% EJECUTADO'!M6*'PLANIFICADO (PV)'!$P$6</f>
        <v>0</v>
      </c>
      <c r="N6" s="23">
        <f>+'% EJECUTADO'!N6*'PLANIFICADO (PV)'!$P$6</f>
        <v>0</v>
      </c>
      <c r="O6" s="16">
        <f t="shared" si="0"/>
        <v>127500</v>
      </c>
      <c r="P6" s="29"/>
    </row>
    <row r="7" spans="1:16" x14ac:dyDescent="0.2">
      <c r="A7" s="25"/>
      <c r="B7" s="19" t="s">
        <v>5</v>
      </c>
      <c r="C7" s="10">
        <f>+'% EJECUTADO'!C7*'PLANIFICADO (PV)'!$P$7</f>
        <v>0</v>
      </c>
      <c r="D7" s="10">
        <f>+'% EJECUTADO'!D7*'PLANIFICADO (PV)'!$P$7</f>
        <v>0</v>
      </c>
      <c r="E7" s="10">
        <f>+'% EJECUTADO'!E7*'PLANIFICADO (PV)'!$P$7</f>
        <v>0</v>
      </c>
      <c r="F7" s="10">
        <f>+'% EJECUTADO'!F7*'PLANIFICADO (PV)'!$P$7</f>
        <v>8500</v>
      </c>
      <c r="G7" s="10">
        <f>+'% EJECUTADO'!G7*'PLANIFICADO (PV)'!$P$7</f>
        <v>21250</v>
      </c>
      <c r="H7" s="10">
        <f>+'% EJECUTADO'!H7*'PLANIFICADO (PV)'!$P$7</f>
        <v>17000</v>
      </c>
      <c r="I7" s="23">
        <f>+'% EJECUTADO'!I7*'PLANIFICADO (PV)'!$P$7</f>
        <v>0</v>
      </c>
      <c r="J7" s="23">
        <f>+'% EJECUTADO'!J7*'PLANIFICADO (PV)'!$P$7</f>
        <v>0</v>
      </c>
      <c r="K7" s="23">
        <f>+'% EJECUTADO'!K7*'PLANIFICADO (PV)'!$P$7</f>
        <v>0</v>
      </c>
      <c r="L7" s="23">
        <f>+'% EJECUTADO'!L7*'PLANIFICADO (PV)'!$P$7</f>
        <v>0</v>
      </c>
      <c r="M7" s="23">
        <f>+'% EJECUTADO'!M7*'PLANIFICADO (PV)'!$P$7</f>
        <v>0</v>
      </c>
      <c r="N7" s="23">
        <f>+'% EJECUTADO'!N7*'PLANIFICADO (PV)'!$P$7</f>
        <v>0</v>
      </c>
      <c r="O7" s="16">
        <f t="shared" si="0"/>
        <v>46750</v>
      </c>
      <c r="P7" s="29"/>
    </row>
    <row r="8" spans="1:16" x14ac:dyDescent="0.2">
      <c r="A8" s="25"/>
      <c r="B8" s="19" t="s">
        <v>6</v>
      </c>
      <c r="C8" s="10">
        <f>+'% EJECUTADO'!C8*'PLANIFICADO (PV)'!$P$8</f>
        <v>0</v>
      </c>
      <c r="D8" s="10">
        <f>+'% EJECUTADO'!D8*'PLANIFICADO (PV)'!$P$8</f>
        <v>0</v>
      </c>
      <c r="E8" s="10">
        <f>+'% EJECUTADO'!E8*'PLANIFICADO (PV)'!$P$8</f>
        <v>0</v>
      </c>
      <c r="F8" s="10">
        <f>+'% EJECUTADO'!F8*'PLANIFICADO (PV)'!$P$8</f>
        <v>0</v>
      </c>
      <c r="G8" s="10">
        <f>+'% EJECUTADO'!G8*'PLANIFICADO (PV)'!$P$8</f>
        <v>26000</v>
      </c>
      <c r="H8" s="10">
        <f>+'% EJECUTADO'!H8*'PLANIFICADO (PV)'!$P$8</f>
        <v>19500</v>
      </c>
      <c r="I8" s="23">
        <f>+'% EJECUTADO'!I8*'PLANIFICADO (PV)'!$P$8</f>
        <v>0</v>
      </c>
      <c r="J8" s="23">
        <f>+'% EJECUTADO'!J8*'PLANIFICADO (PV)'!$P$8</f>
        <v>0</v>
      </c>
      <c r="K8" s="23">
        <f>+'% EJECUTADO'!K8*'PLANIFICADO (PV)'!$P$8</f>
        <v>0</v>
      </c>
      <c r="L8" s="23">
        <f>+'% EJECUTADO'!L8*'PLANIFICADO (PV)'!$P$8</f>
        <v>0</v>
      </c>
      <c r="M8" s="23">
        <f>+'% EJECUTADO'!M8*'PLANIFICADO (PV)'!$P$8</f>
        <v>0</v>
      </c>
      <c r="N8" s="23">
        <f>+'% EJECUTADO'!N8*'PLANIFICADO (PV)'!$P$8</f>
        <v>0</v>
      </c>
      <c r="O8" s="16">
        <f t="shared" si="0"/>
        <v>45500</v>
      </c>
      <c r="P8" s="29"/>
    </row>
    <row r="9" spans="1:16" x14ac:dyDescent="0.2">
      <c r="A9" s="25"/>
      <c r="B9" s="19" t="s">
        <v>7</v>
      </c>
      <c r="C9" s="10">
        <f>+'% EJECUTADO'!C9*'PLANIFICADO (PV)'!$P$9</f>
        <v>0</v>
      </c>
      <c r="D9" s="10">
        <f>+'% EJECUTADO'!D9*'PLANIFICADO (PV)'!$P$9</f>
        <v>0</v>
      </c>
      <c r="E9" s="10">
        <f>+'% EJECUTADO'!E9*'PLANIFICADO (PV)'!$P$9</f>
        <v>0</v>
      </c>
      <c r="F9" s="10">
        <f>+'% EJECUTADO'!F9*'PLANIFICADO (PV)'!$P$9</f>
        <v>0</v>
      </c>
      <c r="G9" s="10">
        <f>+'% EJECUTADO'!G9*'PLANIFICADO (PV)'!$P$9</f>
        <v>0</v>
      </c>
      <c r="H9" s="10">
        <f>+'% EJECUTADO'!H9*'PLANIFICADO (PV)'!$P$9</f>
        <v>31250</v>
      </c>
      <c r="I9" s="23">
        <f>+'% EJECUTADO'!I9*'PLANIFICADO (PV)'!$P$9</f>
        <v>0</v>
      </c>
      <c r="J9" s="23">
        <f>+'% EJECUTADO'!J9*'PLANIFICADO (PV)'!$P$9</f>
        <v>0</v>
      </c>
      <c r="K9" s="23">
        <f>+'% EJECUTADO'!K9*'PLANIFICADO (PV)'!$P$9</f>
        <v>0</v>
      </c>
      <c r="L9" s="23">
        <f>+'% EJECUTADO'!L9*'PLANIFICADO (PV)'!$P$9</f>
        <v>0</v>
      </c>
      <c r="M9" s="23">
        <f>+'% EJECUTADO'!M9*'PLANIFICADO (PV)'!$P$9</f>
        <v>0</v>
      </c>
      <c r="N9" s="23">
        <f>+'% EJECUTADO'!N9*'PLANIFICADO (PV)'!$P$9</f>
        <v>0</v>
      </c>
      <c r="O9" s="16">
        <f t="shared" si="0"/>
        <v>31250</v>
      </c>
      <c r="P9" s="29"/>
    </row>
    <row r="10" spans="1:16" x14ac:dyDescent="0.2">
      <c r="A10" s="25"/>
      <c r="B10" s="19" t="s">
        <v>8</v>
      </c>
      <c r="C10" s="10">
        <f>+'% EJECUTADO'!C10*'PLANIFICADO (PV)'!$P$10</f>
        <v>0</v>
      </c>
      <c r="D10" s="10">
        <f>+'% EJECUTADO'!D10*'PLANIFICADO (PV)'!$P$10</f>
        <v>0</v>
      </c>
      <c r="E10" s="10">
        <f>+'% EJECUTADO'!E10*'PLANIFICADO (PV)'!$P$10</f>
        <v>0</v>
      </c>
      <c r="F10" s="10">
        <f>+'% EJECUTADO'!F10*'PLANIFICADO (PV)'!$P$10</f>
        <v>0</v>
      </c>
      <c r="G10" s="10">
        <f>+'% EJECUTADO'!G10*'PLANIFICADO (PV)'!$P$10</f>
        <v>0</v>
      </c>
      <c r="H10" s="10">
        <f>+'% EJECUTADO'!H10*'PLANIFICADO (PV)'!$P$10</f>
        <v>0</v>
      </c>
      <c r="I10" s="23">
        <f>+'% EJECUTADO'!I10*'PLANIFICADO (PV)'!$P$10</f>
        <v>0</v>
      </c>
      <c r="J10" s="23">
        <f>+'% EJECUTADO'!J10*'PLANIFICADO (PV)'!$P$10</f>
        <v>0</v>
      </c>
      <c r="K10" s="23">
        <f>+'% EJECUTADO'!K10*'PLANIFICADO (PV)'!$P$10</f>
        <v>0</v>
      </c>
      <c r="L10" s="23">
        <f>+'% EJECUTADO'!L10*'PLANIFICADO (PV)'!$P$10</f>
        <v>0</v>
      </c>
      <c r="M10" s="23">
        <f>+'% EJECUTADO'!M10*'PLANIFICADO (PV)'!$P$10</f>
        <v>0</v>
      </c>
      <c r="N10" s="23">
        <f>+'% EJECUTADO'!N10*'PLANIFICADO (PV)'!$P$10</f>
        <v>0</v>
      </c>
      <c r="O10" s="16">
        <f t="shared" si="0"/>
        <v>0</v>
      </c>
      <c r="P10" s="29"/>
    </row>
    <row r="11" spans="1:16" x14ac:dyDescent="0.2">
      <c r="A11" s="25"/>
      <c r="B11" s="19" t="s">
        <v>9</v>
      </c>
      <c r="C11" s="10">
        <f>+'% EJECUTADO'!C11*'PLANIFICADO (PV)'!$P$11</f>
        <v>0</v>
      </c>
      <c r="D11" s="10">
        <f>+'% EJECUTADO'!D11*'PLANIFICADO (PV)'!$P$11</f>
        <v>0</v>
      </c>
      <c r="E11" s="10">
        <f>+'% EJECUTADO'!E11*'PLANIFICADO (PV)'!$P$11</f>
        <v>0</v>
      </c>
      <c r="F11" s="10">
        <f>+'% EJECUTADO'!F11*'PLANIFICADO (PV)'!$P$11</f>
        <v>0</v>
      </c>
      <c r="G11" s="10">
        <f>+'% EJECUTADO'!G11*'PLANIFICADO (PV)'!$P$11</f>
        <v>0</v>
      </c>
      <c r="H11" s="10">
        <f>+'% EJECUTADO'!H11*'PLANIFICADO (PV)'!$P$11</f>
        <v>0</v>
      </c>
      <c r="I11" s="23">
        <f>+'% EJECUTADO'!I11*'PLANIFICADO (PV)'!$P$11</f>
        <v>0</v>
      </c>
      <c r="J11" s="23">
        <f>+'% EJECUTADO'!J11*'PLANIFICADO (PV)'!$P$11</f>
        <v>0</v>
      </c>
      <c r="K11" s="23">
        <f>+'% EJECUTADO'!K11*'PLANIFICADO (PV)'!$P$11</f>
        <v>0</v>
      </c>
      <c r="L11" s="23">
        <f>+'% EJECUTADO'!L11*'PLANIFICADO (PV)'!$P$11</f>
        <v>0</v>
      </c>
      <c r="M11" s="23">
        <f>+'% EJECUTADO'!M11*'PLANIFICADO (PV)'!$P$11</f>
        <v>0</v>
      </c>
      <c r="N11" s="23">
        <f>+'% EJECUTADO'!N11*'PLANIFICADO (PV)'!$P$11</f>
        <v>0</v>
      </c>
      <c r="O11" s="16">
        <f t="shared" si="0"/>
        <v>0</v>
      </c>
      <c r="P11" s="29"/>
    </row>
    <row r="12" spans="1:16" x14ac:dyDescent="0.2">
      <c r="A12" s="25"/>
      <c r="B12" s="19" t="s">
        <v>10</v>
      </c>
      <c r="C12" s="10">
        <f>+'% EJECUTADO'!C12*'PLANIFICADO (PV)'!$P$12</f>
        <v>0</v>
      </c>
      <c r="D12" s="10">
        <f>+'% EJECUTADO'!D12*'PLANIFICADO (PV)'!$P$12</f>
        <v>0</v>
      </c>
      <c r="E12" s="10">
        <f>+'% EJECUTADO'!E12*'PLANIFICADO (PV)'!$P$12</f>
        <v>0</v>
      </c>
      <c r="F12" s="10">
        <f>+'% EJECUTADO'!F12*'PLANIFICADO (PV)'!$P$12</f>
        <v>0</v>
      </c>
      <c r="G12" s="10">
        <f>+'% EJECUTADO'!G12*'PLANIFICADO (PV)'!$P$12</f>
        <v>0</v>
      </c>
      <c r="H12" s="10">
        <f>+'% EJECUTADO'!H12*'PLANIFICADO (PV)'!$P$12</f>
        <v>0</v>
      </c>
      <c r="I12" s="23">
        <f>+'% EJECUTADO'!I12*'PLANIFICADO (PV)'!$P$12</f>
        <v>0</v>
      </c>
      <c r="J12" s="23">
        <f>+'% EJECUTADO'!J12*'PLANIFICADO (PV)'!$P$12</f>
        <v>0</v>
      </c>
      <c r="K12" s="23">
        <f>+'% EJECUTADO'!K12*'PLANIFICADO (PV)'!$P$12</f>
        <v>0</v>
      </c>
      <c r="L12" s="23">
        <f>+'% EJECUTADO'!L12*'PLANIFICADO (PV)'!$P$12</f>
        <v>0</v>
      </c>
      <c r="M12" s="23">
        <f>+'% EJECUTADO'!M12*'PLANIFICADO (PV)'!$P$12</f>
        <v>0</v>
      </c>
      <c r="N12" s="23">
        <f>+'% EJECUTADO'!N12*'PLANIFICADO (PV)'!$P$12</f>
        <v>0</v>
      </c>
      <c r="O12" s="16">
        <f t="shared" si="0"/>
        <v>0</v>
      </c>
      <c r="P12" s="29"/>
    </row>
    <row r="13" spans="1:16" x14ac:dyDescent="0.2">
      <c r="A13" s="25"/>
      <c r="B13" s="19" t="s">
        <v>23</v>
      </c>
      <c r="C13" s="14">
        <f>SUM(C3:C12)</f>
        <v>10000</v>
      </c>
      <c r="D13" s="14">
        <f t="shared" ref="D13:N13" si="1">SUM(D3:D12)</f>
        <v>60500</v>
      </c>
      <c r="E13" s="14">
        <f t="shared" si="1"/>
        <v>86500</v>
      </c>
      <c r="F13" s="14">
        <f t="shared" si="1"/>
        <v>125250</v>
      </c>
      <c r="G13" s="14">
        <f t="shared" si="1"/>
        <v>123250</v>
      </c>
      <c r="H13" s="14">
        <f t="shared" si="1"/>
        <v>112000</v>
      </c>
      <c r="I13" s="13">
        <f t="shared" si="1"/>
        <v>0</v>
      </c>
      <c r="J13" s="13">
        <f t="shared" si="1"/>
        <v>0</v>
      </c>
      <c r="K13" s="13">
        <f t="shared" si="1"/>
        <v>0</v>
      </c>
      <c r="L13" s="13">
        <f t="shared" si="1"/>
        <v>0</v>
      </c>
      <c r="M13" s="13">
        <f t="shared" si="1"/>
        <v>0</v>
      </c>
      <c r="N13" s="13">
        <f t="shared" si="1"/>
        <v>0</v>
      </c>
      <c r="O13" s="4">
        <f>SUM(C13:N13)</f>
        <v>517500</v>
      </c>
      <c r="P13" s="29"/>
    </row>
    <row r="14" spans="1:16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0" t="s">
        <v>24</v>
      </c>
      <c r="P14" s="25"/>
    </row>
    <row r="15" spans="1:16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 spans="1:16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40" t="s">
        <v>25</v>
      </c>
      <c r="O16" s="40"/>
      <c r="P16" s="25"/>
    </row>
    <row r="17" spans="1:16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6" t="s">
        <v>39</v>
      </c>
      <c r="O17" s="6" t="s">
        <v>26</v>
      </c>
      <c r="P17" s="25"/>
    </row>
    <row r="18" spans="1:16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14" t="s">
        <v>27</v>
      </c>
      <c r="O18" s="17">
        <f>+C13</f>
        <v>10000</v>
      </c>
      <c r="P18" s="25"/>
    </row>
    <row r="19" spans="1:16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14" t="s">
        <v>28</v>
      </c>
      <c r="O19" s="17">
        <f>+O18+D13</f>
        <v>70500</v>
      </c>
      <c r="P19" s="25"/>
    </row>
    <row r="20" spans="1:16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14" t="s">
        <v>29</v>
      </c>
      <c r="O20" s="17">
        <f>+O19+E13</f>
        <v>157000</v>
      </c>
      <c r="P20" s="25"/>
    </row>
    <row r="21" spans="1:16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14" t="s">
        <v>30</v>
      </c>
      <c r="O21" s="17">
        <f>+O20+F13</f>
        <v>282250</v>
      </c>
      <c r="P21" s="25"/>
    </row>
    <row r="22" spans="1:16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14" t="s">
        <v>31</v>
      </c>
      <c r="O22" s="17">
        <f>+O21+G13</f>
        <v>405500</v>
      </c>
      <c r="P22" s="25"/>
    </row>
    <row r="23" spans="1:16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14" t="s">
        <v>32</v>
      </c>
      <c r="O23" s="17">
        <f>+O22+H13</f>
        <v>517500</v>
      </c>
      <c r="P23" s="25"/>
    </row>
    <row r="24" spans="1:16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13" t="s">
        <v>33</v>
      </c>
      <c r="O24" s="18">
        <f>+O23+I13</f>
        <v>517500</v>
      </c>
      <c r="P24" s="25"/>
    </row>
    <row r="25" spans="1:16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13" t="s">
        <v>34</v>
      </c>
      <c r="O25" s="18">
        <f>+O24+J13</f>
        <v>517500</v>
      </c>
      <c r="P25" s="25"/>
    </row>
    <row r="26" spans="1:16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13" t="s">
        <v>35</v>
      </c>
      <c r="O26" s="18">
        <f>+O25+K13</f>
        <v>517500</v>
      </c>
      <c r="P26" s="25"/>
    </row>
    <row r="27" spans="1:16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13" t="s">
        <v>36</v>
      </c>
      <c r="O27" s="18">
        <f>+O26+L13</f>
        <v>517500</v>
      </c>
      <c r="P27" s="25"/>
    </row>
    <row r="28" spans="1:16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13" t="s">
        <v>37</v>
      </c>
      <c r="O28" s="18">
        <f>+O27+M13</f>
        <v>517500</v>
      </c>
      <c r="P28" s="25"/>
    </row>
    <row r="29" spans="1:16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13" t="s">
        <v>38</v>
      </c>
      <c r="O29" s="18">
        <f>+N13+O28</f>
        <v>517500</v>
      </c>
      <c r="P29" s="25"/>
    </row>
    <row r="30" spans="1:16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spans="1:16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spans="1:16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spans="1:16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spans="1:16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</row>
  </sheetData>
  <mergeCells count="1">
    <mergeCell ref="N16:O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6F232-11FC-504A-986A-3630BE77F14D}">
  <dimension ref="A1:S30"/>
  <sheetViews>
    <sheetView workbookViewId="0">
      <selection activeCell="M17" sqref="M17"/>
    </sheetView>
  </sheetViews>
  <sheetFormatPr baseColWidth="10" defaultColWidth="0" defaultRowHeight="16" zeroHeight="1" x14ac:dyDescent="0.2"/>
  <cols>
    <col min="1" max="5" width="10.83203125" customWidth="1"/>
    <col min="6" max="6" width="11.5" bestFit="1" customWidth="1"/>
    <col min="7" max="13" width="10.83203125" customWidth="1"/>
    <col min="14" max="14" width="13" bestFit="1" customWidth="1"/>
    <col min="15" max="15" width="16.6640625" bestFit="1" customWidth="1"/>
    <col min="16" max="16" width="13.83203125" customWidth="1"/>
    <col min="17" max="17" width="11.5" bestFit="1" customWidth="1"/>
    <col min="18" max="18" width="16.6640625" bestFit="1" customWidth="1"/>
    <col min="19" max="19" width="10.83203125" customWidth="1"/>
    <col min="20" max="16384" width="10.83203125" hidden="1"/>
  </cols>
  <sheetData>
    <row r="1" spans="1:19" ht="29" x14ac:dyDescent="0.35">
      <c r="A1" s="25"/>
      <c r="B1" s="22" t="s">
        <v>47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x14ac:dyDescent="0.2">
      <c r="A2" s="25"/>
      <c r="B2" s="19" t="s">
        <v>0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15</v>
      </c>
      <c r="H2" s="11" t="s">
        <v>16</v>
      </c>
      <c r="I2" s="12" t="s">
        <v>17</v>
      </c>
      <c r="J2" s="12" t="s">
        <v>18</v>
      </c>
      <c r="K2" s="12" t="s">
        <v>19</v>
      </c>
      <c r="L2" s="12" t="s">
        <v>20</v>
      </c>
      <c r="M2" s="12" t="s">
        <v>21</v>
      </c>
      <c r="N2" s="12" t="s">
        <v>22</v>
      </c>
      <c r="O2" s="15" t="s">
        <v>23</v>
      </c>
      <c r="P2" s="25"/>
      <c r="Q2" s="41" t="s">
        <v>25</v>
      </c>
      <c r="R2" s="41"/>
      <c r="S2" s="25"/>
    </row>
    <row r="3" spans="1:19" x14ac:dyDescent="0.2">
      <c r="A3" s="25"/>
      <c r="B3" s="19" t="s">
        <v>1</v>
      </c>
      <c r="C3" s="3">
        <v>50000</v>
      </c>
      <c r="D3" s="3">
        <v>20000</v>
      </c>
      <c r="E3" s="3">
        <v>28000</v>
      </c>
      <c r="F3" s="3"/>
      <c r="G3" s="3"/>
      <c r="H3" s="3"/>
      <c r="I3" s="1"/>
      <c r="J3" s="1"/>
      <c r="K3" s="1"/>
      <c r="L3" s="1"/>
      <c r="M3" s="1"/>
      <c r="N3" s="1"/>
      <c r="O3" s="16">
        <f t="shared" ref="O3:O12" si="0">SUM(C3:N3)</f>
        <v>98000</v>
      </c>
      <c r="P3" s="25"/>
      <c r="Q3" s="6" t="s">
        <v>39</v>
      </c>
      <c r="R3" s="6" t="s">
        <v>26</v>
      </c>
      <c r="S3" s="25"/>
    </row>
    <row r="4" spans="1:19" x14ac:dyDescent="0.2">
      <c r="A4" s="25"/>
      <c r="B4" s="19" t="s">
        <v>2</v>
      </c>
      <c r="C4" s="3"/>
      <c r="D4" s="3">
        <v>15000</v>
      </c>
      <c r="E4" s="3">
        <v>10000</v>
      </c>
      <c r="F4" s="3">
        <v>32000</v>
      </c>
      <c r="G4" s="3"/>
      <c r="H4" s="3"/>
      <c r="I4" s="1"/>
      <c r="J4" s="1"/>
      <c r="K4" s="1"/>
      <c r="L4" s="1"/>
      <c r="M4" s="1"/>
      <c r="N4" s="1"/>
      <c r="O4" s="16">
        <f t="shared" si="0"/>
        <v>57000</v>
      </c>
      <c r="P4" s="25"/>
      <c r="Q4" s="14" t="s">
        <v>27</v>
      </c>
      <c r="R4" s="17">
        <f>+C13</f>
        <v>50000</v>
      </c>
      <c r="S4" s="25"/>
    </row>
    <row r="5" spans="1:19" x14ac:dyDescent="0.2">
      <c r="A5" s="25"/>
      <c r="B5" s="19" t="s">
        <v>3</v>
      </c>
      <c r="C5" s="3"/>
      <c r="D5" s="3"/>
      <c r="E5" s="3">
        <v>18000</v>
      </c>
      <c r="F5" s="3">
        <v>17000</v>
      </c>
      <c r="G5" s="3">
        <v>9000</v>
      </c>
      <c r="H5" s="3"/>
      <c r="I5" s="1"/>
      <c r="J5" s="1"/>
      <c r="K5" s="1"/>
      <c r="L5" s="1"/>
      <c r="M5" s="1"/>
      <c r="N5" s="1"/>
      <c r="O5" s="16">
        <f t="shared" si="0"/>
        <v>44000</v>
      </c>
      <c r="P5" s="25"/>
      <c r="Q5" s="14" t="s">
        <v>28</v>
      </c>
      <c r="R5" s="17">
        <f>+R4+D13</f>
        <v>85000</v>
      </c>
      <c r="S5" s="25"/>
    </row>
    <row r="6" spans="1:19" x14ac:dyDescent="0.2">
      <c r="A6" s="25"/>
      <c r="B6" s="19" t="s">
        <v>4</v>
      </c>
      <c r="C6" s="3"/>
      <c r="D6" s="3"/>
      <c r="E6" s="3">
        <v>20000</v>
      </c>
      <c r="F6" s="3">
        <v>13000</v>
      </c>
      <c r="G6" s="3">
        <v>25000</v>
      </c>
      <c r="H6" s="3">
        <v>35000</v>
      </c>
      <c r="I6" s="1"/>
      <c r="J6" s="1"/>
      <c r="K6" s="1"/>
      <c r="L6" s="1"/>
      <c r="M6" s="1"/>
      <c r="N6" s="1"/>
      <c r="O6" s="16">
        <f t="shared" si="0"/>
        <v>93000</v>
      </c>
      <c r="P6" s="25"/>
      <c r="Q6" s="14" t="s">
        <v>29</v>
      </c>
      <c r="R6" s="17">
        <f>+R5+E13</f>
        <v>161000</v>
      </c>
      <c r="S6" s="25"/>
    </row>
    <row r="7" spans="1:19" x14ac:dyDescent="0.2">
      <c r="A7" s="25"/>
      <c r="B7" s="19" t="s">
        <v>5</v>
      </c>
      <c r="C7" s="3"/>
      <c r="D7" s="3"/>
      <c r="E7" s="3"/>
      <c r="F7" s="3">
        <v>14000</v>
      </c>
      <c r="G7" s="3">
        <v>10000</v>
      </c>
      <c r="H7" s="3">
        <v>29000</v>
      </c>
      <c r="I7" s="1"/>
      <c r="J7" s="1"/>
      <c r="K7" s="1"/>
      <c r="L7" s="1"/>
      <c r="M7" s="1"/>
      <c r="N7" s="1"/>
      <c r="O7" s="16">
        <f t="shared" si="0"/>
        <v>53000</v>
      </c>
      <c r="P7" s="25"/>
      <c r="Q7" s="14" t="s">
        <v>30</v>
      </c>
      <c r="R7" s="17">
        <f>+R6+F13</f>
        <v>237000</v>
      </c>
      <c r="S7" s="25"/>
    </row>
    <row r="8" spans="1:19" x14ac:dyDescent="0.2">
      <c r="A8" s="25"/>
      <c r="B8" s="19" t="s">
        <v>6</v>
      </c>
      <c r="C8" s="3"/>
      <c r="D8" s="3"/>
      <c r="E8" s="3"/>
      <c r="F8" s="3"/>
      <c r="G8" s="3"/>
      <c r="H8" s="3">
        <v>42000</v>
      </c>
      <c r="I8" s="1">
        <v>0</v>
      </c>
      <c r="J8" s="1">
        <v>0</v>
      </c>
      <c r="K8" s="1"/>
      <c r="L8" s="1"/>
      <c r="M8" s="1"/>
      <c r="N8" s="1"/>
      <c r="O8" s="16">
        <f t="shared" si="0"/>
        <v>42000</v>
      </c>
      <c r="P8" s="25"/>
      <c r="Q8" s="14" t="s">
        <v>31</v>
      </c>
      <c r="R8" s="17">
        <f>+R7+G13</f>
        <v>281000</v>
      </c>
      <c r="S8" s="25"/>
    </row>
    <row r="9" spans="1:19" x14ac:dyDescent="0.2">
      <c r="A9" s="25"/>
      <c r="B9" s="19" t="s">
        <v>7</v>
      </c>
      <c r="C9" s="3"/>
      <c r="D9" s="3"/>
      <c r="E9" s="3"/>
      <c r="F9" s="3"/>
      <c r="G9" s="3"/>
      <c r="H9" s="3">
        <v>12500</v>
      </c>
      <c r="I9" s="1">
        <v>0</v>
      </c>
      <c r="J9" s="1">
        <v>0</v>
      </c>
      <c r="K9" s="1">
        <v>0</v>
      </c>
      <c r="L9" s="1"/>
      <c r="M9" s="1"/>
      <c r="N9" s="1"/>
      <c r="O9" s="16">
        <f t="shared" si="0"/>
        <v>12500</v>
      </c>
      <c r="P9" s="25"/>
      <c r="Q9" s="14" t="s">
        <v>32</v>
      </c>
      <c r="R9" s="17">
        <f>+R8+H13</f>
        <v>399500</v>
      </c>
      <c r="S9" s="25"/>
    </row>
    <row r="10" spans="1:19" x14ac:dyDescent="0.2">
      <c r="A10" s="25"/>
      <c r="B10" s="19" t="s">
        <v>8</v>
      </c>
      <c r="C10" s="3"/>
      <c r="D10" s="3"/>
      <c r="E10" s="3"/>
      <c r="F10" s="3"/>
      <c r="G10" s="3"/>
      <c r="H10" s="3"/>
      <c r="I10" s="1"/>
      <c r="J10" s="1">
        <v>0</v>
      </c>
      <c r="K10" s="1">
        <v>0</v>
      </c>
      <c r="L10" s="1">
        <v>0</v>
      </c>
      <c r="M10" s="1"/>
      <c r="N10" s="1"/>
      <c r="O10" s="16">
        <f t="shared" si="0"/>
        <v>0</v>
      </c>
      <c r="P10" s="25"/>
      <c r="Q10" s="13" t="s">
        <v>33</v>
      </c>
      <c r="R10" s="18">
        <f>+R9+I13</f>
        <v>399500</v>
      </c>
      <c r="S10" s="25"/>
    </row>
    <row r="11" spans="1:19" x14ac:dyDescent="0.2">
      <c r="A11" s="25"/>
      <c r="B11" s="19" t="s">
        <v>9</v>
      </c>
      <c r="C11" s="3"/>
      <c r="D11" s="3"/>
      <c r="E11" s="3"/>
      <c r="F11" s="3"/>
      <c r="G11" s="3"/>
      <c r="H11" s="3"/>
      <c r="I11" s="1"/>
      <c r="J11" s="1">
        <v>0</v>
      </c>
      <c r="K11" s="1">
        <v>0</v>
      </c>
      <c r="L11" s="1">
        <v>0</v>
      </c>
      <c r="M11" s="1">
        <v>0</v>
      </c>
      <c r="N11" s="1"/>
      <c r="O11" s="16">
        <f t="shared" si="0"/>
        <v>0</v>
      </c>
      <c r="P11" s="25"/>
      <c r="Q11" s="13" t="s">
        <v>34</v>
      </c>
      <c r="R11" s="18">
        <f>+R10+J13</f>
        <v>399500</v>
      </c>
      <c r="S11" s="25"/>
    </row>
    <row r="12" spans="1:19" x14ac:dyDescent="0.2">
      <c r="A12" s="25"/>
      <c r="B12" s="19" t="s">
        <v>10</v>
      </c>
      <c r="C12" s="3"/>
      <c r="D12" s="3"/>
      <c r="E12" s="3"/>
      <c r="F12" s="3"/>
      <c r="G12" s="3"/>
      <c r="H12" s="3"/>
      <c r="I12" s="1"/>
      <c r="J12" s="1"/>
      <c r="K12" s="1"/>
      <c r="L12" s="1"/>
      <c r="M12" s="1">
        <v>0</v>
      </c>
      <c r="N12" s="1">
        <v>0</v>
      </c>
      <c r="O12" s="16">
        <f t="shared" si="0"/>
        <v>0</v>
      </c>
      <c r="P12" s="25"/>
      <c r="Q12" s="13" t="s">
        <v>35</v>
      </c>
      <c r="R12" s="18">
        <f>+R11+K13</f>
        <v>399500</v>
      </c>
      <c r="S12" s="25"/>
    </row>
    <row r="13" spans="1:19" x14ac:dyDescent="0.2">
      <c r="A13" s="25"/>
      <c r="B13" s="19" t="s">
        <v>23</v>
      </c>
      <c r="C13" s="14">
        <f>SUM(C3:C12)</f>
        <v>50000</v>
      </c>
      <c r="D13" s="14">
        <f t="shared" ref="D13:N13" si="1">SUM(D3:D12)</f>
        <v>35000</v>
      </c>
      <c r="E13" s="14">
        <f t="shared" si="1"/>
        <v>76000</v>
      </c>
      <c r="F13" s="14">
        <f t="shared" si="1"/>
        <v>76000</v>
      </c>
      <c r="G13" s="14">
        <f t="shared" si="1"/>
        <v>44000</v>
      </c>
      <c r="H13" s="14">
        <f t="shared" si="1"/>
        <v>118500</v>
      </c>
      <c r="I13" s="13">
        <f t="shared" si="1"/>
        <v>0</v>
      </c>
      <c r="J13" s="13">
        <f t="shared" si="1"/>
        <v>0</v>
      </c>
      <c r="K13" s="13">
        <f t="shared" si="1"/>
        <v>0</v>
      </c>
      <c r="L13" s="13">
        <f t="shared" si="1"/>
        <v>0</v>
      </c>
      <c r="M13" s="13">
        <f t="shared" si="1"/>
        <v>0</v>
      </c>
      <c r="N13" s="13">
        <f t="shared" si="1"/>
        <v>0</v>
      </c>
      <c r="O13" s="4">
        <f>SUM(C13:N13)</f>
        <v>399500</v>
      </c>
      <c r="P13" s="25"/>
      <c r="Q13" s="13" t="s">
        <v>36</v>
      </c>
      <c r="R13" s="18">
        <f>+R12+L13</f>
        <v>399500</v>
      </c>
      <c r="S13" s="25"/>
    </row>
    <row r="14" spans="1:19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8" t="s">
        <v>24</v>
      </c>
      <c r="P14" s="25"/>
      <c r="Q14" s="13" t="s">
        <v>37</v>
      </c>
      <c r="R14" s="18">
        <f>+R13+M13</f>
        <v>399500</v>
      </c>
      <c r="S14" s="25"/>
    </row>
    <row r="15" spans="1:19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P15" s="25"/>
      <c r="Q15" s="13" t="s">
        <v>38</v>
      </c>
      <c r="R15" s="18">
        <f>+R14+N13</f>
        <v>399500</v>
      </c>
      <c r="S15" s="25"/>
    </row>
    <row r="16" spans="1:19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1:19" ht="38" customHeight="1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1:19" hidden="1" x14ac:dyDescent="0.2"/>
    <row r="19" spans="1:19" hidden="1" x14ac:dyDescent="0.2"/>
    <row r="20" spans="1:19" hidden="1" x14ac:dyDescent="0.2"/>
    <row r="21" spans="1:19" hidden="1" x14ac:dyDescent="0.2"/>
    <row r="22" spans="1:19" hidden="1" x14ac:dyDescent="0.2"/>
    <row r="23" spans="1:19" hidden="1" x14ac:dyDescent="0.2"/>
    <row r="24" spans="1:19" hidden="1" x14ac:dyDescent="0.2"/>
    <row r="25" spans="1:19" hidden="1" x14ac:dyDescent="0.2"/>
    <row r="26" spans="1:19" hidden="1" x14ac:dyDescent="0.2"/>
    <row r="27" spans="1:19" hidden="1" x14ac:dyDescent="0.2"/>
    <row r="28" spans="1:19" hidden="1" x14ac:dyDescent="0.2"/>
    <row r="29" spans="1:19" hidden="1" x14ac:dyDescent="0.2"/>
    <row r="30" spans="1:19" hidden="1" x14ac:dyDescent="0.2"/>
  </sheetData>
  <mergeCells count="1">
    <mergeCell ref="Q2:R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B821-51E8-B741-BAD4-750B2B9FDE37}">
  <dimension ref="A1:O71"/>
  <sheetViews>
    <sheetView tabSelected="1" zoomScale="80" zoomScaleNormal="80" workbookViewId="0">
      <selection activeCell="O38" sqref="O38"/>
    </sheetView>
  </sheetViews>
  <sheetFormatPr baseColWidth="10" defaultColWidth="0" defaultRowHeight="16" zeroHeight="1" x14ac:dyDescent="0.2"/>
  <cols>
    <col min="1" max="1" width="10.83203125" customWidth="1"/>
    <col min="2" max="2" width="18.83203125" bestFit="1" customWidth="1"/>
    <col min="3" max="13" width="10.83203125" customWidth="1"/>
    <col min="14" max="14" width="12.33203125" bestFit="1" customWidth="1"/>
    <col min="15" max="15" width="10.83203125" customWidth="1"/>
    <col min="16" max="16384" width="10.83203125" hidden="1"/>
  </cols>
  <sheetData>
    <row r="1" spans="1:15" ht="29" x14ac:dyDescent="0.35">
      <c r="A1" s="25"/>
      <c r="B1" s="27" t="s">
        <v>79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x14ac:dyDescent="0.2">
      <c r="A2" s="25"/>
      <c r="B2" s="24" t="s">
        <v>43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15</v>
      </c>
      <c r="H2" s="11" t="s">
        <v>16</v>
      </c>
      <c r="I2" s="12" t="s">
        <v>17</v>
      </c>
      <c r="J2" s="12" t="s">
        <v>18</v>
      </c>
      <c r="K2" s="12" t="s">
        <v>19</v>
      </c>
      <c r="L2" s="12" t="s">
        <v>20</v>
      </c>
      <c r="M2" s="12" t="s">
        <v>21</v>
      </c>
      <c r="N2" s="12" t="s">
        <v>22</v>
      </c>
      <c r="O2" s="25"/>
    </row>
    <row r="3" spans="1:15" x14ac:dyDescent="0.2">
      <c r="A3" s="25"/>
      <c r="B3" s="24" t="s">
        <v>44</v>
      </c>
      <c r="C3" s="17">
        <f>+'PLANIFICADO (PV)'!O18</f>
        <v>50000</v>
      </c>
      <c r="D3" s="17">
        <f>+'PLANIFICADO (PV)'!O19</f>
        <v>85000</v>
      </c>
      <c r="E3" s="17">
        <f>+'PLANIFICADO (PV)'!O20</f>
        <v>195000</v>
      </c>
      <c r="F3" s="17">
        <f>+'PLANIFICADO (PV)'!O21</f>
        <v>360000</v>
      </c>
      <c r="G3" s="17">
        <f>+'PLANIFICADO (PV)'!O22</f>
        <v>440000</v>
      </c>
      <c r="H3" s="17">
        <f>+'PLANIFICADO (PV)'!O23</f>
        <v>580000</v>
      </c>
      <c r="I3" s="18">
        <f>+'PLANIFICADO (PV)'!O24</f>
        <v>635000</v>
      </c>
      <c r="J3" s="18">
        <f>+'PLANIFICADO (PV)'!O25</f>
        <v>725000</v>
      </c>
      <c r="K3" s="18">
        <f>+'PLANIFICADO (PV)'!O26</f>
        <v>855000</v>
      </c>
      <c r="L3" s="18">
        <f>+'PLANIFICADO (PV)'!O27</f>
        <v>900000</v>
      </c>
      <c r="M3" s="18">
        <f>+'PLANIFICADO (PV)'!O28</f>
        <v>975000</v>
      </c>
      <c r="N3" s="18">
        <f>+'PLANIFICADO (PV)'!O29</f>
        <v>1000000</v>
      </c>
      <c r="O3" s="25"/>
    </row>
    <row r="4" spans="1:15" x14ac:dyDescent="0.2">
      <c r="A4" s="25"/>
      <c r="B4" s="24" t="s">
        <v>45</v>
      </c>
      <c r="C4" s="17">
        <f>+'VALOR GANADO (EV)'!O18</f>
        <v>10000</v>
      </c>
      <c r="D4" s="17">
        <f>+'VALOR GANADO (EV)'!O19</f>
        <v>70500</v>
      </c>
      <c r="E4" s="17">
        <f>+'VALOR GANADO (EV)'!O20</f>
        <v>157000</v>
      </c>
      <c r="F4" s="17">
        <f>+'VALOR GANADO (EV)'!O21</f>
        <v>282250</v>
      </c>
      <c r="G4" s="17">
        <f>+'VALOR GANADO (EV)'!O22</f>
        <v>405500</v>
      </c>
      <c r="H4" s="17">
        <f>+'VALOR GANADO (EV)'!O23</f>
        <v>517500</v>
      </c>
      <c r="I4" s="18">
        <f>+'VALOR GANADO (EV)'!O24</f>
        <v>517500</v>
      </c>
      <c r="J4" s="18">
        <f>+'VALOR GANADO (EV)'!O25</f>
        <v>517500</v>
      </c>
      <c r="K4" s="18">
        <f>+'VALOR GANADO (EV)'!O26</f>
        <v>517500</v>
      </c>
      <c r="L4" s="18">
        <f>+'VALOR GANADO (EV)'!O27</f>
        <v>517500</v>
      </c>
      <c r="M4" s="18">
        <f>+'VALOR GANADO (EV)'!O28</f>
        <v>517500</v>
      </c>
      <c r="N4" s="18">
        <f>+'VALOR GANADO (EV)'!O29</f>
        <v>517500</v>
      </c>
      <c r="O4" s="25"/>
    </row>
    <row r="5" spans="1:15" x14ac:dyDescent="0.2">
      <c r="A5" s="25"/>
      <c r="B5" s="24" t="s">
        <v>46</v>
      </c>
      <c r="C5" s="17">
        <f>+'COSTES (AC)'!R4</f>
        <v>50000</v>
      </c>
      <c r="D5" s="17">
        <f>+'COSTES (AC)'!R5</f>
        <v>85000</v>
      </c>
      <c r="E5" s="17">
        <f>+'COSTES (AC)'!R6</f>
        <v>161000</v>
      </c>
      <c r="F5" s="17">
        <f>+'COSTES (AC)'!R7</f>
        <v>237000</v>
      </c>
      <c r="G5" s="17">
        <f>+'COSTES (AC)'!R8</f>
        <v>281000</v>
      </c>
      <c r="H5" s="17">
        <f>+'COSTES (AC)'!R9</f>
        <v>399500</v>
      </c>
      <c r="I5" s="18">
        <f>+'COSTES (AC)'!R10</f>
        <v>399500</v>
      </c>
      <c r="J5" s="18">
        <f>+'COSTES (AC)'!R11</f>
        <v>399500</v>
      </c>
      <c r="K5" s="18">
        <f>+'COSTES (AC)'!R12</f>
        <v>399500</v>
      </c>
      <c r="L5" s="18">
        <f>+'COSTES (AC)'!R13</f>
        <v>399500</v>
      </c>
      <c r="M5" s="18">
        <f>+'COSTES (AC)'!R14</f>
        <v>399500</v>
      </c>
      <c r="N5" s="18">
        <f>+'COSTES (AC)'!R15</f>
        <v>399500</v>
      </c>
      <c r="O5" s="25"/>
    </row>
    <row r="6" spans="1:15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x14ac:dyDescent="0.2">
      <c r="A7" s="25"/>
      <c r="B7" s="24" t="s">
        <v>50</v>
      </c>
      <c r="C7" s="11" t="s">
        <v>11</v>
      </c>
      <c r="D7" s="11" t="s">
        <v>12</v>
      </c>
      <c r="E7" s="11" t="s">
        <v>13</v>
      </c>
      <c r="F7" s="11" t="s">
        <v>14</v>
      </c>
      <c r="G7" s="11" t="s">
        <v>15</v>
      </c>
      <c r="H7" s="11" t="s">
        <v>16</v>
      </c>
      <c r="I7" s="12" t="s">
        <v>17</v>
      </c>
      <c r="J7" s="12" t="s">
        <v>18</v>
      </c>
      <c r="K7" s="12" t="s">
        <v>19</v>
      </c>
      <c r="L7" s="12" t="s">
        <v>20</v>
      </c>
      <c r="M7" s="12" t="s">
        <v>21</v>
      </c>
      <c r="N7" s="12" t="s">
        <v>22</v>
      </c>
      <c r="O7" s="25"/>
    </row>
    <row r="8" spans="1:15" x14ac:dyDescent="0.2">
      <c r="A8" s="25"/>
      <c r="B8" s="31" t="s">
        <v>51</v>
      </c>
      <c r="C8" s="17">
        <f>C4-C5</f>
        <v>-40000</v>
      </c>
      <c r="D8" s="17">
        <f>D4-D5</f>
        <v>-14500</v>
      </c>
      <c r="E8" s="17">
        <f t="shared" ref="E8:N8" si="0">E4-E5</f>
        <v>-4000</v>
      </c>
      <c r="F8" s="17">
        <f t="shared" si="0"/>
        <v>45250</v>
      </c>
      <c r="G8" s="17">
        <f t="shared" si="0"/>
        <v>124500</v>
      </c>
      <c r="H8" s="17">
        <f t="shared" si="0"/>
        <v>118000</v>
      </c>
      <c r="I8" s="18">
        <f t="shared" si="0"/>
        <v>118000</v>
      </c>
      <c r="J8" s="18">
        <f t="shared" si="0"/>
        <v>118000</v>
      </c>
      <c r="K8" s="18">
        <f t="shared" si="0"/>
        <v>118000</v>
      </c>
      <c r="L8" s="18">
        <f t="shared" si="0"/>
        <v>118000</v>
      </c>
      <c r="M8" s="18">
        <f t="shared" si="0"/>
        <v>118000</v>
      </c>
      <c r="N8" s="18">
        <f t="shared" si="0"/>
        <v>118000</v>
      </c>
      <c r="O8" s="25"/>
    </row>
    <row r="9" spans="1:15" x14ac:dyDescent="0.2">
      <c r="A9" s="25"/>
      <c r="B9" s="31" t="s">
        <v>52</v>
      </c>
      <c r="C9" s="17">
        <f>+C4-C3</f>
        <v>-40000</v>
      </c>
      <c r="D9" s="17">
        <f t="shared" ref="D9:N9" si="1">+D4-D3</f>
        <v>-14500</v>
      </c>
      <c r="E9" s="17">
        <f t="shared" si="1"/>
        <v>-38000</v>
      </c>
      <c r="F9" s="17">
        <f t="shared" si="1"/>
        <v>-77750</v>
      </c>
      <c r="G9" s="17">
        <f t="shared" si="1"/>
        <v>-34500</v>
      </c>
      <c r="H9" s="17">
        <f t="shared" si="1"/>
        <v>-62500</v>
      </c>
      <c r="I9" s="18">
        <f t="shared" si="1"/>
        <v>-117500</v>
      </c>
      <c r="J9" s="18">
        <f t="shared" si="1"/>
        <v>-207500</v>
      </c>
      <c r="K9" s="18">
        <f t="shared" si="1"/>
        <v>-337500</v>
      </c>
      <c r="L9" s="18">
        <f t="shared" si="1"/>
        <v>-382500</v>
      </c>
      <c r="M9" s="18">
        <f t="shared" si="1"/>
        <v>-457500</v>
      </c>
      <c r="N9" s="18">
        <f t="shared" si="1"/>
        <v>-482500</v>
      </c>
      <c r="O9" s="25"/>
    </row>
    <row r="10" spans="1:15" x14ac:dyDescent="0.2">
      <c r="A10" s="25"/>
      <c r="B10" s="31" t="s">
        <v>56</v>
      </c>
      <c r="C10" s="32">
        <f>+C8/C4</f>
        <v>-4</v>
      </c>
      <c r="D10" s="32">
        <f t="shared" ref="D10:N10" si="2">+D8/D4</f>
        <v>-0.20567375886524822</v>
      </c>
      <c r="E10" s="32">
        <f t="shared" si="2"/>
        <v>-2.5477707006369428E-2</v>
      </c>
      <c r="F10" s="32">
        <f t="shared" si="2"/>
        <v>0.16031886625332153</v>
      </c>
      <c r="G10" s="32">
        <f t="shared" si="2"/>
        <v>0.30702836004932182</v>
      </c>
      <c r="H10" s="32">
        <f t="shared" si="2"/>
        <v>0.22801932367149758</v>
      </c>
      <c r="I10" s="8">
        <f t="shared" si="2"/>
        <v>0.22801932367149758</v>
      </c>
      <c r="J10" s="8">
        <f t="shared" si="2"/>
        <v>0.22801932367149758</v>
      </c>
      <c r="K10" s="8">
        <f t="shared" si="2"/>
        <v>0.22801932367149758</v>
      </c>
      <c r="L10" s="8">
        <f t="shared" si="2"/>
        <v>0.22801932367149758</v>
      </c>
      <c r="M10" s="8">
        <f t="shared" si="2"/>
        <v>0.22801932367149758</v>
      </c>
      <c r="N10" s="8">
        <f t="shared" si="2"/>
        <v>0.22801932367149758</v>
      </c>
      <c r="O10" s="25"/>
    </row>
    <row r="11" spans="1:15" x14ac:dyDescent="0.2">
      <c r="A11" s="25"/>
      <c r="B11" s="33" t="s">
        <v>57</v>
      </c>
      <c r="C11" s="32">
        <f>+C9/C3</f>
        <v>-0.8</v>
      </c>
      <c r="D11" s="32">
        <f t="shared" ref="D11:N11" si="3">+D9/D3</f>
        <v>-0.17058823529411765</v>
      </c>
      <c r="E11" s="32">
        <f t="shared" si="3"/>
        <v>-0.19487179487179487</v>
      </c>
      <c r="F11" s="32">
        <f t="shared" si="3"/>
        <v>-0.21597222222222223</v>
      </c>
      <c r="G11" s="32">
        <f t="shared" si="3"/>
        <v>-7.8409090909090914E-2</v>
      </c>
      <c r="H11" s="32">
        <f t="shared" si="3"/>
        <v>-0.10775862068965517</v>
      </c>
      <c r="I11" s="8">
        <f t="shared" si="3"/>
        <v>-0.18503937007874016</v>
      </c>
      <c r="J11" s="8">
        <f t="shared" si="3"/>
        <v>-0.28620689655172415</v>
      </c>
      <c r="K11" s="8">
        <f t="shared" si="3"/>
        <v>-0.39473684210526316</v>
      </c>
      <c r="L11" s="8">
        <f t="shared" si="3"/>
        <v>-0.42499999999999999</v>
      </c>
      <c r="M11" s="8">
        <f t="shared" si="3"/>
        <v>-0.46923076923076923</v>
      </c>
      <c r="N11" s="8">
        <f t="shared" si="3"/>
        <v>-0.48249999999999998</v>
      </c>
      <c r="O11" s="25"/>
    </row>
    <row r="12" spans="1:15" x14ac:dyDescent="0.2">
      <c r="A12" s="25"/>
      <c r="B12" s="31" t="s">
        <v>53</v>
      </c>
      <c r="C12" s="11" t="s">
        <v>11</v>
      </c>
      <c r="D12" s="11" t="s">
        <v>12</v>
      </c>
      <c r="E12" s="11" t="s">
        <v>13</v>
      </c>
      <c r="F12" s="11" t="s">
        <v>14</v>
      </c>
      <c r="G12" s="11" t="s">
        <v>15</v>
      </c>
      <c r="H12" s="11" t="s">
        <v>16</v>
      </c>
      <c r="I12" s="12" t="s">
        <v>17</v>
      </c>
      <c r="J12" s="12" t="s">
        <v>18</v>
      </c>
      <c r="K12" s="12" t="s">
        <v>19</v>
      </c>
      <c r="L12" s="12" t="s">
        <v>20</v>
      </c>
      <c r="M12" s="12" t="s">
        <v>21</v>
      </c>
      <c r="N12" s="12" t="s">
        <v>22</v>
      </c>
      <c r="O12" s="25"/>
    </row>
    <row r="13" spans="1:15" x14ac:dyDescent="0.2">
      <c r="A13" s="25"/>
      <c r="B13" s="31" t="s">
        <v>58</v>
      </c>
      <c r="C13" s="36">
        <v>1</v>
      </c>
      <c r="D13" s="36">
        <v>1</v>
      </c>
      <c r="E13" s="36">
        <v>1</v>
      </c>
      <c r="F13" s="36">
        <v>1</v>
      </c>
      <c r="G13" s="36">
        <v>1</v>
      </c>
      <c r="H13" s="36">
        <v>1</v>
      </c>
      <c r="I13" s="36">
        <v>1</v>
      </c>
      <c r="J13" s="36">
        <v>1</v>
      </c>
      <c r="K13" s="36">
        <v>1</v>
      </c>
      <c r="L13" s="36">
        <v>1</v>
      </c>
      <c r="M13" s="36">
        <v>1</v>
      </c>
      <c r="N13" s="36">
        <v>1</v>
      </c>
      <c r="O13" s="25"/>
    </row>
    <row r="14" spans="1:15" x14ac:dyDescent="0.2">
      <c r="A14" s="25"/>
      <c r="B14" s="33" t="s">
        <v>54</v>
      </c>
      <c r="C14" s="34">
        <f>+C4/C5</f>
        <v>0.2</v>
      </c>
      <c r="D14" s="34">
        <f t="shared" ref="D14:N14" si="4">+D4/D5</f>
        <v>0.8294117647058824</v>
      </c>
      <c r="E14" s="34">
        <f t="shared" si="4"/>
        <v>0.97515527950310554</v>
      </c>
      <c r="F14" s="34">
        <f t="shared" si="4"/>
        <v>1.1909282700421941</v>
      </c>
      <c r="G14" s="34">
        <f t="shared" si="4"/>
        <v>1.4430604982206405</v>
      </c>
      <c r="H14" s="34">
        <f t="shared" si="4"/>
        <v>1.2953692115143929</v>
      </c>
      <c r="I14" s="35">
        <f t="shared" si="4"/>
        <v>1.2953692115143929</v>
      </c>
      <c r="J14" s="35">
        <f t="shared" si="4"/>
        <v>1.2953692115143929</v>
      </c>
      <c r="K14" s="35">
        <f t="shared" si="4"/>
        <v>1.2953692115143929</v>
      </c>
      <c r="L14" s="35">
        <f t="shared" si="4"/>
        <v>1.2953692115143929</v>
      </c>
      <c r="M14" s="35">
        <f t="shared" si="4"/>
        <v>1.2953692115143929</v>
      </c>
      <c r="N14" s="35">
        <f t="shared" si="4"/>
        <v>1.2953692115143929</v>
      </c>
      <c r="O14" s="25"/>
    </row>
    <row r="15" spans="1:15" x14ac:dyDescent="0.2">
      <c r="A15" s="25"/>
      <c r="B15" s="33" t="s">
        <v>55</v>
      </c>
      <c r="C15" s="34">
        <f>+C4/C3</f>
        <v>0.2</v>
      </c>
      <c r="D15" s="34">
        <f t="shared" ref="D15:N15" si="5">+D4/D3</f>
        <v>0.8294117647058824</v>
      </c>
      <c r="E15" s="34">
        <f t="shared" si="5"/>
        <v>0.80512820512820515</v>
      </c>
      <c r="F15" s="34">
        <f t="shared" si="5"/>
        <v>0.78402777777777777</v>
      </c>
      <c r="G15" s="34">
        <f t="shared" si="5"/>
        <v>0.92159090909090913</v>
      </c>
      <c r="H15" s="34">
        <f t="shared" si="5"/>
        <v>0.89224137931034486</v>
      </c>
      <c r="I15" s="35">
        <f t="shared" si="5"/>
        <v>0.81496062992125984</v>
      </c>
      <c r="J15" s="35">
        <f t="shared" si="5"/>
        <v>0.71379310344827585</v>
      </c>
      <c r="K15" s="35">
        <f t="shared" si="5"/>
        <v>0.60526315789473684</v>
      </c>
      <c r="L15" s="35">
        <f t="shared" si="5"/>
        <v>0.57499999999999996</v>
      </c>
      <c r="M15" s="35">
        <f t="shared" si="5"/>
        <v>0.53076923076923077</v>
      </c>
      <c r="N15" s="35">
        <f t="shared" si="5"/>
        <v>0.51749999999999996</v>
      </c>
      <c r="O15" s="25"/>
    </row>
    <row r="16" spans="1:15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INTRODUCCION</vt:lpstr>
      <vt:lpstr>PLANIFICADO (PV)</vt:lpstr>
      <vt:lpstr>% EJECUTADO</vt:lpstr>
      <vt:lpstr>VALOR GANADO (EV)</vt:lpstr>
      <vt:lpstr>COSTES (AC)</vt:lpstr>
      <vt:lpstr>ANALISIS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2020-09-15T04:02:27Z</dcterms:created>
  <dcterms:modified xsi:type="dcterms:W3CDTF">2020-09-16T19:46:01Z</dcterms:modified>
</cp:coreProperties>
</file>