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WASA\Desktop\TOMWASA FILES\2021 UPDATE\"/>
    </mc:Choice>
  </mc:AlternateContent>
  <xr:revisionPtr revIDLastSave="0" documentId="13_ncr:1_{DB519831-5A51-4304-903B-010CCADF635D}" xr6:coauthVersionLast="36" xr6:coauthVersionMax="46" xr10:uidLastSave="{00000000-0000-0000-0000-000000000000}"/>
  <bookViews>
    <workbookView minimized="1" xWindow="-120" yWindow="-120" windowWidth="29040" windowHeight="15840" tabRatio="936" activeTab="1" xr2:uid="{00000000-000D-0000-FFFF-FFFF00000000}"/>
  </bookViews>
  <sheets>
    <sheet name="summary graph" sheetId="6" r:id="rId1"/>
    <sheet name="water consumption - 2021" sheetId="12" r:id="rId2"/>
    <sheet name="water consumption - 2020" sheetId="11" r:id="rId3"/>
    <sheet name="water consumption - 2019" sheetId="7" r:id="rId4"/>
    <sheet name="water consumption - 2018" sheetId="9" r:id="rId5"/>
    <sheet name="water consumption - 2017" sheetId="1" r:id="rId6"/>
    <sheet name="water consumption - 2016" sheetId="5" r:id="rId7"/>
    <sheet name="graph- S Curve" sheetId="4" r:id="rId8"/>
    <sheet name="Collection" sheetId="10" r:id="rId9"/>
    <sheet name="1" sheetId="8" r:id="rId10"/>
  </sheets>
  <externalReferences>
    <externalReference r:id="rId11"/>
    <externalReference r:id="rId12"/>
    <externalReference r:id="rId13"/>
  </externalReferences>
  <definedNames>
    <definedName name="_xlnm.Print_Area" localSheetId="9">'1'!$A$1:$S$33</definedName>
    <definedName name="_xlnm.Print_Area" localSheetId="7">'graph- S Curve'!$A$1:$AY$27</definedName>
    <definedName name="_xlnm.Print_Area" localSheetId="0">'summary graph'!$A$1:$S$50</definedName>
    <definedName name="_xlnm.Print_Area" localSheetId="6">'water consumption - 2016'!$A$1:$P$28</definedName>
    <definedName name="_xlnm.Print_Area" localSheetId="5">'water consumption - 2017'!$A$1:$P$28</definedName>
    <definedName name="_xlnm.Print_Area" localSheetId="4">'water consumption - 2018'!$A$1:$P$28</definedName>
    <definedName name="_xlnm.Print_Area" localSheetId="3">'water consumption - 2019'!$A$1:$P$28</definedName>
    <definedName name="_xlnm.Print_Area" localSheetId="2">'water consumption - 2020'!$A$1:$P$197</definedName>
    <definedName name="_xlnm.Print_Area" localSheetId="1">'water consumption - 2021'!$A$1:$P$197</definedName>
    <definedName name="_xlnm.Print_Titles" localSheetId="2">'water consumption - 2020'!$1:$6</definedName>
    <definedName name="_xlnm.Print_Titles" localSheetId="1">'water consumption - 2021'!$1:$6</definedName>
  </definedNames>
  <calcPr calcId="179021"/>
</workbook>
</file>

<file path=xl/calcChain.xml><?xml version="1.0" encoding="utf-8"?>
<calcChain xmlns="http://schemas.openxmlformats.org/spreadsheetml/2006/main">
  <c r="L192" i="12" l="1"/>
  <c r="M192" i="12"/>
  <c r="N192" i="12"/>
  <c r="N185" i="12" l="1"/>
  <c r="M185" i="12"/>
  <c r="L185" i="12"/>
  <c r="K185" i="12"/>
  <c r="J185" i="12"/>
  <c r="I185" i="12"/>
  <c r="H185" i="12"/>
  <c r="G185" i="12"/>
  <c r="F185" i="12"/>
  <c r="E185" i="12"/>
  <c r="D185" i="12"/>
  <c r="C185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N179" i="12"/>
  <c r="M179" i="12"/>
  <c r="L179" i="12"/>
  <c r="K179" i="12"/>
  <c r="K183" i="12" s="1"/>
  <c r="J179" i="12"/>
  <c r="J186" i="12" s="1"/>
  <c r="I179" i="12"/>
  <c r="H179" i="12"/>
  <c r="G179" i="12"/>
  <c r="G186" i="12" s="1"/>
  <c r="F179" i="12"/>
  <c r="E179" i="12"/>
  <c r="D179" i="12"/>
  <c r="C179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N169" i="12"/>
  <c r="M169" i="12"/>
  <c r="L169" i="12"/>
  <c r="K169" i="12"/>
  <c r="K176" i="12" s="1"/>
  <c r="J169" i="12"/>
  <c r="J176" i="12" s="1"/>
  <c r="I169" i="12"/>
  <c r="H169" i="12"/>
  <c r="G169" i="12"/>
  <c r="G173" i="12" s="1"/>
  <c r="F169" i="12"/>
  <c r="E169" i="12"/>
  <c r="D169" i="12"/>
  <c r="D176" i="12" s="1"/>
  <c r="C169" i="12"/>
  <c r="C176" i="12" s="1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N159" i="12"/>
  <c r="M159" i="12"/>
  <c r="L159" i="12"/>
  <c r="K159" i="12"/>
  <c r="K166" i="12" s="1"/>
  <c r="J159" i="12"/>
  <c r="J166" i="12" s="1"/>
  <c r="I159" i="12"/>
  <c r="H159" i="12"/>
  <c r="G159" i="12"/>
  <c r="G166" i="12" s="1"/>
  <c r="F159" i="12"/>
  <c r="E159" i="12"/>
  <c r="D159" i="12"/>
  <c r="C159" i="12"/>
  <c r="C166" i="12" s="1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N149" i="12"/>
  <c r="M149" i="12"/>
  <c r="L149" i="12"/>
  <c r="K149" i="12"/>
  <c r="K153" i="12" s="1"/>
  <c r="J149" i="12"/>
  <c r="J156" i="12" s="1"/>
  <c r="I149" i="12"/>
  <c r="H149" i="12"/>
  <c r="G149" i="12"/>
  <c r="G153" i="12" s="1"/>
  <c r="F149" i="12"/>
  <c r="E149" i="12"/>
  <c r="D149" i="12"/>
  <c r="C149" i="12"/>
  <c r="C153" i="12" s="1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N139" i="12"/>
  <c r="M139" i="12"/>
  <c r="L139" i="12"/>
  <c r="K139" i="12"/>
  <c r="K146" i="12" s="1"/>
  <c r="J139" i="12"/>
  <c r="J146" i="12" s="1"/>
  <c r="I139" i="12"/>
  <c r="H139" i="12"/>
  <c r="G139" i="12"/>
  <c r="G143" i="12" s="1"/>
  <c r="F139" i="12"/>
  <c r="E139" i="12"/>
  <c r="D139" i="12"/>
  <c r="C139" i="12"/>
  <c r="C146" i="12" s="1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N129" i="12"/>
  <c r="M129" i="12"/>
  <c r="L129" i="12"/>
  <c r="K129" i="12"/>
  <c r="K136" i="12" s="1"/>
  <c r="J129" i="12"/>
  <c r="J136" i="12" s="1"/>
  <c r="I129" i="12"/>
  <c r="H129" i="12"/>
  <c r="G129" i="12"/>
  <c r="G133" i="12" s="1"/>
  <c r="F129" i="12"/>
  <c r="E129" i="12"/>
  <c r="D129" i="12"/>
  <c r="C129" i="12"/>
  <c r="C133" i="12" s="1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N119" i="12"/>
  <c r="M119" i="12"/>
  <c r="L119" i="12"/>
  <c r="K119" i="12"/>
  <c r="K123" i="12" s="1"/>
  <c r="J119" i="12"/>
  <c r="J126" i="12" s="1"/>
  <c r="I119" i="12"/>
  <c r="H119" i="12"/>
  <c r="G119" i="12"/>
  <c r="G123" i="12" s="1"/>
  <c r="F119" i="12"/>
  <c r="E119" i="12"/>
  <c r="D119" i="12"/>
  <c r="C119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O111" i="12"/>
  <c r="N109" i="12"/>
  <c r="M109" i="12"/>
  <c r="L109" i="12"/>
  <c r="K109" i="12"/>
  <c r="K116" i="12" s="1"/>
  <c r="J109" i="12"/>
  <c r="I109" i="12"/>
  <c r="I113" i="12" s="1"/>
  <c r="H109" i="12"/>
  <c r="H113" i="12" s="1"/>
  <c r="G109" i="12"/>
  <c r="G113" i="12" s="1"/>
  <c r="F109" i="12"/>
  <c r="E109" i="12"/>
  <c r="D109" i="12"/>
  <c r="C109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N99" i="12"/>
  <c r="N106" i="12" s="1"/>
  <c r="M99" i="12"/>
  <c r="L99" i="12"/>
  <c r="K99" i="12"/>
  <c r="K103" i="12" s="1"/>
  <c r="J99" i="12"/>
  <c r="I99" i="12"/>
  <c r="H99" i="12"/>
  <c r="H106" i="12" s="1"/>
  <c r="G99" i="12"/>
  <c r="G103" i="12" s="1"/>
  <c r="F99" i="12"/>
  <c r="E99" i="12"/>
  <c r="D99" i="12"/>
  <c r="C99" i="12"/>
  <c r="C103" i="12" s="1"/>
  <c r="N98" i="12"/>
  <c r="M98" i="12"/>
  <c r="L98" i="12"/>
  <c r="K98" i="12"/>
  <c r="J98" i="12"/>
  <c r="I98" i="12"/>
  <c r="H98" i="12"/>
  <c r="G98" i="12"/>
  <c r="F98" i="12"/>
  <c r="E98" i="12"/>
  <c r="D98" i="12"/>
  <c r="C98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N89" i="12"/>
  <c r="N93" i="12" s="1"/>
  <c r="M89" i="12"/>
  <c r="L89" i="12"/>
  <c r="K89" i="12"/>
  <c r="K93" i="12" s="1"/>
  <c r="J89" i="12"/>
  <c r="I89" i="12"/>
  <c r="H89" i="12"/>
  <c r="G89" i="12"/>
  <c r="G96" i="12" s="1"/>
  <c r="F89" i="12"/>
  <c r="E89" i="12"/>
  <c r="D89" i="12"/>
  <c r="C89" i="12"/>
  <c r="C96" i="12" s="1"/>
  <c r="N88" i="12"/>
  <c r="M88" i="12"/>
  <c r="L88" i="12"/>
  <c r="K88" i="12"/>
  <c r="J88" i="12"/>
  <c r="I88" i="12"/>
  <c r="H88" i="12"/>
  <c r="G88" i="12"/>
  <c r="F88" i="12"/>
  <c r="E88" i="12"/>
  <c r="D88" i="12"/>
  <c r="C88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N79" i="12"/>
  <c r="N86" i="12" s="1"/>
  <c r="M79" i="12"/>
  <c r="L79" i="12"/>
  <c r="K79" i="12"/>
  <c r="K83" i="12" s="1"/>
  <c r="J79" i="12"/>
  <c r="I79" i="12"/>
  <c r="H79" i="12"/>
  <c r="H83" i="12" s="1"/>
  <c r="G79" i="12"/>
  <c r="G86" i="12" s="1"/>
  <c r="F79" i="12"/>
  <c r="E79" i="12"/>
  <c r="D79" i="12"/>
  <c r="C79" i="12"/>
  <c r="C86" i="12" s="1"/>
  <c r="N78" i="12"/>
  <c r="M78" i="12"/>
  <c r="L78" i="12"/>
  <c r="K78" i="12"/>
  <c r="J78" i="12"/>
  <c r="I78" i="12"/>
  <c r="H78" i="12"/>
  <c r="G78" i="12"/>
  <c r="F78" i="12"/>
  <c r="E78" i="12"/>
  <c r="D78" i="12"/>
  <c r="C78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N69" i="12"/>
  <c r="N76" i="12" s="1"/>
  <c r="M69" i="12"/>
  <c r="M73" i="12" s="1"/>
  <c r="L69" i="12"/>
  <c r="K69" i="12"/>
  <c r="K73" i="12" s="1"/>
  <c r="J69" i="12"/>
  <c r="I69" i="12"/>
  <c r="H69" i="12"/>
  <c r="H76" i="12" s="1"/>
  <c r="G69" i="12"/>
  <c r="G73" i="12" s="1"/>
  <c r="F69" i="12"/>
  <c r="E69" i="12"/>
  <c r="D69" i="12"/>
  <c r="C69" i="12"/>
  <c r="C73" i="12" s="1"/>
  <c r="N68" i="12"/>
  <c r="M68" i="12"/>
  <c r="L68" i="12"/>
  <c r="K68" i="12"/>
  <c r="J68" i="12"/>
  <c r="I68" i="12"/>
  <c r="H68" i="12"/>
  <c r="G68" i="12"/>
  <c r="F68" i="12"/>
  <c r="E68" i="12"/>
  <c r="D68" i="12"/>
  <c r="C68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N59" i="12"/>
  <c r="N63" i="12" s="1"/>
  <c r="M59" i="12"/>
  <c r="M66" i="12" s="1"/>
  <c r="L59" i="12"/>
  <c r="K59" i="12"/>
  <c r="K63" i="12" s="1"/>
  <c r="J59" i="12"/>
  <c r="I59" i="12"/>
  <c r="H59" i="12"/>
  <c r="G59" i="12"/>
  <c r="G66" i="12" s="1"/>
  <c r="F59" i="12"/>
  <c r="F63" i="12" s="1"/>
  <c r="E59" i="12"/>
  <c r="D59" i="12"/>
  <c r="D66" i="12" s="1"/>
  <c r="C59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N49" i="12"/>
  <c r="N53" i="12" s="1"/>
  <c r="M49" i="12"/>
  <c r="M56" i="12" s="1"/>
  <c r="L49" i="12"/>
  <c r="K49" i="12"/>
  <c r="K56" i="12" s="1"/>
  <c r="J49" i="12"/>
  <c r="I49" i="12"/>
  <c r="H49" i="12"/>
  <c r="G49" i="12"/>
  <c r="G53" i="12" s="1"/>
  <c r="F49" i="12"/>
  <c r="F53" i="12" s="1"/>
  <c r="E49" i="12"/>
  <c r="E53" i="12" s="1"/>
  <c r="D49" i="12"/>
  <c r="D56" i="12" s="1"/>
  <c r="C49" i="12"/>
  <c r="C56" i="12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39" i="12"/>
  <c r="N43" i="12" s="1"/>
  <c r="M39" i="12"/>
  <c r="M46" i="12" s="1"/>
  <c r="L39" i="12"/>
  <c r="K39" i="12"/>
  <c r="K46" i="12" s="1"/>
  <c r="J39" i="12"/>
  <c r="I39" i="12"/>
  <c r="H39" i="12"/>
  <c r="H43" i="12" s="1"/>
  <c r="G39" i="12"/>
  <c r="G43" i="12" s="1"/>
  <c r="F39" i="12"/>
  <c r="E39" i="12"/>
  <c r="D39" i="12"/>
  <c r="D43" i="12" s="1"/>
  <c r="C39" i="12"/>
  <c r="C43" i="12" s="1"/>
  <c r="N38" i="12"/>
  <c r="M38" i="12"/>
  <c r="L38" i="12"/>
  <c r="K38" i="12"/>
  <c r="J38" i="12"/>
  <c r="I38" i="12"/>
  <c r="H38" i="12"/>
  <c r="G38" i="12"/>
  <c r="F38" i="12"/>
  <c r="E38" i="12"/>
  <c r="D38" i="12"/>
  <c r="C38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N29" i="12"/>
  <c r="N36" i="12" s="1"/>
  <c r="M29" i="12"/>
  <c r="M36" i="12" s="1"/>
  <c r="L29" i="12"/>
  <c r="K29" i="12"/>
  <c r="K33" i="12" s="1"/>
  <c r="J29" i="12"/>
  <c r="I29" i="12"/>
  <c r="H29" i="12"/>
  <c r="G29" i="12"/>
  <c r="G33" i="12" s="1"/>
  <c r="F29" i="12"/>
  <c r="F33" i="12" s="1"/>
  <c r="E29" i="12"/>
  <c r="E36" i="12" s="1"/>
  <c r="D29" i="12"/>
  <c r="C29" i="12"/>
  <c r="C36" i="12" s="1"/>
  <c r="N28" i="12"/>
  <c r="M28" i="12"/>
  <c r="L28" i="12"/>
  <c r="K28" i="12"/>
  <c r="J28" i="12"/>
  <c r="I28" i="12"/>
  <c r="H28" i="12"/>
  <c r="G28" i="12"/>
  <c r="F28" i="12"/>
  <c r="E28" i="12"/>
  <c r="D28" i="12"/>
  <c r="C28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K21" i="12"/>
  <c r="J21" i="12"/>
  <c r="I21" i="12"/>
  <c r="H21" i="12"/>
  <c r="G21" i="12"/>
  <c r="G192" i="12" s="1"/>
  <c r="F21" i="12"/>
  <c r="E21" i="12"/>
  <c r="D21" i="12"/>
  <c r="C21" i="12"/>
  <c r="N19" i="12"/>
  <c r="N23" i="12" s="1"/>
  <c r="M19" i="12"/>
  <c r="M26" i="12" s="1"/>
  <c r="L19" i="12"/>
  <c r="L23" i="12" s="1"/>
  <c r="K19" i="12"/>
  <c r="J19" i="12"/>
  <c r="J26" i="12" s="1"/>
  <c r="I19" i="12"/>
  <c r="H19" i="12"/>
  <c r="G19" i="12"/>
  <c r="F19" i="12"/>
  <c r="F23" i="12" s="1"/>
  <c r="E19" i="12"/>
  <c r="E26" i="12" s="1"/>
  <c r="D19" i="12"/>
  <c r="D26" i="12" s="1"/>
  <c r="C19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N12" i="12"/>
  <c r="N193" i="12" s="1"/>
  <c r="N194" i="12" s="1"/>
  <c r="M12" i="12"/>
  <c r="M193" i="12" s="1"/>
  <c r="M194" i="12" s="1"/>
  <c r="L12" i="12"/>
  <c r="L193" i="12" s="1"/>
  <c r="L194" i="12" s="1"/>
  <c r="K12" i="12"/>
  <c r="J12" i="12"/>
  <c r="I12" i="12"/>
  <c r="H12" i="12"/>
  <c r="G12" i="12"/>
  <c r="F12" i="12"/>
  <c r="E12" i="12"/>
  <c r="D12" i="12"/>
  <c r="C12" i="12"/>
  <c r="K11" i="12"/>
  <c r="J11" i="12"/>
  <c r="J192" i="12" s="1"/>
  <c r="I11" i="12"/>
  <c r="H11" i="12"/>
  <c r="N9" i="12"/>
  <c r="M9" i="12"/>
  <c r="L9" i="12"/>
  <c r="L13" i="12" s="1"/>
  <c r="K9" i="12"/>
  <c r="J9" i="12"/>
  <c r="J16" i="12" s="1"/>
  <c r="I9" i="12"/>
  <c r="H9" i="12"/>
  <c r="G9" i="12"/>
  <c r="F9" i="12"/>
  <c r="F16" i="12" s="1"/>
  <c r="E9" i="12"/>
  <c r="D9" i="12"/>
  <c r="C9" i="12"/>
  <c r="N8" i="12"/>
  <c r="M8" i="12"/>
  <c r="L8" i="12"/>
  <c r="K8" i="12"/>
  <c r="J8" i="12"/>
  <c r="I8" i="12"/>
  <c r="H8" i="12"/>
  <c r="G8" i="12"/>
  <c r="F8" i="12"/>
  <c r="E8" i="12"/>
  <c r="D8" i="12"/>
  <c r="C8" i="12"/>
  <c r="N186" i="12"/>
  <c r="L186" i="12"/>
  <c r="I186" i="12"/>
  <c r="J183" i="12"/>
  <c r="L183" i="12"/>
  <c r="F183" i="12"/>
  <c r="E183" i="12"/>
  <c r="O181" i="12"/>
  <c r="N183" i="12"/>
  <c r="M183" i="12"/>
  <c r="I183" i="12"/>
  <c r="H186" i="12"/>
  <c r="F186" i="12"/>
  <c r="E186" i="12"/>
  <c r="F176" i="12"/>
  <c r="E176" i="12"/>
  <c r="L173" i="12"/>
  <c r="F173" i="12"/>
  <c r="M173" i="12"/>
  <c r="N176" i="12"/>
  <c r="M176" i="12"/>
  <c r="L176" i="12"/>
  <c r="K173" i="12"/>
  <c r="I173" i="12"/>
  <c r="H176" i="12"/>
  <c r="E173" i="12"/>
  <c r="M166" i="12"/>
  <c r="E166" i="12"/>
  <c r="N166" i="12"/>
  <c r="L166" i="12"/>
  <c r="F166" i="12"/>
  <c r="M163" i="12"/>
  <c r="N163" i="12"/>
  <c r="H163" i="12"/>
  <c r="L163" i="12"/>
  <c r="I166" i="12"/>
  <c r="H166" i="12"/>
  <c r="F163" i="12"/>
  <c r="E163" i="12"/>
  <c r="L156" i="12"/>
  <c r="M156" i="12"/>
  <c r="I156" i="12"/>
  <c r="H156" i="12"/>
  <c r="N153" i="12"/>
  <c r="H153" i="12"/>
  <c r="I153" i="12"/>
  <c r="O151" i="12"/>
  <c r="N156" i="12"/>
  <c r="M153" i="12"/>
  <c r="L153" i="12"/>
  <c r="F156" i="12"/>
  <c r="E156" i="12"/>
  <c r="H146" i="12"/>
  <c r="I146" i="12"/>
  <c r="F146" i="12"/>
  <c r="E146" i="12"/>
  <c r="L143" i="12"/>
  <c r="F143" i="12"/>
  <c r="E143" i="12"/>
  <c r="O141" i="12"/>
  <c r="N146" i="12"/>
  <c r="M146" i="12"/>
  <c r="L146" i="12"/>
  <c r="I143" i="12"/>
  <c r="H143" i="12"/>
  <c r="L136" i="12"/>
  <c r="M136" i="12"/>
  <c r="E136" i="12"/>
  <c r="N133" i="12"/>
  <c r="L133" i="12"/>
  <c r="F133" i="12"/>
  <c r="M133" i="12"/>
  <c r="H133" i="12"/>
  <c r="O131" i="12"/>
  <c r="N136" i="12"/>
  <c r="I136" i="12"/>
  <c r="H136" i="12"/>
  <c r="F136" i="12"/>
  <c r="E133" i="12"/>
  <c r="L126" i="12"/>
  <c r="H126" i="12"/>
  <c r="M126" i="12"/>
  <c r="I126" i="12"/>
  <c r="N123" i="12"/>
  <c r="H123" i="12"/>
  <c r="I123" i="12"/>
  <c r="O121" i="12"/>
  <c r="N126" i="12"/>
  <c r="M123" i="12"/>
  <c r="L123" i="12"/>
  <c r="F126" i="12"/>
  <c r="E126" i="12"/>
  <c r="I116" i="12"/>
  <c r="M116" i="12"/>
  <c r="L116" i="12"/>
  <c r="J116" i="12"/>
  <c r="F116" i="12"/>
  <c r="E116" i="12"/>
  <c r="D106" i="12"/>
  <c r="I106" i="12"/>
  <c r="J103" i="12"/>
  <c r="F103" i="12"/>
  <c r="D103" i="12"/>
  <c r="N103" i="12"/>
  <c r="M106" i="12"/>
  <c r="L106" i="12"/>
  <c r="J106" i="12"/>
  <c r="I103" i="12"/>
  <c r="F106" i="12"/>
  <c r="E106" i="12"/>
  <c r="N96" i="12"/>
  <c r="J96" i="12"/>
  <c r="I96" i="12"/>
  <c r="J93" i="12"/>
  <c r="D93" i="12"/>
  <c r="E93" i="12"/>
  <c r="M93" i="12"/>
  <c r="L96" i="12"/>
  <c r="I93" i="12"/>
  <c r="F96" i="12"/>
  <c r="E96" i="12"/>
  <c r="D96" i="12"/>
  <c r="I86" i="12"/>
  <c r="E86" i="12"/>
  <c r="J86" i="12"/>
  <c r="F86" i="12"/>
  <c r="D86" i="12"/>
  <c r="E83" i="12"/>
  <c r="L83" i="12"/>
  <c r="F83" i="12"/>
  <c r="M86" i="12"/>
  <c r="L86" i="12"/>
  <c r="J83" i="12"/>
  <c r="I83" i="12"/>
  <c r="D83" i="12"/>
  <c r="L76" i="12"/>
  <c r="J76" i="12"/>
  <c r="D76" i="12"/>
  <c r="M76" i="12"/>
  <c r="E76" i="12"/>
  <c r="L73" i="12"/>
  <c r="F73" i="12"/>
  <c r="J73" i="12"/>
  <c r="I76" i="12"/>
  <c r="F76" i="12"/>
  <c r="E73" i="12"/>
  <c r="D73" i="12"/>
  <c r="E66" i="12"/>
  <c r="L66" i="12"/>
  <c r="F66" i="12"/>
  <c r="M63" i="12"/>
  <c r="L63" i="12"/>
  <c r="J63" i="12"/>
  <c r="I66" i="12"/>
  <c r="E63" i="12"/>
  <c r="L56" i="12"/>
  <c r="F56" i="12"/>
  <c r="I53" i="12"/>
  <c r="M53" i="12"/>
  <c r="L53" i="12"/>
  <c r="J56" i="12"/>
  <c r="I56" i="12"/>
  <c r="I46" i="12"/>
  <c r="J46" i="12"/>
  <c r="I43" i="12"/>
  <c r="J43" i="12"/>
  <c r="M43" i="12"/>
  <c r="L46" i="12"/>
  <c r="F46" i="12"/>
  <c r="E46" i="12"/>
  <c r="D36" i="12"/>
  <c r="I36" i="12"/>
  <c r="J33" i="12"/>
  <c r="D33" i="12"/>
  <c r="E33" i="12"/>
  <c r="O31" i="12"/>
  <c r="L36" i="12"/>
  <c r="J36" i="12"/>
  <c r="I33" i="12"/>
  <c r="F36" i="12"/>
  <c r="L26" i="12"/>
  <c r="M23" i="12"/>
  <c r="F192" i="12"/>
  <c r="E192" i="12"/>
  <c r="D192" i="12"/>
  <c r="I26" i="12"/>
  <c r="F26" i="12"/>
  <c r="D23" i="12"/>
  <c r="I192" i="12"/>
  <c r="L189" i="12"/>
  <c r="D163" i="12" l="1"/>
  <c r="I189" i="12"/>
  <c r="D46" i="12"/>
  <c r="K113" i="12"/>
  <c r="K133" i="12"/>
  <c r="G16" i="12"/>
  <c r="G23" i="12"/>
  <c r="K23" i="12"/>
  <c r="I13" i="12"/>
  <c r="K143" i="12"/>
  <c r="K163" i="12"/>
  <c r="G163" i="12"/>
  <c r="G176" i="12"/>
  <c r="J13" i="12"/>
  <c r="K76" i="12"/>
  <c r="C106" i="12"/>
  <c r="C83" i="12"/>
  <c r="H192" i="12"/>
  <c r="C143" i="12"/>
  <c r="E189" i="12"/>
  <c r="F189" i="12"/>
  <c r="E23" i="12"/>
  <c r="K189" i="12"/>
  <c r="K26" i="12"/>
  <c r="G136" i="12"/>
  <c r="E190" i="12"/>
  <c r="C33" i="12"/>
  <c r="C53" i="12"/>
  <c r="K86" i="12"/>
  <c r="K96" i="12"/>
  <c r="G189" i="12"/>
  <c r="K36" i="12"/>
  <c r="K66" i="12"/>
  <c r="G126" i="12"/>
  <c r="G156" i="12"/>
  <c r="G116" i="12"/>
  <c r="K13" i="12"/>
  <c r="G46" i="12"/>
  <c r="I197" i="12"/>
  <c r="L197" i="12"/>
  <c r="K16" i="12"/>
  <c r="K193" i="12"/>
  <c r="C193" i="12"/>
  <c r="C197" i="12"/>
  <c r="N197" i="12"/>
  <c r="G193" i="12"/>
  <c r="G194" i="12" s="1"/>
  <c r="K197" i="12"/>
  <c r="G197" i="12"/>
  <c r="F193" i="12"/>
  <c r="F194" i="12" s="1"/>
  <c r="M197" i="12"/>
  <c r="K186" i="12"/>
  <c r="H193" i="12"/>
  <c r="E193" i="12"/>
  <c r="E194" i="12" s="1"/>
  <c r="E197" i="12"/>
  <c r="C190" i="12"/>
  <c r="H190" i="12"/>
  <c r="D113" i="12"/>
  <c r="H116" i="12"/>
  <c r="C116" i="12"/>
  <c r="D156" i="12"/>
  <c r="H56" i="12"/>
  <c r="H33" i="12"/>
  <c r="N116" i="12"/>
  <c r="J113" i="12"/>
  <c r="H66" i="12"/>
  <c r="M189" i="12"/>
  <c r="M16" i="12"/>
  <c r="D183" i="12"/>
  <c r="H197" i="12"/>
  <c r="D146" i="12"/>
  <c r="D133" i="12"/>
  <c r="G56" i="12"/>
  <c r="G76" i="12"/>
  <c r="G26" i="12"/>
  <c r="G63" i="12"/>
  <c r="J197" i="12"/>
  <c r="J189" i="12"/>
  <c r="O128" i="12"/>
  <c r="P128" i="12" s="1"/>
  <c r="O132" i="12"/>
  <c r="O142" i="12"/>
  <c r="O162" i="12"/>
  <c r="O168" i="12"/>
  <c r="P168" i="12" s="1"/>
  <c r="O59" i="12"/>
  <c r="N189" i="12"/>
  <c r="H103" i="12"/>
  <c r="I190" i="12"/>
  <c r="N56" i="12"/>
  <c r="J123" i="12"/>
  <c r="J153" i="12"/>
  <c r="O179" i="12"/>
  <c r="N46" i="12"/>
  <c r="N26" i="12"/>
  <c r="N190" i="12"/>
  <c r="N198" i="12" s="1"/>
  <c r="J193" i="12"/>
  <c r="J194" i="12" s="1"/>
  <c r="O8" i="12"/>
  <c r="P8" i="12" s="1"/>
  <c r="H13" i="12"/>
  <c r="O21" i="12"/>
  <c r="O22" i="12"/>
  <c r="O25" i="12"/>
  <c r="O28" i="12"/>
  <c r="P28" i="12" s="1"/>
  <c r="O32" i="12"/>
  <c r="O38" i="12"/>
  <c r="P38" i="12" s="1"/>
  <c r="O42" i="12"/>
  <c r="O45" i="12"/>
  <c r="O48" i="12"/>
  <c r="P48" i="12" s="1"/>
  <c r="O58" i="12"/>
  <c r="P58" i="12" s="1"/>
  <c r="O62" i="12"/>
  <c r="O65" i="12"/>
  <c r="O68" i="12"/>
  <c r="P68" i="12" s="1"/>
  <c r="O72" i="12"/>
  <c r="O75" i="12"/>
  <c r="O78" i="12"/>
  <c r="P78" i="12" s="1"/>
  <c r="O82" i="12"/>
  <c r="O85" i="12"/>
  <c r="O88" i="12"/>
  <c r="P88" i="12" s="1"/>
  <c r="O89" i="12"/>
  <c r="O92" i="12"/>
  <c r="O98" i="12"/>
  <c r="P98" i="12" s="1"/>
  <c r="O108" i="12"/>
  <c r="P108" i="12" s="1"/>
  <c r="D197" i="12"/>
  <c r="D189" i="12"/>
  <c r="D190" i="12"/>
  <c r="O122" i="12"/>
  <c r="O125" i="12"/>
  <c r="O135" i="12"/>
  <c r="O138" i="12"/>
  <c r="P138" i="12" s="1"/>
  <c r="O148" i="12"/>
  <c r="P148" i="12" s="1"/>
  <c r="O155" i="12"/>
  <c r="O158" i="12"/>
  <c r="P158" i="12" s="1"/>
  <c r="O165" i="12"/>
  <c r="O172" i="12"/>
  <c r="O175" i="12"/>
  <c r="O178" i="12"/>
  <c r="P178" i="12" s="1"/>
  <c r="O182" i="12"/>
  <c r="O185" i="12"/>
  <c r="O19" i="12"/>
  <c r="J143" i="12"/>
  <c r="N13" i="12"/>
  <c r="N66" i="12"/>
  <c r="J173" i="12"/>
  <c r="O18" i="12"/>
  <c r="P18" i="12" s="1"/>
  <c r="H189" i="12"/>
  <c r="D193" i="12"/>
  <c r="D194" i="12" s="1"/>
  <c r="H63" i="12"/>
  <c r="D116" i="12"/>
  <c r="D136" i="12"/>
  <c r="H36" i="12"/>
  <c r="O118" i="12"/>
  <c r="P118" i="12" s="1"/>
  <c r="D153" i="12"/>
  <c r="D186" i="12"/>
  <c r="O49" i="12"/>
  <c r="H93" i="12"/>
  <c r="O119" i="12"/>
  <c r="O149" i="12"/>
  <c r="D173" i="12"/>
  <c r="O39" i="12"/>
  <c r="H53" i="12"/>
  <c r="H96" i="12"/>
  <c r="D126" i="12"/>
  <c r="O109" i="12"/>
  <c r="O112" i="12"/>
  <c r="H26" i="12"/>
  <c r="D143" i="12"/>
  <c r="H46" i="12"/>
  <c r="E195" i="12"/>
  <c r="I193" i="12"/>
  <c r="I194" i="12" s="1"/>
  <c r="H16" i="12"/>
  <c r="C23" i="12"/>
  <c r="L43" i="12"/>
  <c r="O11" i="12"/>
  <c r="M13" i="12"/>
  <c r="C26" i="12"/>
  <c r="G36" i="12"/>
  <c r="E56" i="12"/>
  <c r="J66" i="12"/>
  <c r="C76" i="12"/>
  <c r="H86" i="12"/>
  <c r="C93" i="12"/>
  <c r="M96" i="12"/>
  <c r="G106" i="12"/>
  <c r="K126" i="12"/>
  <c r="C136" i="12"/>
  <c r="G146" i="12"/>
  <c r="K156" i="12"/>
  <c r="D166" i="12"/>
  <c r="I176" i="12"/>
  <c r="C183" i="12"/>
  <c r="M186" i="12"/>
  <c r="J190" i="12"/>
  <c r="F197" i="12"/>
  <c r="L190" i="12"/>
  <c r="D13" i="12"/>
  <c r="O15" i="12"/>
  <c r="N16" i="12"/>
  <c r="H23" i="12"/>
  <c r="O29" i="12"/>
  <c r="L33" i="12"/>
  <c r="E43" i="12"/>
  <c r="C46" i="12"/>
  <c r="J53" i="12"/>
  <c r="C63" i="12"/>
  <c r="H73" i="12"/>
  <c r="O79" i="12"/>
  <c r="M83" i="12"/>
  <c r="F93" i="12"/>
  <c r="L103" i="12"/>
  <c r="L113" i="12"/>
  <c r="D123" i="12"/>
  <c r="O139" i="12"/>
  <c r="I163" i="12"/>
  <c r="N173" i="12"/>
  <c r="C189" i="12"/>
  <c r="M190" i="12"/>
  <c r="O9" i="12"/>
  <c r="E13" i="12"/>
  <c r="C16" i="12"/>
  <c r="I23" i="12"/>
  <c r="M33" i="12"/>
  <c r="F43" i="12"/>
  <c r="K53" i="12"/>
  <c r="D63" i="12"/>
  <c r="I73" i="12"/>
  <c r="N83" i="12"/>
  <c r="G93" i="12"/>
  <c r="M103" i="12"/>
  <c r="K106" i="12"/>
  <c r="M113" i="12"/>
  <c r="E123" i="12"/>
  <c r="C126" i="12"/>
  <c r="I133" i="12"/>
  <c r="M143" i="12"/>
  <c r="E153" i="12"/>
  <c r="C156" i="12"/>
  <c r="J163" i="12"/>
  <c r="C173" i="12"/>
  <c r="G183" i="12"/>
  <c r="O12" i="12"/>
  <c r="O95" i="12"/>
  <c r="O96" i="12" s="1"/>
  <c r="O152" i="12"/>
  <c r="K190" i="12"/>
  <c r="C123" i="12"/>
  <c r="C186" i="12"/>
  <c r="K192" i="12"/>
  <c r="K194" i="12" s="1"/>
  <c r="F13" i="12"/>
  <c r="D16" i="12"/>
  <c r="J23" i="12"/>
  <c r="N33" i="12"/>
  <c r="C66" i="12"/>
  <c r="O99" i="12"/>
  <c r="N113" i="12"/>
  <c r="F123" i="12"/>
  <c r="J133" i="12"/>
  <c r="N143" i="12"/>
  <c r="F153" i="12"/>
  <c r="H183" i="12"/>
  <c r="O169" i="12"/>
  <c r="G13" i="12"/>
  <c r="E16" i="12"/>
  <c r="C113" i="12"/>
  <c r="C192" i="12"/>
  <c r="C13" i="12"/>
  <c r="O35" i="12"/>
  <c r="O52" i="12"/>
  <c r="O105" i="12"/>
  <c r="O115" i="12"/>
  <c r="O129" i="12"/>
  <c r="O145" i="12"/>
  <c r="O159" i="12"/>
  <c r="L16" i="12"/>
  <c r="O69" i="12"/>
  <c r="E103" i="12"/>
  <c r="E113" i="12"/>
  <c r="F190" i="12"/>
  <c r="K43" i="12"/>
  <c r="D53" i="12"/>
  <c r="O55" i="12"/>
  <c r="I63" i="12"/>
  <c r="N73" i="12"/>
  <c r="G83" i="12"/>
  <c r="L93" i="12"/>
  <c r="F113" i="12"/>
  <c r="C163" i="12"/>
  <c r="H173" i="12"/>
  <c r="G190" i="12"/>
  <c r="I16" i="12"/>
  <c r="N25" i="11"/>
  <c r="M25" i="11"/>
  <c r="L25" i="11"/>
  <c r="K25" i="11"/>
  <c r="J25" i="11"/>
  <c r="I25" i="11"/>
  <c r="H25" i="11"/>
  <c r="G25" i="11"/>
  <c r="F25" i="11"/>
  <c r="E25" i="11"/>
  <c r="D25" i="11"/>
  <c r="C25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H194" i="12" l="1"/>
  <c r="I198" i="12"/>
  <c r="O56" i="12"/>
  <c r="O156" i="12"/>
  <c r="E198" i="12"/>
  <c r="O46" i="12"/>
  <c r="O63" i="12"/>
  <c r="O126" i="12"/>
  <c r="C198" i="12"/>
  <c r="O66" i="12"/>
  <c r="O93" i="12"/>
  <c r="N195" i="12"/>
  <c r="O26" i="12"/>
  <c r="H198" i="12"/>
  <c r="O186" i="12"/>
  <c r="O116" i="12"/>
  <c r="O23" i="12"/>
  <c r="I195" i="12"/>
  <c r="O189" i="12"/>
  <c r="D195" i="12"/>
  <c r="O193" i="12"/>
  <c r="O197" i="12"/>
  <c r="O113" i="12"/>
  <c r="O183" i="12"/>
  <c r="D198" i="12"/>
  <c r="O53" i="12"/>
  <c r="O153" i="12"/>
  <c r="P189" i="12"/>
  <c r="O43" i="12"/>
  <c r="H195" i="12"/>
  <c r="O123" i="12"/>
  <c r="O73" i="12"/>
  <c r="O76" i="12"/>
  <c r="O146" i="12"/>
  <c r="O143" i="12"/>
  <c r="G195" i="12"/>
  <c r="G198" i="12"/>
  <c r="O176" i="12"/>
  <c r="O173" i="12"/>
  <c r="O36" i="12"/>
  <c r="O33" i="12"/>
  <c r="O133" i="12"/>
  <c r="O136" i="12"/>
  <c r="K198" i="12"/>
  <c r="K195" i="12"/>
  <c r="O86" i="12"/>
  <c r="O83" i="12"/>
  <c r="L198" i="12"/>
  <c r="L195" i="12"/>
  <c r="C194" i="12"/>
  <c r="O192" i="12"/>
  <c r="C195" i="12"/>
  <c r="O166" i="12"/>
  <c r="O163" i="12"/>
  <c r="O16" i="12"/>
  <c r="O13" i="12"/>
  <c r="F198" i="12"/>
  <c r="F195" i="12"/>
  <c r="O106" i="12"/>
  <c r="O103" i="12"/>
  <c r="M198" i="12"/>
  <c r="M195" i="12"/>
  <c r="J198" i="12"/>
  <c r="J195" i="12"/>
  <c r="O190" i="12"/>
  <c r="O151" i="11"/>
  <c r="O121" i="11"/>
  <c r="O141" i="11"/>
  <c r="O131" i="11"/>
  <c r="O31" i="11"/>
  <c r="O181" i="11"/>
  <c r="K111" i="11"/>
  <c r="J111" i="11"/>
  <c r="I111" i="11"/>
  <c r="H111" i="11"/>
  <c r="N21" i="11"/>
  <c r="M21" i="11"/>
  <c r="L21" i="11"/>
  <c r="K21" i="11"/>
  <c r="J21" i="11"/>
  <c r="I21" i="11"/>
  <c r="H21" i="11"/>
  <c r="G21" i="11"/>
  <c r="G192" i="11" s="1"/>
  <c r="F21" i="11"/>
  <c r="F192" i="11" s="1"/>
  <c r="E21" i="11"/>
  <c r="E192" i="11" s="1"/>
  <c r="D21" i="11"/>
  <c r="D192" i="11" s="1"/>
  <c r="C21" i="11"/>
  <c r="C192" i="11" s="1"/>
  <c r="H12" i="11"/>
  <c r="N11" i="11"/>
  <c r="N12" i="11"/>
  <c r="M11" i="11"/>
  <c r="L11" i="11"/>
  <c r="K11" i="11"/>
  <c r="J11" i="11"/>
  <c r="I11" i="11"/>
  <c r="H11" i="11"/>
  <c r="C12" i="11"/>
  <c r="I12" i="11"/>
  <c r="J12" i="11"/>
  <c r="K12" i="11"/>
  <c r="L12" i="11"/>
  <c r="M12" i="11"/>
  <c r="L192" i="11" l="1"/>
  <c r="O194" i="12"/>
  <c r="O198" i="12"/>
  <c r="O195" i="12"/>
  <c r="M192" i="11"/>
  <c r="N192" i="11"/>
  <c r="I192" i="11"/>
  <c r="H192" i="11"/>
  <c r="J192" i="11"/>
  <c r="K192" i="11"/>
  <c r="O111" i="11"/>
  <c r="O21" i="11"/>
  <c r="O11" i="11"/>
  <c r="O192" i="11" l="1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N185" i="11" l="1"/>
  <c r="M185" i="11"/>
  <c r="L185" i="11"/>
  <c r="K185" i="11"/>
  <c r="J185" i="11"/>
  <c r="I185" i="11"/>
  <c r="H185" i="11"/>
  <c r="G185" i="11"/>
  <c r="F185" i="11"/>
  <c r="E185" i="11"/>
  <c r="D185" i="11"/>
  <c r="C18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N15" i="11"/>
  <c r="M15" i="11"/>
  <c r="L15" i="11"/>
  <c r="K15" i="11"/>
  <c r="J15" i="11"/>
  <c r="I15" i="11"/>
  <c r="H15" i="11"/>
  <c r="G15" i="11"/>
  <c r="F15" i="11"/>
  <c r="E15" i="11"/>
  <c r="D15" i="11"/>
  <c r="C15" i="11" l="1"/>
  <c r="O35" i="11"/>
  <c r="O185" i="11"/>
  <c r="O175" i="11"/>
  <c r="O125" i="11"/>
  <c r="O65" i="11"/>
  <c r="O135" i="11"/>
  <c r="O165" i="11"/>
  <c r="E197" i="11"/>
  <c r="H197" i="11"/>
  <c r="I197" i="11"/>
  <c r="J197" i="11"/>
  <c r="M197" i="11"/>
  <c r="D197" i="11"/>
  <c r="L197" i="11"/>
  <c r="O75" i="11"/>
  <c r="O85" i="11"/>
  <c r="O95" i="11"/>
  <c r="O105" i="11"/>
  <c r="O115" i="11"/>
  <c r="O145" i="11"/>
  <c r="O155" i="11"/>
  <c r="O55" i="11"/>
  <c r="O45" i="11"/>
  <c r="C34" i="10"/>
  <c r="D34" i="10"/>
  <c r="E34" i="10"/>
  <c r="F34" i="10"/>
  <c r="G34" i="10"/>
  <c r="H34" i="10"/>
  <c r="I34" i="10"/>
  <c r="J34" i="10"/>
  <c r="K34" i="10"/>
  <c r="L34" i="10"/>
  <c r="M34" i="10"/>
  <c r="B34" i="10"/>
  <c r="M35" i="10" s="1"/>
  <c r="L32" i="6"/>
  <c r="L33" i="6" s="1"/>
  <c r="Q32" i="6"/>
  <c r="Q33" i="6" s="1"/>
  <c r="H32" i="6"/>
  <c r="M32" i="6"/>
  <c r="M33" i="6" s="1"/>
  <c r="F32" i="6"/>
  <c r="F33" i="6" s="1"/>
  <c r="J32" i="6"/>
  <c r="J33" i="6" s="1"/>
  <c r="I32" i="6"/>
  <c r="I33" i="6" s="1"/>
  <c r="G32" i="6"/>
  <c r="G33" i="6" s="1"/>
  <c r="K32" i="6"/>
  <c r="K33" i="6" s="1"/>
  <c r="O32" i="6"/>
  <c r="N32" i="6"/>
  <c r="P32" i="6"/>
  <c r="F19" i="8"/>
  <c r="F25" i="8" s="1"/>
  <c r="Q3" i="8"/>
  <c r="J26" i="7"/>
  <c r="N29" i="6" s="1"/>
  <c r="H33" i="6"/>
  <c r="G38" i="6"/>
  <c r="G39" i="6" s="1"/>
  <c r="H38" i="6"/>
  <c r="H39" i="6" s="1"/>
  <c r="I38" i="6"/>
  <c r="I39" i="6" s="1"/>
  <c r="J38" i="6"/>
  <c r="J39" i="6" s="1"/>
  <c r="K38" i="6"/>
  <c r="K39" i="6" s="1"/>
  <c r="L38" i="6"/>
  <c r="L39" i="6" s="1"/>
  <c r="N38" i="6"/>
  <c r="N39" i="6" s="1"/>
  <c r="O38" i="6"/>
  <c r="O39" i="6" s="1"/>
  <c r="P38" i="6"/>
  <c r="P39" i="6" s="1"/>
  <c r="Q38" i="6"/>
  <c r="Q39" i="6" s="1"/>
  <c r="I22" i="4"/>
  <c r="H22" i="4"/>
  <c r="G22" i="4"/>
  <c r="P33" i="6"/>
  <c r="N33" i="6"/>
  <c r="M38" i="6"/>
  <c r="M39" i="6" s="1"/>
  <c r="AP21" i="4"/>
  <c r="AP22" i="4" s="1"/>
  <c r="AT21" i="4"/>
  <c r="AT22" i="4"/>
  <c r="AD21" i="4"/>
  <c r="AD22" i="4" s="1"/>
  <c r="N21" i="4"/>
  <c r="N22" i="4" s="1"/>
  <c r="Z21" i="4"/>
  <c r="Z22" i="4" s="1"/>
  <c r="AX21" i="4"/>
  <c r="AX22" i="4" s="1"/>
  <c r="AH21" i="4"/>
  <c r="AH22" i="4" s="1"/>
  <c r="R21" i="4"/>
  <c r="R22" i="4"/>
  <c r="AL21" i="4"/>
  <c r="AL22" i="4" s="1"/>
  <c r="AL26" i="4" s="1"/>
  <c r="AL27" i="4" s="1"/>
  <c r="V21" i="4"/>
  <c r="V22" i="4" s="1"/>
  <c r="V26" i="4" s="1"/>
  <c r="V27" i="4" s="1"/>
  <c r="J21" i="4"/>
  <c r="J22" i="4" s="1"/>
  <c r="W21" i="4"/>
  <c r="W22" i="4" s="1"/>
  <c r="AC21" i="4"/>
  <c r="AC22" i="4" s="1"/>
  <c r="AQ21" i="4"/>
  <c r="AQ22" i="4"/>
  <c r="AA21" i="4"/>
  <c r="AA22" i="4" s="1"/>
  <c r="K21" i="4"/>
  <c r="K22" i="4" s="1"/>
  <c r="AF21" i="4"/>
  <c r="AF22" i="4" s="1"/>
  <c r="AK21" i="4"/>
  <c r="AK22" i="4" s="1"/>
  <c r="AR21" i="4"/>
  <c r="AR22" i="4" s="1"/>
  <c r="AO21" i="4"/>
  <c r="AO22" i="4"/>
  <c r="AS21" i="4"/>
  <c r="AS22" i="4" s="1"/>
  <c r="AV21" i="4"/>
  <c r="AV22" i="4" s="1"/>
  <c r="AG21" i="4"/>
  <c r="AG22" i="4" s="1"/>
  <c r="Y21" i="4"/>
  <c r="Y22" i="4" s="1"/>
  <c r="AU21" i="4"/>
  <c r="AU22" i="4" s="1"/>
  <c r="AE21" i="4"/>
  <c r="AE22" i="4"/>
  <c r="O21" i="4"/>
  <c r="O22" i="4" s="1"/>
  <c r="AJ21" i="4"/>
  <c r="AJ22" i="4" s="1"/>
  <c r="AW21" i="4"/>
  <c r="AW22" i="4" s="1"/>
  <c r="L21" i="4"/>
  <c r="L22" i="4" s="1"/>
  <c r="AM21" i="4"/>
  <c r="AM22" i="4" s="1"/>
  <c r="X21" i="4"/>
  <c r="X22" i="4"/>
  <c r="AB21" i="4"/>
  <c r="AB22" i="4" s="1"/>
  <c r="AI21" i="4"/>
  <c r="AI22" i="4" s="1"/>
  <c r="S21" i="4"/>
  <c r="S22" i="4" s="1"/>
  <c r="AN21" i="4"/>
  <c r="AN22" i="4" s="1"/>
  <c r="P21" i="4"/>
  <c r="P22" i="4" s="1"/>
  <c r="U21" i="4"/>
  <c r="U22" i="4"/>
  <c r="T21" i="4"/>
  <c r="T22" i="4" s="1"/>
  <c r="Q21" i="4"/>
  <c r="Q22" i="4" s="1"/>
  <c r="M21" i="4"/>
  <c r="M22" i="4" s="1"/>
  <c r="F38" i="6"/>
  <c r="F39" i="6" s="1"/>
  <c r="F21" i="4"/>
  <c r="F22" i="4"/>
  <c r="AY22" i="4" s="1"/>
  <c r="I21" i="4"/>
  <c r="G21" i="4"/>
  <c r="AY21" i="4" s="1"/>
  <c r="H21" i="4"/>
  <c r="AK18" i="4"/>
  <c r="AK24" i="4"/>
  <c r="AK25" i="4" s="1"/>
  <c r="U18" i="4"/>
  <c r="U24" i="4" s="1"/>
  <c r="U25" i="4" s="1"/>
  <c r="AR18" i="4"/>
  <c r="AR24" i="4" s="1"/>
  <c r="AR25" i="4" s="1"/>
  <c r="AB18" i="4"/>
  <c r="AB24" i="4"/>
  <c r="AB25" i="4" s="1"/>
  <c r="AO18" i="4"/>
  <c r="AO24" i="4"/>
  <c r="AO25" i="4" s="1"/>
  <c r="Y18" i="4"/>
  <c r="Y24" i="4" s="1"/>
  <c r="Y25" i="4" s="1"/>
  <c r="AV18" i="4"/>
  <c r="AV24" i="4" s="1"/>
  <c r="AV25" i="4" s="1"/>
  <c r="AF18" i="4"/>
  <c r="AF24" i="4"/>
  <c r="AF25" i="4" s="1"/>
  <c r="L18" i="4"/>
  <c r="L24" i="4"/>
  <c r="L25" i="4" s="1"/>
  <c r="AC18" i="4"/>
  <c r="AC24" i="4" s="1"/>
  <c r="AC25" i="4" s="1"/>
  <c r="M18" i="4"/>
  <c r="M24" i="4" s="1"/>
  <c r="M25" i="4" s="1"/>
  <c r="AJ18" i="4"/>
  <c r="AJ24" i="4"/>
  <c r="AJ25" i="4" s="1"/>
  <c r="P18" i="4"/>
  <c r="P24" i="4"/>
  <c r="P25" i="4" s="1"/>
  <c r="AS18" i="4"/>
  <c r="AS24" i="4" s="1"/>
  <c r="AS25" i="4" s="1"/>
  <c r="AW18" i="4"/>
  <c r="AW24" i="4" s="1"/>
  <c r="AW25" i="4" s="1"/>
  <c r="AG18" i="4"/>
  <c r="AG24" i="4"/>
  <c r="AG25" i="4" s="1"/>
  <c r="Q18" i="4"/>
  <c r="Q24" i="4"/>
  <c r="Q25" i="4" s="1"/>
  <c r="AN18" i="4"/>
  <c r="AN24" i="4" s="1"/>
  <c r="AN25" i="4" s="1"/>
  <c r="T18" i="4"/>
  <c r="T24" i="4" s="1"/>
  <c r="T25" i="4" s="1"/>
  <c r="AN19" i="4"/>
  <c r="AN26" i="4" s="1"/>
  <c r="AN27" i="4" s="1"/>
  <c r="AS19" i="4"/>
  <c r="AS26" i="4" s="1"/>
  <c r="AS27" i="4" s="1"/>
  <c r="AC19" i="4"/>
  <c r="AC26" i="4"/>
  <c r="AC27" i="4" s="1"/>
  <c r="Y19" i="4"/>
  <c r="Y26" i="4" s="1"/>
  <c r="Y27" i="4" s="1"/>
  <c r="AB19" i="4"/>
  <c r="AB26" i="4" s="1"/>
  <c r="AB27" i="4" s="1"/>
  <c r="AG19" i="4"/>
  <c r="AG26" i="4" s="1"/>
  <c r="AG27" i="4" s="1"/>
  <c r="AJ19" i="4"/>
  <c r="AJ26" i="4"/>
  <c r="AJ27" i="4" s="1"/>
  <c r="AF19" i="4"/>
  <c r="AF26" i="4" s="1"/>
  <c r="AF27" i="4" s="1"/>
  <c r="U19" i="4"/>
  <c r="U26" i="4" s="1"/>
  <c r="U27" i="4" s="1"/>
  <c r="T19" i="4"/>
  <c r="T26" i="4" s="1"/>
  <c r="T27" i="4" s="1"/>
  <c r="Q19" i="4"/>
  <c r="Q26" i="4"/>
  <c r="Q27" i="4" s="1"/>
  <c r="AW19" i="4"/>
  <c r="AW26" i="4" s="1"/>
  <c r="AW27" i="4" s="1"/>
  <c r="P19" i="4"/>
  <c r="P26" i="4" s="1"/>
  <c r="P27" i="4" s="1"/>
  <c r="M19" i="4"/>
  <c r="M26" i="4" s="1"/>
  <c r="M27" i="4" s="1"/>
  <c r="L19" i="4"/>
  <c r="L26" i="4"/>
  <c r="L27" i="4" s="1"/>
  <c r="AV19" i="4"/>
  <c r="AV26" i="4" s="1"/>
  <c r="AV27" i="4" s="1"/>
  <c r="AO19" i="4"/>
  <c r="AO26" i="4" s="1"/>
  <c r="AO27" i="4" s="1"/>
  <c r="AR19" i="4"/>
  <c r="AR26" i="4" s="1"/>
  <c r="AR27" i="4" s="1"/>
  <c r="AK19" i="4"/>
  <c r="AK26" i="4"/>
  <c r="AK27" i="4" s="1"/>
  <c r="AI18" i="4"/>
  <c r="AI24" i="4" s="1"/>
  <c r="AI25" i="4" s="1"/>
  <c r="S18" i="4"/>
  <c r="S24" i="4" s="1"/>
  <c r="S25" i="4" s="1"/>
  <c r="O18" i="4"/>
  <c r="O24" i="4" s="1"/>
  <c r="O25" i="4" s="1"/>
  <c r="AE18" i="4"/>
  <c r="AE24" i="4"/>
  <c r="AE25" i="4" s="1"/>
  <c r="AU18" i="4"/>
  <c r="AU24" i="4" s="1"/>
  <c r="AU25" i="4" s="1"/>
  <c r="AA18" i="4"/>
  <c r="AA24" i="4" s="1"/>
  <c r="AA25" i="4" s="1"/>
  <c r="AM18" i="4"/>
  <c r="AM24" i="4" s="1"/>
  <c r="AM25" i="4" s="1"/>
  <c r="K18" i="4"/>
  <c r="K24" i="4"/>
  <c r="K25" i="4" s="1"/>
  <c r="AQ18" i="4"/>
  <c r="AQ24" i="4" s="1"/>
  <c r="AQ25" i="4" s="1"/>
  <c r="W18" i="4"/>
  <c r="W24" i="4" s="1"/>
  <c r="W25" i="4" s="1"/>
  <c r="AQ19" i="4"/>
  <c r="AQ26" i="4" s="1"/>
  <c r="AQ27" i="4" s="1"/>
  <c r="AU19" i="4"/>
  <c r="AU26" i="4"/>
  <c r="AU27" i="4" s="1"/>
  <c r="AI19" i="4"/>
  <c r="AI26" i="4" s="1"/>
  <c r="AI27" i="4" s="1"/>
  <c r="AM19" i="4"/>
  <c r="AM26" i="4" s="1"/>
  <c r="AM27" i="4" s="1"/>
  <c r="O19" i="4"/>
  <c r="O26" i="4" s="1"/>
  <c r="O27" i="4" s="1"/>
  <c r="W19" i="4"/>
  <c r="W26" i="4"/>
  <c r="W27" i="4" s="1"/>
  <c r="K19" i="4"/>
  <c r="K26" i="4" s="1"/>
  <c r="K27" i="4" s="1"/>
  <c r="AA19" i="4"/>
  <c r="AA26" i="4" s="1"/>
  <c r="AA27" i="4" s="1"/>
  <c r="AE19" i="4"/>
  <c r="AE26" i="4" s="1"/>
  <c r="AE27" i="4" s="1"/>
  <c r="S19" i="4"/>
  <c r="S26" i="4"/>
  <c r="S27" i="4" s="1"/>
  <c r="X18" i="4"/>
  <c r="X24" i="4" s="1"/>
  <c r="X25" i="4" s="1"/>
  <c r="X19" i="4"/>
  <c r="X26" i="4" s="1"/>
  <c r="X27" i="4" s="1"/>
  <c r="I18" i="4"/>
  <c r="I24" i="4" s="1"/>
  <c r="I25" i="4" s="1"/>
  <c r="I19" i="4"/>
  <c r="I26" i="4"/>
  <c r="I27" i="4" s="1"/>
  <c r="H18" i="4"/>
  <c r="H24" i="4" s="1"/>
  <c r="H25" i="4" s="1"/>
  <c r="H19" i="4"/>
  <c r="H26" i="4" s="1"/>
  <c r="H27" i="4" s="1"/>
  <c r="G18" i="4"/>
  <c r="G24" i="4" s="1"/>
  <c r="O35" i="6"/>
  <c r="O50" i="6" s="1"/>
  <c r="P35" i="6"/>
  <c r="P36" i="6" s="1"/>
  <c r="Q35" i="6"/>
  <c r="Q50" i="6" s="1"/>
  <c r="G19" i="4"/>
  <c r="G26" i="4" s="1"/>
  <c r="G27" i="4" s="1"/>
  <c r="AT18" i="4"/>
  <c r="AT24" i="4" s="1"/>
  <c r="AT25" i="4" s="1"/>
  <c r="AX18" i="4"/>
  <c r="AX24" i="4" s="1"/>
  <c r="AX25" i="4" s="1"/>
  <c r="AP18" i="4"/>
  <c r="AP24" i="4"/>
  <c r="AP25" i="4" s="1"/>
  <c r="F35" i="6"/>
  <c r="F50" i="6" s="1"/>
  <c r="N35" i="6"/>
  <c r="N36" i="6" s="1"/>
  <c r="M35" i="6"/>
  <c r="M36" i="6" s="1"/>
  <c r="K35" i="6"/>
  <c r="K50" i="6" s="1"/>
  <c r="G35" i="6"/>
  <c r="G50" i="6" s="1"/>
  <c r="L35" i="6"/>
  <c r="L36" i="6" s="1"/>
  <c r="J35" i="6"/>
  <c r="J50" i="6" s="1"/>
  <c r="N50" i="6"/>
  <c r="AX19" i="4"/>
  <c r="AX26" i="4" s="1"/>
  <c r="AX27" i="4" s="1"/>
  <c r="AP19" i="4"/>
  <c r="AP26" i="4" s="1"/>
  <c r="AP27" i="4" s="1"/>
  <c r="AT19" i="4"/>
  <c r="AT26" i="4"/>
  <c r="AT27" i="4" s="1"/>
  <c r="AH18" i="4"/>
  <c r="AH24" i="4"/>
  <c r="AH25" i="4" s="1"/>
  <c r="Z18" i="4"/>
  <c r="Z24" i="4" s="1"/>
  <c r="Z25" i="4" s="1"/>
  <c r="J18" i="4"/>
  <c r="J24" i="4" s="1"/>
  <c r="J25" i="4" s="1"/>
  <c r="F18" i="4"/>
  <c r="V18" i="4"/>
  <c r="V24" i="4" s="1"/>
  <c r="V25" i="4" s="1"/>
  <c r="AD18" i="4"/>
  <c r="AD24" i="4" s="1"/>
  <c r="AD25" i="4" s="1"/>
  <c r="AL18" i="4"/>
  <c r="AL24" i="4"/>
  <c r="AL25" i="4" s="1"/>
  <c r="F32" i="8"/>
  <c r="V19" i="4"/>
  <c r="J19" i="4"/>
  <c r="J26" i="4" s="1"/>
  <c r="J27" i="4" s="1"/>
  <c r="AL19" i="4"/>
  <c r="AH19" i="4"/>
  <c r="AH26" i="4" s="1"/>
  <c r="AH27" i="4" s="1"/>
  <c r="F19" i="4"/>
  <c r="AD19" i="4"/>
  <c r="Z19" i="4"/>
  <c r="Z26" i="4" s="1"/>
  <c r="Z27" i="4" s="1"/>
  <c r="F24" i="4"/>
  <c r="F25" i="4" s="1"/>
  <c r="H35" i="6"/>
  <c r="H36" i="6" s="1"/>
  <c r="I35" i="6"/>
  <c r="I36" i="6" s="1"/>
  <c r="R18" i="4"/>
  <c r="R24" i="4"/>
  <c r="R25" i="4" s="1"/>
  <c r="N18" i="4"/>
  <c r="R19" i="4"/>
  <c r="R26" i="4" s="1"/>
  <c r="R27" i="4" s="1"/>
  <c r="N19" i="4"/>
  <c r="N26" i="4" s="1"/>
  <c r="N27" i="4" s="1"/>
  <c r="N24" i="4"/>
  <c r="AY19" i="4"/>
  <c r="N25" i="4"/>
  <c r="O8" i="7"/>
  <c r="P8" i="7" s="1"/>
  <c r="C26" i="7"/>
  <c r="G29" i="6" s="1"/>
  <c r="D26" i="7"/>
  <c r="H29" i="6" s="1"/>
  <c r="O16" i="7"/>
  <c r="P16" i="7" s="1"/>
  <c r="O24" i="7"/>
  <c r="P24" i="7" s="1"/>
  <c r="O23" i="7"/>
  <c r="P23" i="7" s="1"/>
  <c r="O12" i="7"/>
  <c r="P12" i="7" s="1"/>
  <c r="O11" i="7"/>
  <c r="P11" i="7" s="1"/>
  <c r="O19" i="7"/>
  <c r="P19" i="7" s="1"/>
  <c r="O18" i="7"/>
  <c r="P18" i="7" s="1"/>
  <c r="O9" i="7"/>
  <c r="P9" i="7" s="1"/>
  <c r="O17" i="7"/>
  <c r="P17" i="7" s="1"/>
  <c r="O7" i="7"/>
  <c r="P7" i="7" s="1"/>
  <c r="B26" i="7"/>
  <c r="F29" i="6" s="1"/>
  <c r="O14" i="7"/>
  <c r="P14" i="7" s="1"/>
  <c r="O21" i="7"/>
  <c r="P21" i="7" s="1"/>
  <c r="F26" i="7"/>
  <c r="J29" i="6" s="1"/>
  <c r="J49" i="6" s="1"/>
  <c r="G26" i="7"/>
  <c r="K29" i="6" s="1"/>
  <c r="E26" i="7"/>
  <c r="I29" i="6" s="1"/>
  <c r="I49" i="6" s="1"/>
  <c r="O22" i="7"/>
  <c r="P22" i="7" s="1"/>
  <c r="O13" i="7"/>
  <c r="P13" i="7" s="1"/>
  <c r="I26" i="7"/>
  <c r="M29" i="6" s="1"/>
  <c r="H26" i="7"/>
  <c r="L29" i="6" s="1"/>
  <c r="O20" i="7"/>
  <c r="P20" i="7" s="1"/>
  <c r="M26" i="7"/>
  <c r="Q29" i="6" s="1"/>
  <c r="O15" i="7"/>
  <c r="P15" i="7" s="1"/>
  <c r="L26" i="7"/>
  <c r="P29" i="6" s="1"/>
  <c r="P49" i="6" s="1"/>
  <c r="O10" i="7"/>
  <c r="P10" i="7" s="1"/>
  <c r="K26" i="7"/>
  <c r="O29" i="6" s="1"/>
  <c r="O49" i="6" s="1"/>
  <c r="AD26" i="4" l="1"/>
  <c r="AD27" i="4" s="1"/>
  <c r="AY24" i="4"/>
  <c r="G25" i="4"/>
  <c r="AY18" i="4"/>
  <c r="J19" i="8"/>
  <c r="J32" i="8" s="1"/>
  <c r="F26" i="4"/>
  <c r="G19" i="8"/>
  <c r="L22" i="8"/>
  <c r="L23" i="8" s="1"/>
  <c r="I22" i="8"/>
  <c r="I23" i="8" s="1"/>
  <c r="R25" i="8"/>
  <c r="F27" i="8"/>
  <c r="K22" i="8"/>
  <c r="K33" i="8" s="1"/>
  <c r="N19" i="8"/>
  <c r="N32" i="8" s="1"/>
  <c r="R19" i="8"/>
  <c r="G22" i="8"/>
  <c r="K28" i="7"/>
  <c r="J22" i="8"/>
  <c r="J25" i="8" s="1"/>
  <c r="J27" i="8" s="1"/>
  <c r="E28" i="7"/>
  <c r="G28" i="7"/>
  <c r="B28" i="7"/>
  <c r="F20" i="8" s="1"/>
  <c r="H22" i="8"/>
  <c r="O19" i="8"/>
  <c r="O32" i="8" s="1"/>
  <c r="D28" i="7"/>
  <c r="O22" i="8"/>
  <c r="O33" i="8" s="1"/>
  <c r="P19" i="8"/>
  <c r="P32" i="8" s="1"/>
  <c r="I28" i="7"/>
  <c r="M30" i="6" s="1"/>
  <c r="I19" i="8"/>
  <c r="F22" i="8"/>
  <c r="H19" i="8"/>
  <c r="C28" i="7"/>
  <c r="P26" i="7"/>
  <c r="F30" i="6"/>
  <c r="G32" i="8"/>
  <c r="F49" i="6"/>
  <c r="J28" i="7"/>
  <c r="L19" i="8"/>
  <c r="N22" i="8"/>
  <c r="L28" i="7"/>
  <c r="H28" i="7"/>
  <c r="M22" i="8"/>
  <c r="O26" i="7"/>
  <c r="P22" i="8"/>
  <c r="M19" i="8"/>
  <c r="F28" i="7"/>
  <c r="K19" i="8"/>
  <c r="Q19" i="8"/>
  <c r="Q22" i="8"/>
  <c r="M28" i="7"/>
  <c r="Q49" i="6"/>
  <c r="M50" i="6"/>
  <c r="O36" i="6"/>
  <c r="P50" i="6"/>
  <c r="Q36" i="6"/>
  <c r="M49" i="6"/>
  <c r="L50" i="6"/>
  <c r="K49" i="6"/>
  <c r="J36" i="6"/>
  <c r="H50" i="6"/>
  <c r="O33" i="6"/>
  <c r="I50" i="6"/>
  <c r="F36" i="6"/>
  <c r="R39" i="6"/>
  <c r="L49" i="6"/>
  <c r="H49" i="6"/>
  <c r="G49" i="6"/>
  <c r="R35" i="6"/>
  <c r="R32" i="6"/>
  <c r="R38" i="6"/>
  <c r="R29" i="6"/>
  <c r="K36" i="6"/>
  <c r="G36" i="6"/>
  <c r="N49" i="6"/>
  <c r="N197" i="11"/>
  <c r="F197" i="11"/>
  <c r="O15" i="11"/>
  <c r="K197" i="11"/>
  <c r="G197" i="11"/>
  <c r="C197" i="11"/>
  <c r="O25" i="11"/>
  <c r="K23" i="8" l="1"/>
  <c r="L33" i="8"/>
  <c r="AY26" i="4"/>
  <c r="F27" i="4"/>
  <c r="G25" i="8"/>
  <c r="G27" i="8" s="1"/>
  <c r="M20" i="8"/>
  <c r="I33" i="8"/>
  <c r="G33" i="8"/>
  <c r="G23" i="8"/>
  <c r="H30" i="6"/>
  <c r="H20" i="8"/>
  <c r="G30" i="6"/>
  <c r="G20" i="8"/>
  <c r="I32" i="8"/>
  <c r="I25" i="8"/>
  <c r="I27" i="8" s="1"/>
  <c r="O23" i="8"/>
  <c r="H25" i="8"/>
  <c r="H27" i="8" s="1"/>
  <c r="H32" i="8"/>
  <c r="H23" i="8"/>
  <c r="H33" i="8"/>
  <c r="I30" i="6"/>
  <c r="I20" i="8"/>
  <c r="I28" i="8" s="1"/>
  <c r="I30" i="8" s="1"/>
  <c r="K20" i="8"/>
  <c r="K30" i="6"/>
  <c r="J33" i="8"/>
  <c r="J23" i="8"/>
  <c r="O25" i="8"/>
  <c r="O27" i="8" s="1"/>
  <c r="F33" i="8"/>
  <c r="F23" i="8"/>
  <c r="F28" i="8" s="1"/>
  <c r="F30" i="8" s="1"/>
  <c r="O30" i="6"/>
  <c r="O20" i="8"/>
  <c r="J30" i="6"/>
  <c r="J20" i="8"/>
  <c r="N33" i="8"/>
  <c r="N25" i="8"/>
  <c r="N27" i="8" s="1"/>
  <c r="N23" i="8"/>
  <c r="M25" i="8"/>
  <c r="M27" i="8" s="1"/>
  <c r="M32" i="8"/>
  <c r="P20" i="8"/>
  <c r="P30" i="6"/>
  <c r="L32" i="8"/>
  <c r="L25" i="8"/>
  <c r="L27" i="8" s="1"/>
  <c r="P33" i="8"/>
  <c r="P25" i="8"/>
  <c r="P27" i="8" s="1"/>
  <c r="P23" i="8"/>
  <c r="M33" i="8"/>
  <c r="M23" i="8"/>
  <c r="M28" i="8" s="1"/>
  <c r="M30" i="8" s="1"/>
  <c r="N20" i="8"/>
  <c r="N28" i="8" s="1"/>
  <c r="N30" i="8" s="1"/>
  <c r="N30" i="6"/>
  <c r="K25" i="8"/>
  <c r="K27" i="8" s="1"/>
  <c r="K32" i="8"/>
  <c r="L20" i="8"/>
  <c r="L28" i="8" s="1"/>
  <c r="L30" i="8" s="1"/>
  <c r="L30" i="6"/>
  <c r="Q30" i="6"/>
  <c r="Q20" i="8"/>
  <c r="Q23" i="8"/>
  <c r="R22" i="8"/>
  <c r="S25" i="8" s="1"/>
  <c r="Q33" i="8"/>
  <c r="Q25" i="8"/>
  <c r="Q27" i="8" s="1"/>
  <c r="Q32" i="8"/>
  <c r="R36" i="6"/>
  <c r="R33" i="6"/>
  <c r="O197" i="11"/>
  <c r="K28" i="8" l="1"/>
  <c r="K30" i="8" s="1"/>
  <c r="G28" i="8"/>
  <c r="G30" i="8" s="1"/>
  <c r="H28" i="8"/>
  <c r="H30" i="8" s="1"/>
  <c r="R23" i="8"/>
  <c r="O28" i="8"/>
  <c r="O30" i="8" s="1"/>
  <c r="J28" i="8"/>
  <c r="J30" i="8" s="1"/>
  <c r="P28" i="8"/>
  <c r="P30" i="8" s="1"/>
  <c r="R20" i="8"/>
  <c r="Q28" i="8"/>
  <c r="R30" i="6"/>
  <c r="S28" i="8" l="1"/>
  <c r="R28" i="8"/>
  <c r="Q30" i="8"/>
  <c r="C58" i="11" l="1"/>
  <c r="K58" i="11"/>
  <c r="E108" i="11"/>
  <c r="I108" i="11"/>
  <c r="M108" i="11"/>
  <c r="F108" i="11"/>
  <c r="J108" i="11"/>
  <c r="N108" i="11"/>
  <c r="C108" i="11"/>
  <c r="G108" i="11"/>
  <c r="K108" i="11"/>
  <c r="D108" i="11"/>
  <c r="H108" i="11"/>
  <c r="L108" i="11"/>
  <c r="E158" i="11"/>
  <c r="M158" i="11"/>
  <c r="C159" i="11"/>
  <c r="F158" i="11"/>
  <c r="G159" i="11"/>
  <c r="J158" i="11"/>
  <c r="K159" i="11"/>
  <c r="N158" i="11"/>
  <c r="G158" i="11"/>
  <c r="K158" i="11"/>
  <c r="D158" i="11"/>
  <c r="E159" i="11"/>
  <c r="H158" i="11"/>
  <c r="L158" i="11"/>
  <c r="M159" i="11"/>
  <c r="E138" i="11"/>
  <c r="I138" i="11"/>
  <c r="M138" i="11"/>
  <c r="F138" i="11"/>
  <c r="J138" i="11"/>
  <c r="N138" i="11"/>
  <c r="C138" i="11"/>
  <c r="G138" i="11"/>
  <c r="K138" i="11"/>
  <c r="D138" i="11"/>
  <c r="H138" i="11"/>
  <c r="L138" i="11"/>
  <c r="E8" i="11"/>
  <c r="I8" i="11"/>
  <c r="M8" i="11"/>
  <c r="F8" i="11"/>
  <c r="J8" i="11"/>
  <c r="N8" i="11"/>
  <c r="C8" i="11"/>
  <c r="G8" i="11"/>
  <c r="K8" i="11"/>
  <c r="D8" i="11"/>
  <c r="E9" i="11"/>
  <c r="H8" i="11"/>
  <c r="I9" i="11"/>
  <c r="L8" i="11"/>
  <c r="M9" i="11"/>
  <c r="E128" i="11"/>
  <c r="I128" i="11"/>
  <c r="M128" i="11"/>
  <c r="F128" i="11"/>
  <c r="J128" i="11"/>
  <c r="N128" i="11"/>
  <c r="G128" i="11"/>
  <c r="K128" i="11"/>
  <c r="D128" i="11"/>
  <c r="H128" i="11"/>
  <c r="E68" i="11"/>
  <c r="I68" i="11"/>
  <c r="M68" i="11"/>
  <c r="F68" i="11"/>
  <c r="J68" i="11"/>
  <c r="K69" i="11"/>
  <c r="N68" i="11"/>
  <c r="C68" i="11"/>
  <c r="G68" i="11"/>
  <c r="K68" i="11"/>
  <c r="D68" i="11"/>
  <c r="H68" i="11"/>
  <c r="L68" i="11"/>
  <c r="M69" i="11"/>
  <c r="E38" i="11"/>
  <c r="I38" i="11"/>
  <c r="M38" i="11"/>
  <c r="F38" i="11"/>
  <c r="J38" i="11"/>
  <c r="K39" i="11"/>
  <c r="N38" i="11"/>
  <c r="C38" i="11"/>
  <c r="G38" i="11"/>
  <c r="K38" i="11"/>
  <c r="D38" i="11"/>
  <c r="H38" i="11"/>
  <c r="L38" i="11"/>
  <c r="M39" i="11"/>
  <c r="I178" i="11"/>
  <c r="M178" i="11"/>
  <c r="C179" i="11"/>
  <c r="F178" i="11"/>
  <c r="G179" i="11"/>
  <c r="J178" i="11"/>
  <c r="K179" i="11"/>
  <c r="N178" i="11"/>
  <c r="C178" i="11"/>
  <c r="G178" i="11"/>
  <c r="K178" i="11"/>
  <c r="D178" i="11"/>
  <c r="E179" i="11"/>
  <c r="H178" i="11"/>
  <c r="I179" i="11"/>
  <c r="L178" i="11"/>
  <c r="M179" i="11"/>
  <c r="E58" i="11"/>
  <c r="I58" i="11"/>
  <c r="M58" i="11"/>
  <c r="F58" i="11"/>
  <c r="J58" i="11"/>
  <c r="N58" i="11"/>
  <c r="G58" i="11"/>
  <c r="D58" i="11"/>
  <c r="H58" i="11"/>
  <c r="L58" i="11"/>
  <c r="E178" i="11"/>
  <c r="I159" i="11"/>
  <c r="I158" i="11"/>
  <c r="C158" i="11"/>
  <c r="C128" i="11"/>
  <c r="L128" i="11"/>
  <c r="J118" i="11"/>
  <c r="H118" i="11"/>
  <c r="F98" i="11"/>
  <c r="J98" i="11"/>
  <c r="N98" i="11"/>
  <c r="C98" i="11"/>
  <c r="G98" i="11"/>
  <c r="K98" i="11"/>
  <c r="D98" i="11"/>
  <c r="H98" i="11"/>
  <c r="L98" i="11"/>
  <c r="E98" i="11"/>
  <c r="I98" i="11"/>
  <c r="M98" i="11"/>
  <c r="F148" i="11"/>
  <c r="J148" i="11"/>
  <c r="N148" i="11"/>
  <c r="C148" i="11"/>
  <c r="D149" i="11"/>
  <c r="G148" i="11"/>
  <c r="H149" i="11"/>
  <c r="K148" i="11"/>
  <c r="L149" i="11"/>
  <c r="D148" i="11"/>
  <c r="H148" i="11"/>
  <c r="L148" i="11"/>
  <c r="E148" i="11"/>
  <c r="F149" i="11"/>
  <c r="I148" i="11"/>
  <c r="J149" i="11"/>
  <c r="M148" i="11"/>
  <c r="N149" i="11"/>
  <c r="F78" i="11"/>
  <c r="J78" i="11"/>
  <c r="N78" i="11"/>
  <c r="C78" i="11"/>
  <c r="G78" i="11"/>
  <c r="K78" i="11"/>
  <c r="D78" i="11"/>
  <c r="H78" i="11"/>
  <c r="L78" i="11"/>
  <c r="E78" i="11"/>
  <c r="I78" i="11"/>
  <c r="M78" i="11"/>
  <c r="C169" i="11"/>
  <c r="F168" i="11"/>
  <c r="G169" i="11"/>
  <c r="J168" i="11"/>
  <c r="K169" i="11"/>
  <c r="N168" i="11"/>
  <c r="C168" i="11"/>
  <c r="G168" i="11"/>
  <c r="K168" i="11"/>
  <c r="D168" i="11"/>
  <c r="E169" i="11"/>
  <c r="H168" i="11"/>
  <c r="I169" i="11"/>
  <c r="L168" i="11"/>
  <c r="M169" i="11"/>
  <c r="E168" i="11"/>
  <c r="I168" i="11"/>
  <c r="M168" i="11"/>
  <c r="C48" i="11"/>
  <c r="D49" i="11"/>
  <c r="C119" i="11"/>
  <c r="F118" i="11"/>
  <c r="G119" i="11"/>
  <c r="K119" i="11"/>
  <c r="N118" i="11"/>
  <c r="D118" i="11"/>
  <c r="E119" i="11"/>
  <c r="I119" i="11"/>
  <c r="L118" i="11"/>
  <c r="M119" i="11"/>
  <c r="F99" i="11"/>
  <c r="J99" i="11"/>
  <c r="N99" i="11"/>
  <c r="C99" i="11"/>
  <c r="G99" i="11"/>
  <c r="K99" i="11"/>
  <c r="D99" i="11"/>
  <c r="H99" i="11"/>
  <c r="L99" i="11"/>
  <c r="E99" i="11"/>
  <c r="I99" i="11"/>
  <c r="M99" i="11"/>
  <c r="C149" i="11"/>
  <c r="G149" i="11"/>
  <c r="K149" i="11"/>
  <c r="E149" i="11"/>
  <c r="I149" i="11"/>
  <c r="M149" i="11"/>
  <c r="F79" i="11"/>
  <c r="J79" i="11"/>
  <c r="N79" i="11"/>
  <c r="C79" i="11"/>
  <c r="G79" i="11"/>
  <c r="K79" i="11"/>
  <c r="D79" i="11"/>
  <c r="H79" i="11"/>
  <c r="L79" i="11"/>
  <c r="E79" i="11"/>
  <c r="I79" i="11"/>
  <c r="M79" i="11"/>
  <c r="F169" i="11"/>
  <c r="J169" i="11"/>
  <c r="N169" i="11"/>
  <c r="D169" i="11"/>
  <c r="H169" i="11"/>
  <c r="L169" i="11"/>
  <c r="F109" i="11"/>
  <c r="J109" i="11"/>
  <c r="N109" i="11"/>
  <c r="C109" i="11"/>
  <c r="G109" i="11"/>
  <c r="K109" i="11"/>
  <c r="D109" i="11"/>
  <c r="H109" i="11"/>
  <c r="L109" i="11"/>
  <c r="E109" i="11"/>
  <c r="I109" i="11"/>
  <c r="M109" i="11"/>
  <c r="F159" i="11"/>
  <c r="J159" i="11"/>
  <c r="N159" i="11"/>
  <c r="D159" i="11"/>
  <c r="H159" i="11"/>
  <c r="L159" i="11"/>
  <c r="F139" i="11"/>
  <c r="J139" i="11"/>
  <c r="N139" i="11"/>
  <c r="C139" i="11"/>
  <c r="G139" i="11"/>
  <c r="K139" i="11"/>
  <c r="D139" i="11"/>
  <c r="H139" i="11"/>
  <c r="L139" i="11"/>
  <c r="E139" i="11"/>
  <c r="I139" i="11"/>
  <c r="M139" i="11"/>
  <c r="F9" i="11"/>
  <c r="J9" i="11"/>
  <c r="N9" i="11"/>
  <c r="C9" i="11"/>
  <c r="G9" i="11"/>
  <c r="K9" i="11"/>
  <c r="D9" i="11"/>
  <c r="H9" i="11"/>
  <c r="L9" i="11"/>
  <c r="F129" i="11"/>
  <c r="J129" i="11"/>
  <c r="N129" i="11"/>
  <c r="C129" i="11"/>
  <c r="G129" i="11"/>
  <c r="K129" i="11"/>
  <c r="D129" i="11"/>
  <c r="H129" i="11"/>
  <c r="L129" i="11"/>
  <c r="E129" i="11"/>
  <c r="I129" i="11"/>
  <c r="M129" i="11"/>
  <c r="F69" i="11"/>
  <c r="J69" i="11"/>
  <c r="N69" i="11"/>
  <c r="C69" i="11"/>
  <c r="G69" i="11"/>
  <c r="D69" i="11"/>
  <c r="H69" i="11"/>
  <c r="L69" i="11"/>
  <c r="E69" i="11"/>
  <c r="I69" i="11"/>
  <c r="F39" i="11"/>
  <c r="J39" i="11"/>
  <c r="N39" i="11"/>
  <c r="C39" i="11"/>
  <c r="G39" i="11"/>
  <c r="D39" i="11"/>
  <c r="H39" i="11"/>
  <c r="L39" i="11"/>
  <c r="E39" i="11"/>
  <c r="I39" i="11"/>
  <c r="F179" i="11"/>
  <c r="J179" i="11"/>
  <c r="N179" i="11"/>
  <c r="D179" i="11"/>
  <c r="H179" i="11"/>
  <c r="L179" i="11"/>
  <c r="F59" i="11"/>
  <c r="J59" i="11"/>
  <c r="N59" i="11"/>
  <c r="C59" i="11"/>
  <c r="G59" i="11"/>
  <c r="K59" i="11"/>
  <c r="D59" i="11"/>
  <c r="H59" i="11"/>
  <c r="L59" i="11"/>
  <c r="E59" i="11"/>
  <c r="I59" i="11"/>
  <c r="M59" i="11"/>
  <c r="J42" i="11"/>
  <c r="J72" i="11"/>
  <c r="L112" i="11"/>
  <c r="M162" i="11"/>
  <c r="D102" i="11"/>
  <c r="F82" i="11"/>
  <c r="N82" i="11"/>
  <c r="F142" i="11"/>
  <c r="L102" i="11"/>
  <c r="H49" i="11"/>
  <c r="N142" i="11"/>
  <c r="M152" i="11"/>
  <c r="N122" i="11"/>
  <c r="C172" i="11"/>
  <c r="E152" i="11"/>
  <c r="G48" i="11"/>
  <c r="G182" i="11"/>
  <c r="D92" i="11"/>
  <c r="E92" i="11"/>
  <c r="F92" i="11"/>
  <c r="I92" i="11"/>
  <c r="K92" i="11"/>
  <c r="M92" i="11"/>
  <c r="N42" i="11"/>
  <c r="N72" i="11"/>
  <c r="J82" i="11"/>
  <c r="F122" i="11"/>
  <c r="I52" i="11"/>
  <c r="M52" i="11"/>
  <c r="C182" i="11"/>
  <c r="E132" i="11"/>
  <c r="D112" i="11"/>
  <c r="G172" i="11"/>
  <c r="H122" i="11"/>
  <c r="E52" i="11"/>
  <c r="K182" i="11"/>
  <c r="M132" i="11"/>
  <c r="D12" i="11"/>
  <c r="I162" i="11"/>
  <c r="H112" i="11"/>
  <c r="H102" i="11"/>
  <c r="J122" i="11"/>
  <c r="K48" i="11"/>
  <c r="L49" i="11"/>
  <c r="D28" i="11"/>
  <c r="E29" i="11"/>
  <c r="H28" i="11"/>
  <c r="I29" i="11"/>
  <c r="L28" i="11"/>
  <c r="M29" i="11"/>
  <c r="C29" i="11"/>
  <c r="G29" i="11"/>
  <c r="K29" i="11"/>
  <c r="H62" i="11"/>
  <c r="F42" i="11"/>
  <c r="F72" i="11"/>
  <c r="I132" i="11"/>
  <c r="J142" i="11"/>
  <c r="E162" i="11"/>
  <c r="K172" i="11"/>
  <c r="I152" i="11"/>
  <c r="D122" i="11"/>
  <c r="F28" i="11"/>
  <c r="J28" i="11"/>
  <c r="N28" i="11"/>
  <c r="C28" i="11"/>
  <c r="D29" i="11"/>
  <c r="G28" i="11"/>
  <c r="H29" i="11"/>
  <c r="K28" i="11"/>
  <c r="L29" i="11"/>
  <c r="L62" i="11"/>
  <c r="E32" i="11"/>
  <c r="I32" i="11"/>
  <c r="M32" i="11"/>
  <c r="D32" i="11"/>
  <c r="H32" i="11"/>
  <c r="L32" i="11"/>
  <c r="M62" i="11"/>
  <c r="D62" i="11"/>
  <c r="F62" i="11"/>
  <c r="E89" i="11"/>
  <c r="H92" i="11"/>
  <c r="J92" i="11"/>
  <c r="L92" i="11"/>
  <c r="N92" i="11"/>
  <c r="F32" i="11"/>
  <c r="J32" i="11"/>
  <c r="N32" i="11"/>
  <c r="J182" i="11"/>
  <c r="D42" i="11"/>
  <c r="K42" i="11"/>
  <c r="M42" i="11"/>
  <c r="L142" i="11"/>
  <c r="F162" i="11"/>
  <c r="K162" i="11"/>
  <c r="E112" i="11"/>
  <c r="G112" i="11"/>
  <c r="F172" i="11"/>
  <c r="L172" i="11"/>
  <c r="M172" i="11"/>
  <c r="I82" i="11"/>
  <c r="K82" i="11"/>
  <c r="H152" i="11"/>
  <c r="N152" i="11"/>
  <c r="G102" i="11"/>
  <c r="M102" i="11"/>
  <c r="N102" i="11"/>
  <c r="C122" i="11"/>
  <c r="G122" i="11"/>
  <c r="K122" i="11"/>
  <c r="M48" i="11"/>
  <c r="N49" i="11"/>
  <c r="K49" i="11"/>
  <c r="N48" i="11"/>
  <c r="E182" i="11"/>
  <c r="L182" i="11"/>
  <c r="N182" i="11"/>
  <c r="H42" i="11"/>
  <c r="C142" i="11"/>
  <c r="E142" i="11"/>
  <c r="D162" i="11"/>
  <c r="J162" i="11"/>
  <c r="C112" i="11"/>
  <c r="F112" i="11"/>
  <c r="I112" i="11"/>
  <c r="K112" i="11"/>
  <c r="J172" i="11"/>
  <c r="C82" i="11"/>
  <c r="D82" i="11"/>
  <c r="M82" i="11"/>
  <c r="C152" i="11"/>
  <c r="L152" i="11"/>
  <c r="K102" i="11"/>
  <c r="M122" i="11"/>
  <c r="F52" i="11"/>
  <c r="J52" i="11"/>
  <c r="N52" i="11"/>
  <c r="D48" i="11"/>
  <c r="E49" i="11"/>
  <c r="H48" i="11"/>
  <c r="I49" i="11"/>
  <c r="L48" i="11"/>
  <c r="M49" i="11"/>
  <c r="E48" i="11"/>
  <c r="F49" i="11"/>
  <c r="I48" i="11"/>
  <c r="J49" i="11"/>
  <c r="C49" i="11"/>
  <c r="F48" i="11"/>
  <c r="G49" i="11"/>
  <c r="J48" i="11"/>
  <c r="E118" i="11"/>
  <c r="F119" i="11"/>
  <c r="I118" i="11"/>
  <c r="J119" i="11"/>
  <c r="M118" i="11"/>
  <c r="N119" i="11"/>
  <c r="C118" i="11"/>
  <c r="D119" i="11"/>
  <c r="G118" i="11"/>
  <c r="H119" i="11"/>
  <c r="K118" i="11"/>
  <c r="L119" i="11"/>
  <c r="I89" i="11"/>
  <c r="H89" i="11"/>
  <c r="G89" i="11"/>
  <c r="D89" i="11"/>
  <c r="I182" i="11"/>
  <c r="C42" i="11"/>
  <c r="E42" i="11"/>
  <c r="L42" i="11"/>
  <c r="D142" i="11"/>
  <c r="G142" i="11"/>
  <c r="I142" i="11"/>
  <c r="C162" i="11"/>
  <c r="H162" i="11"/>
  <c r="N162" i="11"/>
  <c r="J112" i="11"/>
  <c r="M112" i="11"/>
  <c r="D172" i="11"/>
  <c r="E172" i="11"/>
  <c r="N172" i="11"/>
  <c r="G82" i="11"/>
  <c r="H82" i="11"/>
  <c r="G152" i="11"/>
  <c r="E102" i="11"/>
  <c r="F102" i="11"/>
  <c r="E122" i="11"/>
  <c r="I122" i="11"/>
  <c r="C52" i="11"/>
  <c r="G52" i="11"/>
  <c r="K52" i="11"/>
  <c r="M182" i="11"/>
  <c r="G42" i="11"/>
  <c r="I42" i="11"/>
  <c r="E12" i="11"/>
  <c r="H142" i="11"/>
  <c r="K142" i="11"/>
  <c r="M142" i="11"/>
  <c r="G162" i="11"/>
  <c r="L162" i="11"/>
  <c r="N112" i="11"/>
  <c r="H172" i="11"/>
  <c r="I172" i="11"/>
  <c r="E82" i="11"/>
  <c r="L82" i="11"/>
  <c r="D152" i="11"/>
  <c r="F152" i="11"/>
  <c r="J152" i="11"/>
  <c r="K152" i="11"/>
  <c r="C102" i="11"/>
  <c r="I102" i="11"/>
  <c r="J102" i="11"/>
  <c r="L122" i="11"/>
  <c r="D52" i="11"/>
  <c r="H52" i="11"/>
  <c r="L52" i="11"/>
  <c r="G88" i="11"/>
  <c r="N88" i="11"/>
  <c r="J88" i="11"/>
  <c r="M88" i="11"/>
  <c r="L88" i="11"/>
  <c r="K88" i="11"/>
  <c r="I88" i="11"/>
  <c r="H88" i="11"/>
  <c r="F88" i="11"/>
  <c r="D88" i="11"/>
  <c r="N89" i="11"/>
  <c r="M89" i="11"/>
  <c r="L89" i="11"/>
  <c r="J89" i="11"/>
  <c r="C88" i="11"/>
  <c r="K89" i="11"/>
  <c r="E88" i="11"/>
  <c r="E28" i="11"/>
  <c r="F29" i="11"/>
  <c r="I28" i="11"/>
  <c r="J29" i="11"/>
  <c r="M28" i="11"/>
  <c r="N29" i="11"/>
  <c r="C62" i="11"/>
  <c r="J62" i="11"/>
  <c r="F89" i="11"/>
  <c r="C32" i="11"/>
  <c r="G32" i="11"/>
  <c r="K32" i="11"/>
  <c r="E62" i="11"/>
  <c r="G62" i="11"/>
  <c r="N62" i="11"/>
  <c r="D182" i="11"/>
  <c r="F182" i="11"/>
  <c r="G92" i="11"/>
  <c r="I62" i="11"/>
  <c r="K62" i="11"/>
  <c r="H182" i="11"/>
  <c r="D72" i="11"/>
  <c r="I72" i="11"/>
  <c r="C132" i="11"/>
  <c r="H132" i="11"/>
  <c r="N132" i="11"/>
  <c r="G12" i="11"/>
  <c r="C72" i="11"/>
  <c r="H72" i="11"/>
  <c r="K72" i="11"/>
  <c r="M72" i="11"/>
  <c r="G132" i="11"/>
  <c r="L132" i="11"/>
  <c r="F12" i="11"/>
  <c r="G72" i="11"/>
  <c r="L72" i="11"/>
  <c r="F132" i="11"/>
  <c r="K132" i="11"/>
  <c r="E72" i="11"/>
  <c r="D132" i="11"/>
  <c r="J132" i="11"/>
  <c r="N193" i="11" l="1"/>
  <c r="N194" i="11" s="1"/>
  <c r="M193" i="11"/>
  <c r="M194" i="11" s="1"/>
  <c r="L156" i="11"/>
  <c r="L153" i="11"/>
  <c r="H156" i="11"/>
  <c r="H153" i="11"/>
  <c r="M156" i="11"/>
  <c r="M153" i="11"/>
  <c r="N156" i="11"/>
  <c r="N153" i="11"/>
  <c r="I156" i="11"/>
  <c r="I153" i="11"/>
  <c r="D156" i="11"/>
  <c r="D153" i="11"/>
  <c r="E156" i="11"/>
  <c r="E153" i="11"/>
  <c r="J156" i="11"/>
  <c r="J153" i="11"/>
  <c r="K156" i="11"/>
  <c r="K153" i="11"/>
  <c r="G156" i="11"/>
  <c r="G153" i="11"/>
  <c r="F156" i="11"/>
  <c r="F153" i="11"/>
  <c r="C156" i="11"/>
  <c r="C153" i="11"/>
  <c r="N126" i="11"/>
  <c r="N123" i="11"/>
  <c r="M136" i="11"/>
  <c r="M133" i="11"/>
  <c r="N146" i="11"/>
  <c r="N143" i="11"/>
  <c r="E126" i="11"/>
  <c r="E123" i="11"/>
  <c r="J146" i="11"/>
  <c r="J143" i="11"/>
  <c r="J126" i="11"/>
  <c r="J123" i="11"/>
  <c r="E136" i="11"/>
  <c r="E133" i="11"/>
  <c r="F146" i="11"/>
  <c r="F143" i="11"/>
  <c r="O132" i="11"/>
  <c r="L136" i="11"/>
  <c r="L133" i="11"/>
  <c r="M146" i="11"/>
  <c r="M143" i="11"/>
  <c r="K126" i="11"/>
  <c r="K123" i="11"/>
  <c r="F126" i="11"/>
  <c r="F123" i="11"/>
  <c r="H136" i="11"/>
  <c r="H133" i="11"/>
  <c r="I146" i="11"/>
  <c r="I143" i="11"/>
  <c r="G126" i="11"/>
  <c r="G123" i="11"/>
  <c r="I136" i="11"/>
  <c r="I133" i="11"/>
  <c r="D136" i="11"/>
  <c r="D133" i="11"/>
  <c r="E146" i="11"/>
  <c r="E143" i="11"/>
  <c r="K136" i="11"/>
  <c r="K133" i="11"/>
  <c r="L146" i="11"/>
  <c r="L143" i="11"/>
  <c r="C126" i="11"/>
  <c r="C123" i="11"/>
  <c r="L126" i="11"/>
  <c r="L123" i="11"/>
  <c r="H146" i="11"/>
  <c r="H143" i="11"/>
  <c r="H126" i="11"/>
  <c r="H123" i="11"/>
  <c r="C136" i="11"/>
  <c r="C133" i="11"/>
  <c r="D146" i="11"/>
  <c r="D143" i="11"/>
  <c r="G136" i="11"/>
  <c r="G133" i="11"/>
  <c r="N136" i="11"/>
  <c r="N133" i="11"/>
  <c r="K146" i="11"/>
  <c r="K143" i="11"/>
  <c r="M126" i="11"/>
  <c r="M123" i="11"/>
  <c r="D126" i="11"/>
  <c r="D123" i="11"/>
  <c r="G146" i="11"/>
  <c r="G143" i="11"/>
  <c r="J136" i="11"/>
  <c r="J133" i="11"/>
  <c r="F136" i="11"/>
  <c r="F133" i="11"/>
  <c r="C146" i="11"/>
  <c r="C143" i="11"/>
  <c r="I126" i="11"/>
  <c r="I123" i="11"/>
  <c r="N176" i="11"/>
  <c r="N173" i="11"/>
  <c r="M176" i="11"/>
  <c r="M173" i="11"/>
  <c r="G176" i="11"/>
  <c r="G173" i="11"/>
  <c r="J176" i="11"/>
  <c r="J173" i="11"/>
  <c r="F176" i="11"/>
  <c r="F173" i="11"/>
  <c r="I176" i="11"/>
  <c r="I173" i="11"/>
  <c r="C176" i="11"/>
  <c r="C173" i="11"/>
  <c r="L166" i="11"/>
  <c r="L163" i="11"/>
  <c r="I166" i="11"/>
  <c r="I163" i="11"/>
  <c r="K166" i="11"/>
  <c r="K163" i="11"/>
  <c r="H166" i="11"/>
  <c r="H163" i="11"/>
  <c r="E176" i="11"/>
  <c r="E173" i="11"/>
  <c r="D166" i="11"/>
  <c r="D163" i="11"/>
  <c r="G166" i="11"/>
  <c r="G163" i="11"/>
  <c r="N166" i="11"/>
  <c r="N163" i="11"/>
  <c r="J166" i="11"/>
  <c r="J163" i="11"/>
  <c r="M166" i="11"/>
  <c r="M163" i="11"/>
  <c r="C166" i="11"/>
  <c r="C163" i="11"/>
  <c r="F166" i="11"/>
  <c r="F163" i="11"/>
  <c r="L176" i="11"/>
  <c r="L173" i="11"/>
  <c r="H176" i="11"/>
  <c r="H173" i="11"/>
  <c r="K176" i="11"/>
  <c r="K173" i="11"/>
  <c r="E166" i="11"/>
  <c r="E163" i="11"/>
  <c r="D176" i="11"/>
  <c r="D173" i="11"/>
  <c r="L106" i="11"/>
  <c r="L103" i="11"/>
  <c r="J86" i="11"/>
  <c r="J83" i="11"/>
  <c r="H106" i="11"/>
  <c r="H103" i="11"/>
  <c r="I76" i="11"/>
  <c r="I73" i="11"/>
  <c r="F86" i="11"/>
  <c r="F83" i="11"/>
  <c r="D106" i="11"/>
  <c r="D103" i="11"/>
  <c r="N86" i="11"/>
  <c r="N83" i="11"/>
  <c r="D96" i="11"/>
  <c r="D93" i="11"/>
  <c r="G96" i="11"/>
  <c r="G93" i="11"/>
  <c r="E76" i="11"/>
  <c r="E73" i="11"/>
  <c r="M86" i="11"/>
  <c r="M83" i="11"/>
  <c r="K106" i="11"/>
  <c r="K103" i="11"/>
  <c r="K96" i="11"/>
  <c r="K93" i="11"/>
  <c r="H96" i="11"/>
  <c r="H93" i="11"/>
  <c r="L76" i="11"/>
  <c r="L73" i="11"/>
  <c r="I86" i="11"/>
  <c r="I83" i="11"/>
  <c r="G106" i="11"/>
  <c r="G103" i="11"/>
  <c r="I96" i="11"/>
  <c r="I93" i="11"/>
  <c r="H76" i="11"/>
  <c r="H73" i="11"/>
  <c r="E86" i="11"/>
  <c r="E83" i="11"/>
  <c r="C106" i="11"/>
  <c r="C103" i="11"/>
  <c r="F96" i="11"/>
  <c r="F93" i="11"/>
  <c r="J96" i="11"/>
  <c r="J93" i="11"/>
  <c r="D76" i="11"/>
  <c r="D73" i="11"/>
  <c r="L86" i="11"/>
  <c r="L83" i="11"/>
  <c r="N106" i="11"/>
  <c r="N103" i="11"/>
  <c r="K76" i="11"/>
  <c r="K73" i="11"/>
  <c r="G76" i="11"/>
  <c r="G73" i="11"/>
  <c r="H86" i="11"/>
  <c r="H83" i="11"/>
  <c r="J106" i="11"/>
  <c r="J103" i="11"/>
  <c r="L96" i="11"/>
  <c r="L93" i="11"/>
  <c r="M96" i="11"/>
  <c r="M93" i="11"/>
  <c r="C76" i="11"/>
  <c r="C73" i="11"/>
  <c r="D86" i="11"/>
  <c r="D83" i="11"/>
  <c r="F106" i="11"/>
  <c r="F103" i="11"/>
  <c r="E96" i="11"/>
  <c r="E93" i="11"/>
  <c r="N76" i="11"/>
  <c r="N73" i="11"/>
  <c r="K86" i="11"/>
  <c r="K83" i="11"/>
  <c r="M106" i="11"/>
  <c r="M103" i="11"/>
  <c r="N96" i="11"/>
  <c r="N93" i="11"/>
  <c r="J76" i="11"/>
  <c r="J73" i="11"/>
  <c r="G86" i="11"/>
  <c r="G83" i="11"/>
  <c r="I106" i="11"/>
  <c r="I103" i="11"/>
  <c r="M76" i="11"/>
  <c r="M73" i="11"/>
  <c r="F76" i="11"/>
  <c r="F73" i="11"/>
  <c r="C86" i="11"/>
  <c r="C83" i="11"/>
  <c r="E106" i="11"/>
  <c r="E103" i="11"/>
  <c r="K56" i="11"/>
  <c r="K53" i="11"/>
  <c r="F56" i="11"/>
  <c r="F53" i="11"/>
  <c r="H56" i="11"/>
  <c r="H53" i="11"/>
  <c r="E66" i="11"/>
  <c r="E63" i="11"/>
  <c r="L66" i="11"/>
  <c r="L63" i="11"/>
  <c r="M56" i="11"/>
  <c r="M53" i="11"/>
  <c r="H66" i="11"/>
  <c r="H63" i="11"/>
  <c r="I56" i="11"/>
  <c r="I53" i="11"/>
  <c r="K66" i="11"/>
  <c r="K63" i="11"/>
  <c r="J56" i="11"/>
  <c r="J53" i="11"/>
  <c r="G66" i="11"/>
  <c r="G63" i="11"/>
  <c r="D66" i="11"/>
  <c r="D63" i="11"/>
  <c r="E56" i="11"/>
  <c r="E53" i="11"/>
  <c r="C66" i="11"/>
  <c r="C63" i="11"/>
  <c r="G56" i="11"/>
  <c r="G53" i="11"/>
  <c r="N66" i="11"/>
  <c r="N63" i="11"/>
  <c r="D56" i="11"/>
  <c r="D53" i="11"/>
  <c r="J66" i="11"/>
  <c r="J63" i="11"/>
  <c r="C56" i="11"/>
  <c r="C53" i="11"/>
  <c r="F66" i="11"/>
  <c r="F63" i="11"/>
  <c r="M66" i="11"/>
  <c r="M63" i="11"/>
  <c r="N56" i="11"/>
  <c r="N53" i="11"/>
  <c r="L56" i="11"/>
  <c r="L53" i="11"/>
  <c r="I66" i="11"/>
  <c r="I63" i="11"/>
  <c r="C46" i="11"/>
  <c r="C43" i="11"/>
  <c r="J46" i="11"/>
  <c r="J43" i="11"/>
  <c r="I46" i="11"/>
  <c r="I43" i="11"/>
  <c r="K46" i="11"/>
  <c r="K43" i="11"/>
  <c r="E46" i="11"/>
  <c r="E43" i="11"/>
  <c r="L46" i="11"/>
  <c r="L43" i="11"/>
  <c r="H46" i="11"/>
  <c r="H43" i="11"/>
  <c r="D46" i="11"/>
  <c r="D43" i="11"/>
  <c r="M46" i="11"/>
  <c r="M43" i="11"/>
  <c r="F46" i="11"/>
  <c r="F43" i="11"/>
  <c r="G46" i="11"/>
  <c r="G43" i="11"/>
  <c r="N46" i="11"/>
  <c r="N43" i="11"/>
  <c r="D36" i="11"/>
  <c r="D33" i="11"/>
  <c r="F36" i="11"/>
  <c r="F33" i="11"/>
  <c r="K36" i="11"/>
  <c r="K33" i="11"/>
  <c r="G36" i="11"/>
  <c r="G33" i="11"/>
  <c r="C36" i="11"/>
  <c r="C33" i="11"/>
  <c r="M36" i="11"/>
  <c r="M33" i="11"/>
  <c r="I36" i="11"/>
  <c r="I33" i="11"/>
  <c r="L36" i="11"/>
  <c r="L33" i="11"/>
  <c r="N36" i="11"/>
  <c r="N33" i="11"/>
  <c r="E36" i="11"/>
  <c r="E33" i="11"/>
  <c r="H36" i="11"/>
  <c r="H33" i="11"/>
  <c r="J36" i="11"/>
  <c r="J33" i="11"/>
  <c r="D186" i="11"/>
  <c r="D183" i="11"/>
  <c r="N186" i="11"/>
  <c r="N183" i="11"/>
  <c r="K186" i="11"/>
  <c r="K183" i="11"/>
  <c r="J186" i="11"/>
  <c r="J183" i="11"/>
  <c r="F186" i="11"/>
  <c r="F183" i="11"/>
  <c r="M186" i="11"/>
  <c r="M183" i="11"/>
  <c r="G186" i="11"/>
  <c r="G183" i="11"/>
  <c r="I186" i="11"/>
  <c r="I183" i="11"/>
  <c r="C186" i="11"/>
  <c r="C183" i="11"/>
  <c r="E186" i="11"/>
  <c r="E183" i="11"/>
  <c r="L186" i="11"/>
  <c r="L183" i="11"/>
  <c r="H186" i="11"/>
  <c r="H183" i="11"/>
  <c r="L116" i="11"/>
  <c r="L113" i="11"/>
  <c r="D116" i="11"/>
  <c r="D113" i="11"/>
  <c r="K116" i="11"/>
  <c r="K113" i="11"/>
  <c r="G116" i="11"/>
  <c r="G113" i="11"/>
  <c r="C116" i="11"/>
  <c r="C113" i="11"/>
  <c r="H116" i="11"/>
  <c r="H113" i="11"/>
  <c r="N116" i="11"/>
  <c r="N113" i="11"/>
  <c r="J116" i="11"/>
  <c r="J113" i="11"/>
  <c r="F116" i="11"/>
  <c r="F113" i="11"/>
  <c r="M116" i="11"/>
  <c r="M113" i="11"/>
  <c r="I116" i="11"/>
  <c r="I113" i="11"/>
  <c r="E116" i="11"/>
  <c r="E113" i="11"/>
  <c r="K26" i="11"/>
  <c r="K23" i="11"/>
  <c r="G26" i="11"/>
  <c r="G23" i="11"/>
  <c r="N26" i="11"/>
  <c r="N23" i="11"/>
  <c r="C26" i="11"/>
  <c r="C23" i="11"/>
  <c r="J26" i="11"/>
  <c r="J23" i="11"/>
  <c r="L26" i="11"/>
  <c r="L23" i="11"/>
  <c r="F26" i="11"/>
  <c r="F23" i="11"/>
  <c r="H26" i="11"/>
  <c r="H23" i="11"/>
  <c r="D26" i="11"/>
  <c r="D23" i="11"/>
  <c r="M26" i="11"/>
  <c r="M23" i="11"/>
  <c r="I26" i="11"/>
  <c r="I23" i="11"/>
  <c r="E26" i="11"/>
  <c r="E23" i="11"/>
  <c r="L16" i="11"/>
  <c r="L13" i="11"/>
  <c r="I16" i="11"/>
  <c r="I13" i="11"/>
  <c r="H16" i="11"/>
  <c r="H13" i="11"/>
  <c r="D16" i="11"/>
  <c r="D13" i="11"/>
  <c r="E16" i="11"/>
  <c r="E13" i="11"/>
  <c r="K16" i="11"/>
  <c r="K13" i="11"/>
  <c r="G16" i="11"/>
  <c r="G13" i="11"/>
  <c r="C16" i="11"/>
  <c r="C13" i="11"/>
  <c r="N16" i="11"/>
  <c r="N13" i="11"/>
  <c r="J16" i="11"/>
  <c r="J13" i="11"/>
  <c r="F16" i="11"/>
  <c r="F13" i="11"/>
  <c r="M16" i="11"/>
  <c r="M13" i="11"/>
  <c r="O128" i="11"/>
  <c r="P128" i="11" s="1"/>
  <c r="I193" i="11"/>
  <c r="I194" i="11" s="1"/>
  <c r="F193" i="11"/>
  <c r="F194" i="11" s="1"/>
  <c r="O32" i="11"/>
  <c r="O62" i="11"/>
  <c r="O88" i="11"/>
  <c r="P88" i="11" s="1"/>
  <c r="O162" i="11"/>
  <c r="O42" i="11"/>
  <c r="O28" i="11"/>
  <c r="P28" i="11" s="1"/>
  <c r="O69" i="11"/>
  <c r="O129" i="11"/>
  <c r="L190" i="11"/>
  <c r="G190" i="11"/>
  <c r="F190" i="11"/>
  <c r="O149" i="11"/>
  <c r="O169" i="11"/>
  <c r="O158" i="11"/>
  <c r="P158" i="11" s="1"/>
  <c r="M190" i="11"/>
  <c r="E190" i="11"/>
  <c r="C189" i="11"/>
  <c r="O8" i="11"/>
  <c r="P8" i="11" s="1"/>
  <c r="M189" i="11"/>
  <c r="O18" i="11"/>
  <c r="P18" i="11" s="1"/>
  <c r="O12" i="11"/>
  <c r="J193" i="11"/>
  <c r="J194" i="11" s="1"/>
  <c r="O52" i="11"/>
  <c r="O49" i="11"/>
  <c r="O82" i="11"/>
  <c r="O122" i="11"/>
  <c r="D193" i="11"/>
  <c r="D194" i="11" s="1"/>
  <c r="O22" i="11"/>
  <c r="H190" i="11"/>
  <c r="O9" i="11"/>
  <c r="O109" i="11"/>
  <c r="O99" i="11"/>
  <c r="O119" i="11"/>
  <c r="O78" i="11"/>
  <c r="P78" i="11" s="1"/>
  <c r="O98" i="11"/>
  <c r="P98" i="11" s="1"/>
  <c r="O178" i="11"/>
  <c r="P178" i="11" s="1"/>
  <c r="O38" i="11"/>
  <c r="P38" i="11" s="1"/>
  <c r="O68" i="11"/>
  <c r="P68" i="11" s="1"/>
  <c r="L189" i="11"/>
  <c r="D189" i="11"/>
  <c r="N189" i="11"/>
  <c r="I189" i="11"/>
  <c r="O159" i="11"/>
  <c r="O108" i="11"/>
  <c r="P108" i="11" s="1"/>
  <c r="O58" i="11"/>
  <c r="P58" i="11" s="1"/>
  <c r="K193" i="11"/>
  <c r="K194" i="11" s="1"/>
  <c r="O72" i="11"/>
  <c r="O118" i="11"/>
  <c r="P118" i="11" s="1"/>
  <c r="O152" i="11"/>
  <c r="O112" i="11"/>
  <c r="O142" i="11"/>
  <c r="O29" i="11"/>
  <c r="H193" i="11"/>
  <c r="H194" i="11" s="1"/>
  <c r="O59" i="11"/>
  <c r="O39" i="11"/>
  <c r="D190" i="11"/>
  <c r="N190" i="11"/>
  <c r="O19" i="11"/>
  <c r="O148" i="11"/>
  <c r="P148" i="11" s="1"/>
  <c r="I190" i="11"/>
  <c r="K189" i="11"/>
  <c r="J189" i="11"/>
  <c r="E189" i="11"/>
  <c r="O138" i="11"/>
  <c r="P138" i="11" s="1"/>
  <c r="G193" i="11"/>
  <c r="G194" i="11" s="1"/>
  <c r="E193" i="11"/>
  <c r="E194" i="11" s="1"/>
  <c r="O172" i="11"/>
  <c r="L193" i="11"/>
  <c r="L194" i="11" s="1"/>
  <c r="K190" i="11"/>
  <c r="J190" i="11"/>
  <c r="J195" i="11" s="1"/>
  <c r="O139" i="11"/>
  <c r="O79" i="11"/>
  <c r="O48" i="11"/>
  <c r="P48" i="11" s="1"/>
  <c r="O168" i="11"/>
  <c r="P168" i="11" s="1"/>
  <c r="H189" i="11"/>
  <c r="G189" i="11"/>
  <c r="F189" i="11"/>
  <c r="O182" i="11"/>
  <c r="O179" i="11"/>
  <c r="D195" i="11" l="1"/>
  <c r="M195" i="11"/>
  <c r="I195" i="11"/>
  <c r="N195" i="11"/>
  <c r="H195" i="11"/>
  <c r="L195" i="11"/>
  <c r="F195" i="11"/>
  <c r="G195" i="11"/>
  <c r="K195" i="11"/>
  <c r="E195" i="11"/>
  <c r="O156" i="11"/>
  <c r="O153" i="11"/>
  <c r="O136" i="11"/>
  <c r="O133" i="11"/>
  <c r="O146" i="11"/>
  <c r="O143" i="11"/>
  <c r="O126" i="11"/>
  <c r="O123" i="11"/>
  <c r="O166" i="11"/>
  <c r="O163" i="11"/>
  <c r="O176" i="11"/>
  <c r="O173" i="11"/>
  <c r="O106" i="11"/>
  <c r="O103" i="11"/>
  <c r="O76" i="11"/>
  <c r="O73" i="11"/>
  <c r="O86" i="11"/>
  <c r="O83" i="11"/>
  <c r="O66" i="11"/>
  <c r="O63" i="11"/>
  <c r="O56" i="11"/>
  <c r="O53" i="11"/>
  <c r="O46" i="11"/>
  <c r="O43" i="11"/>
  <c r="O36" i="11"/>
  <c r="O33" i="11"/>
  <c r="O186" i="11"/>
  <c r="O183" i="11"/>
  <c r="O116" i="11"/>
  <c r="O113" i="11"/>
  <c r="O26" i="11"/>
  <c r="O23" i="11"/>
  <c r="O16" i="11"/>
  <c r="O13" i="11"/>
  <c r="K25" i="6"/>
  <c r="K41" i="6" s="1"/>
  <c r="K43" i="6" s="1"/>
  <c r="K48" i="6"/>
  <c r="H48" i="6"/>
  <c r="H25" i="6"/>
  <c r="H41" i="6" s="1"/>
  <c r="H43" i="6" s="1"/>
  <c r="O48" i="6"/>
  <c r="O25" i="6"/>
  <c r="O41" i="6" s="1"/>
  <c r="O43" i="6" s="1"/>
  <c r="P48" i="6"/>
  <c r="P25" i="6"/>
  <c r="P41" i="6" s="1"/>
  <c r="P43" i="6" s="1"/>
  <c r="M198" i="11"/>
  <c r="P26" i="6"/>
  <c r="P44" i="6" s="1"/>
  <c r="P46" i="6" s="1"/>
  <c r="I26" i="6"/>
  <c r="I44" i="6" s="1"/>
  <c r="I46" i="6" s="1"/>
  <c r="F198" i="11"/>
  <c r="J198" i="11"/>
  <c r="M26" i="6"/>
  <c r="M44" i="6" s="1"/>
  <c r="M46" i="6" s="1"/>
  <c r="M25" i="6"/>
  <c r="M41" i="6" s="1"/>
  <c r="M43" i="6" s="1"/>
  <c r="M48" i="6"/>
  <c r="L48" i="6"/>
  <c r="L25" i="6"/>
  <c r="L41" i="6" s="1"/>
  <c r="L43" i="6" s="1"/>
  <c r="P189" i="11"/>
  <c r="J26" i="6"/>
  <c r="J44" i="6" s="1"/>
  <c r="J46" i="6" s="1"/>
  <c r="G198" i="11"/>
  <c r="N26" i="6"/>
  <c r="N44" i="6" s="1"/>
  <c r="N46" i="6" s="1"/>
  <c r="K198" i="11"/>
  <c r="N25" i="6"/>
  <c r="N41" i="6" s="1"/>
  <c r="N43" i="6" s="1"/>
  <c r="N48" i="6"/>
  <c r="N198" i="11"/>
  <c r="Q26" i="6"/>
  <c r="Q44" i="6" s="1"/>
  <c r="Q46" i="6" s="1"/>
  <c r="Q25" i="6"/>
  <c r="Q41" i="6" s="1"/>
  <c r="Q43" i="6" s="1"/>
  <c r="Q48" i="6"/>
  <c r="H198" i="11"/>
  <c r="K26" i="6"/>
  <c r="K44" i="6" s="1"/>
  <c r="K46" i="6" s="1"/>
  <c r="F48" i="6"/>
  <c r="F25" i="6"/>
  <c r="O189" i="11"/>
  <c r="O26" i="6"/>
  <c r="O44" i="6" s="1"/>
  <c r="O46" i="6" s="1"/>
  <c r="L198" i="11"/>
  <c r="I25" i="6"/>
  <c r="I41" i="6" s="1"/>
  <c r="I43" i="6" s="1"/>
  <c r="I48" i="6"/>
  <c r="J48" i="6"/>
  <c r="J25" i="6"/>
  <c r="J41" i="6" s="1"/>
  <c r="J43" i="6" s="1"/>
  <c r="I198" i="11"/>
  <c r="L26" i="6"/>
  <c r="L44" i="6" s="1"/>
  <c r="L46" i="6" s="1"/>
  <c r="G26" i="6"/>
  <c r="G44" i="6" s="1"/>
  <c r="G46" i="6" s="1"/>
  <c r="D198" i="11"/>
  <c r="G48" i="6"/>
  <c r="G25" i="6"/>
  <c r="G41" i="6" s="1"/>
  <c r="G43" i="6" s="1"/>
  <c r="E198" i="11"/>
  <c r="H26" i="6"/>
  <c r="H44" i="6" s="1"/>
  <c r="H46" i="6" s="1"/>
  <c r="C92" i="11"/>
  <c r="C89" i="11"/>
  <c r="C96" i="11" l="1"/>
  <c r="C93" i="11"/>
  <c r="O92" i="11"/>
  <c r="C193" i="11"/>
  <c r="O89" i="11"/>
  <c r="C190" i="11"/>
  <c r="F41" i="6"/>
  <c r="R25" i="6"/>
  <c r="S41" i="6" s="1"/>
  <c r="C195" i="11" l="1"/>
  <c r="O193" i="11"/>
  <c r="O194" i="11" s="1"/>
  <c r="C194" i="11"/>
  <c r="O96" i="11"/>
  <c r="O93" i="11"/>
  <c r="O190" i="11"/>
  <c r="F26" i="6"/>
  <c r="C198" i="11"/>
  <c r="F43" i="6"/>
  <c r="R41" i="6"/>
  <c r="O195" i="11" l="1"/>
  <c r="F44" i="6"/>
  <c r="R26" i="6"/>
  <c r="S44" i="6" s="1"/>
  <c r="O198" i="11"/>
  <c r="F46" i="6" l="1"/>
  <c r="R44" i="6"/>
</calcChain>
</file>

<file path=xl/sharedStrings.xml><?xml version="1.0" encoding="utf-8"?>
<sst xmlns="http://schemas.openxmlformats.org/spreadsheetml/2006/main" count="770" uniqueCount="90">
  <si>
    <t>TINAGO</t>
  </si>
  <si>
    <t>CAMBITE</t>
  </si>
  <si>
    <t>INIGUIHAN</t>
  </si>
  <si>
    <t>BARANGAY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</si>
  <si>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</si>
  <si>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</si>
  <si>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</si>
  <si>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</si>
  <si>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</si>
  <si>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</si>
  <si>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</si>
  <si>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</si>
  <si>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</si>
  <si>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</si>
  <si>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</si>
  <si>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</si>
  <si>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HIGOSOAN</t>
  </si>
  <si>
    <t>SAN AGUSTIN</t>
  </si>
  <si>
    <t>BANDAY</t>
  </si>
  <si>
    <t>BOGO</t>
  </si>
  <si>
    <t>SAN ANTONIO</t>
  </si>
  <si>
    <t>SAN MIGUEL</t>
  </si>
  <si>
    <t>MASLOG</t>
  </si>
  <si>
    <t>SAN ROQUE</t>
  </si>
  <si>
    <t>LOOC</t>
  </si>
  <si>
    <t>SAN ISDRO</t>
  </si>
  <si>
    <t>MAG ATA</t>
  </si>
  <si>
    <t>PONONG</t>
  </si>
  <si>
    <t>CANLUPAO</t>
  </si>
  <si>
    <t>CABASCAN</t>
  </si>
  <si>
    <t>MAANYAG</t>
  </si>
  <si>
    <t>MONTHLY</t>
  </si>
  <si>
    <t xml:space="preserve"> </t>
  </si>
  <si>
    <r>
      <t xml:space="preserve">TOTAL
</t>
    </r>
    <r>
      <rPr>
        <sz val="9"/>
        <color theme="1"/>
        <rFont val="Calibri"/>
        <family val="2"/>
        <scheme val="minor"/>
      </rPr>
      <t>cu.m</t>
    </r>
  </si>
  <si>
    <r>
      <t>TOTAL CONSUMPTION</t>
    </r>
    <r>
      <rPr>
        <sz val="9"/>
        <color theme="1"/>
        <rFont val="Calibri"/>
        <family val="2"/>
        <scheme val="minor"/>
      </rPr>
      <t xml:space="preserve"> (cu.m)</t>
    </r>
  </si>
  <si>
    <r>
      <t xml:space="preserve">TOTAL AMOUNT </t>
    </r>
    <r>
      <rPr>
        <sz val="9"/>
        <color theme="1"/>
        <rFont val="Calibri"/>
        <family val="2"/>
        <scheme val="minor"/>
      </rPr>
      <t>(Peso)</t>
    </r>
  </si>
  <si>
    <r>
      <t xml:space="preserve">TOTAL
</t>
    </r>
    <r>
      <rPr>
        <sz val="9"/>
        <color theme="1"/>
        <rFont val="Calibri"/>
        <family val="2"/>
        <scheme val="minor"/>
      </rPr>
      <t>Peso</t>
    </r>
  </si>
  <si>
    <t>TOMAS OPPUS MUNICIPAL WATER SYSTEM ADMINISTRATION</t>
  </si>
  <si>
    <t>WATER CONSUMPTION</t>
  </si>
  <si>
    <r>
      <t>TOTAL CONSUMPTION</t>
    </r>
    <r>
      <rPr>
        <sz val="9"/>
        <color theme="1"/>
        <rFont val="Calibri"/>
        <family val="2"/>
        <scheme val="minor"/>
      </rPr>
      <t xml:space="preserve"> 
(cu.m)</t>
    </r>
  </si>
  <si>
    <r>
      <t xml:space="preserve">TOTAL AMOUNT 
</t>
    </r>
    <r>
      <rPr>
        <sz val="9"/>
        <color theme="1"/>
        <rFont val="Calibri"/>
        <family val="2"/>
        <scheme val="minor"/>
      </rPr>
      <t>(Peso)</t>
    </r>
  </si>
  <si>
    <t>YEAR 2017</t>
  </si>
  <si>
    <t>YEAR 2016</t>
  </si>
  <si>
    <t>DIFF.</t>
  </si>
  <si>
    <t>%</t>
  </si>
  <si>
    <r>
      <t>CONSUMPTION</t>
    </r>
    <r>
      <rPr>
        <sz val="9"/>
        <color theme="1"/>
        <rFont val="Calibri"/>
        <family val="2"/>
        <scheme val="minor"/>
      </rPr>
      <t xml:space="preserve"> 
(cu.m)</t>
    </r>
  </si>
  <si>
    <r>
      <t xml:space="preserve">AMOUNT 
</t>
    </r>
    <r>
      <rPr>
        <sz val="9"/>
        <color theme="1"/>
        <rFont val="Calibri"/>
        <family val="2"/>
        <scheme val="minor"/>
      </rPr>
      <t>(Peso)</t>
    </r>
  </si>
  <si>
    <t>TOTAL</t>
  </si>
  <si>
    <t>AMOUNT IN CUBIC METER</t>
  </si>
  <si>
    <t>Date:</t>
  </si>
  <si>
    <r>
      <t xml:space="preserve">FLOW RATE 2017 </t>
    </r>
    <r>
      <rPr>
        <sz val="11"/>
        <color theme="1"/>
        <rFont val="Calibri"/>
        <family val="2"/>
        <scheme val="minor"/>
      </rPr>
      <t>(L/S)</t>
    </r>
  </si>
  <si>
    <t>TO  DATE</t>
  </si>
  <si>
    <t>YEAR TOTAL</t>
  </si>
  <si>
    <t>YEAR 2018</t>
  </si>
  <si>
    <r>
      <t xml:space="preserve">FLOW RATE 2018 </t>
    </r>
    <r>
      <rPr>
        <sz val="11"/>
        <color theme="1"/>
        <rFont val="Calibri"/>
        <family val="2"/>
        <scheme val="minor"/>
      </rPr>
      <t>(L/S)</t>
    </r>
  </si>
  <si>
    <t>cabascan</t>
  </si>
  <si>
    <t>YEAR 2019</t>
  </si>
  <si>
    <r>
      <t>TOTAL CONSUMPTION</t>
    </r>
    <r>
      <rPr>
        <sz val="8"/>
        <color theme="1"/>
        <rFont val="Calibri"/>
        <family val="2"/>
        <scheme val="minor"/>
      </rPr>
      <t xml:space="preserve"> 
(cu.m)</t>
    </r>
  </si>
  <si>
    <r>
      <t xml:space="preserve">TOTAL AMOUNT 
</t>
    </r>
    <r>
      <rPr>
        <sz val="8"/>
        <color theme="1"/>
        <rFont val="Calibri"/>
        <family val="2"/>
        <scheme val="minor"/>
      </rPr>
      <t>(Peso)</t>
    </r>
  </si>
  <si>
    <r>
      <t>CONSUMPTION</t>
    </r>
    <r>
      <rPr>
        <sz val="8"/>
        <color theme="1"/>
        <rFont val="Calibri"/>
        <family val="2"/>
        <scheme val="minor"/>
      </rPr>
      <t xml:space="preserve"> 
(cu.m)</t>
    </r>
  </si>
  <si>
    <r>
      <t xml:space="preserve">AMOUNT 
</t>
    </r>
    <r>
      <rPr>
        <sz val="8"/>
        <color theme="1"/>
        <rFont val="Calibri"/>
        <family val="2"/>
        <scheme val="minor"/>
      </rPr>
      <t>(Peso)</t>
    </r>
  </si>
  <si>
    <r>
      <t xml:space="preserve">FLOW RATE 2019 </t>
    </r>
    <r>
      <rPr>
        <sz val="8"/>
        <color theme="1"/>
        <rFont val="Calibri"/>
        <family val="2"/>
        <scheme val="minor"/>
      </rPr>
      <t>(L/S)</t>
    </r>
  </si>
  <si>
    <r>
      <t xml:space="preserve">FLOW RATE 2018 </t>
    </r>
    <r>
      <rPr>
        <sz val="8"/>
        <color theme="1"/>
        <rFont val="Calibri"/>
        <family val="2"/>
        <scheme val="minor"/>
      </rPr>
      <t>(L/S)</t>
    </r>
  </si>
  <si>
    <t/>
  </si>
  <si>
    <t>10 980</t>
  </si>
  <si>
    <t>Total</t>
  </si>
  <si>
    <t>in. cubic meter</t>
  </si>
  <si>
    <t>amount receivables</t>
  </si>
  <si>
    <t>amount paid</t>
  </si>
  <si>
    <r>
      <t xml:space="preserve">TOTAL
</t>
    </r>
    <r>
      <rPr>
        <sz val="6"/>
        <color theme="1"/>
        <rFont val="Calibri"/>
        <family val="2"/>
        <scheme val="minor"/>
      </rPr>
      <t>PER BRGY</t>
    </r>
  </si>
  <si>
    <t>SAN ISIDRO</t>
  </si>
  <si>
    <r>
      <t xml:space="preserve">Total Amount Receivables </t>
    </r>
    <r>
      <rPr>
        <sz val="9"/>
        <color theme="1"/>
        <rFont val="Calibri"/>
        <family val="2"/>
        <scheme val="minor"/>
      </rPr>
      <t>(peso)</t>
    </r>
  </si>
  <si>
    <r>
      <t>Total Consumption</t>
    </r>
    <r>
      <rPr>
        <sz val="9"/>
        <color theme="1"/>
        <rFont val="Calibri"/>
        <family val="2"/>
        <scheme val="minor"/>
      </rPr>
      <t xml:space="preserve"> (cu.m)</t>
    </r>
  </si>
  <si>
    <t>YEAR 2020</t>
  </si>
  <si>
    <r>
      <t xml:space="preserve">DIFF.
</t>
    </r>
    <r>
      <rPr>
        <sz val="8"/>
        <color theme="1"/>
        <rFont val="Calibri"/>
        <family val="2"/>
        <scheme val="minor"/>
      </rPr>
      <t>2020-2019</t>
    </r>
  </si>
  <si>
    <r>
      <t xml:space="preserve">FLOW RATE 2020 </t>
    </r>
    <r>
      <rPr>
        <sz val="8"/>
        <color theme="1"/>
        <rFont val="Calibri"/>
        <family val="2"/>
        <scheme val="minor"/>
      </rPr>
      <t>(L/S)</t>
    </r>
  </si>
  <si>
    <t>Percentage of Amount Paid</t>
  </si>
  <si>
    <t>Percentage of NWR</t>
  </si>
  <si>
    <t>DESCRIPTION</t>
  </si>
  <si>
    <t>% of amount paid</t>
  </si>
  <si>
    <t>percentage</t>
  </si>
  <si>
    <t>GROSS</t>
  </si>
  <si>
    <t>free</t>
  </si>
  <si>
    <t>NET</t>
  </si>
  <si>
    <t>NRW</t>
  </si>
  <si>
    <t>adjusted</t>
  </si>
  <si>
    <t>NWR</t>
  </si>
  <si>
    <r>
      <t>Total Amount Paid</t>
    </r>
    <r>
      <rPr>
        <sz val="9"/>
        <color rgb="FFFF0000"/>
        <rFont val="Calibri"/>
        <family val="2"/>
        <scheme val="minor"/>
      </rPr>
      <t xml:space="preserve"> (peso)</t>
    </r>
  </si>
  <si>
    <t>ADJUSTED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</si>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</sst>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000"/>
    <numFmt numFmtId="165" formatCode="_(* #,##0_);_(* \(#,##0\);_(* &quot;-&quot;??_);_(@_)"/>
    <numFmt numFmtId="166" formatCode="[$-3409]mmmm\ dd\,\ yyyy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0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0" fillId="0" borderId="0" xfId="0" applyFill="1" applyBorder="1"/>
    <xf numFmtId="0" fontId="3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1" fillId="0" borderId="15" xfId="0" applyFont="1" applyBorder="1"/>
    <xf numFmtId="3" fontId="4" fillId="0" borderId="16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" fillId="0" borderId="8" xfId="0" applyFont="1" applyBorder="1"/>
    <xf numFmtId="3" fontId="2" fillId="0" borderId="8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3" fontId="3" fillId="0" borderId="8" xfId="0" applyNumberFormat="1" applyFont="1" applyBorder="1" applyAlignment="1">
      <alignment horizontal="center" vertical="center"/>
    </xf>
    <xf numFmtId="3" fontId="0" fillId="0" borderId="0" xfId="0" applyNumberFormat="1"/>
    <xf numFmtId="3" fontId="3" fillId="0" borderId="1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1" fillId="0" borderId="21" xfId="0" applyFont="1" applyBorder="1"/>
    <xf numFmtId="165" fontId="0" fillId="0" borderId="12" xfId="1" applyNumberFormat="1" applyFont="1" applyBorder="1" applyAlignment="1">
      <alignment horizontal="left" wrapText="1"/>
    </xf>
    <xf numFmtId="165" fontId="0" fillId="0" borderId="12" xfId="1" applyNumberFormat="1" applyFont="1" applyBorder="1" applyAlignment="1">
      <alignment horizontal="left"/>
    </xf>
    <xf numFmtId="165" fontId="0" fillId="0" borderId="20" xfId="1" applyNumberFormat="1" applyFont="1" applyBorder="1" applyAlignment="1">
      <alignment horizontal="left"/>
    </xf>
    <xf numFmtId="3" fontId="2" fillId="0" borderId="23" xfId="0" applyNumberFormat="1" applyFont="1" applyBorder="1" applyAlignment="1">
      <alignment horizontal="center" vertical="center"/>
    </xf>
    <xf numFmtId="0" fontId="5" fillId="0" borderId="0" xfId="0" applyFont="1"/>
    <xf numFmtId="3" fontId="1" fillId="0" borderId="13" xfId="0" applyNumberFormat="1" applyFont="1" applyBorder="1" applyAlignment="1">
      <alignment horizontal="center" vertical="center"/>
    </xf>
    <xf numFmtId="0" fontId="0" fillId="0" borderId="0" xfId="0" applyFont="1"/>
    <xf numFmtId="3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0" fillId="0" borderId="25" xfId="1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1" fillId="0" borderId="0" xfId="0" applyFont="1" applyBorder="1"/>
    <xf numFmtId="0" fontId="10" fillId="0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left" wrapText="1"/>
    </xf>
    <xf numFmtId="165" fontId="0" fillId="0" borderId="13" xfId="1" applyNumberFormat="1" applyFont="1" applyBorder="1" applyAlignment="1">
      <alignment horizontal="left"/>
    </xf>
    <xf numFmtId="0" fontId="6" fillId="3" borderId="0" xfId="0" applyNumberFormat="1" applyFont="1" applyFill="1" applyAlignment="1"/>
    <xf numFmtId="0" fontId="1" fillId="3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5" fontId="12" fillId="0" borderId="0" xfId="1" applyNumberFormat="1" applyFont="1" applyBorder="1" applyAlignment="1">
      <alignment horizontal="left" wrapText="1"/>
    </xf>
    <xf numFmtId="165" fontId="12" fillId="0" borderId="0" xfId="1" applyNumberFormat="1" applyFont="1" applyBorder="1" applyAlignment="1">
      <alignment horizontal="left"/>
    </xf>
    <xf numFmtId="3" fontId="2" fillId="0" borderId="29" xfId="0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left" wrapText="1"/>
    </xf>
    <xf numFmtId="165" fontId="0" fillId="0" borderId="0" xfId="1" applyNumberFormat="1" applyFont="1" applyBorder="1" applyAlignment="1">
      <alignment horizontal="left"/>
    </xf>
    <xf numFmtId="0" fontId="2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2" fillId="0" borderId="0" xfId="0" applyNumberFormat="1" applyFont="1"/>
    <xf numFmtId="0" fontId="2" fillId="0" borderId="1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 vertical="center"/>
    </xf>
    <xf numFmtId="10" fontId="2" fillId="2" borderId="23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3" fontId="4" fillId="0" borderId="28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0" fontId="4" fillId="4" borderId="13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/>
    </xf>
    <xf numFmtId="10" fontId="15" fillId="0" borderId="23" xfId="0" applyNumberFormat="1" applyFont="1" applyBorder="1" applyAlignment="1">
      <alignment horizontal="right" vertical="center"/>
    </xf>
    <xf numFmtId="3" fontId="15" fillId="0" borderId="3" xfId="0" applyNumberFormat="1" applyFont="1" applyBorder="1" applyAlignment="1">
      <alignment horizontal="right" vertical="center"/>
    </xf>
    <xf numFmtId="3" fontId="17" fillId="0" borderId="3" xfId="0" applyNumberFormat="1" applyFont="1" applyBorder="1" applyAlignment="1">
      <alignment horizontal="right" vertical="center"/>
    </xf>
    <xf numFmtId="3" fontId="18" fillId="0" borderId="3" xfId="0" applyNumberFormat="1" applyFont="1" applyBorder="1" applyAlignment="1">
      <alignment horizontal="right" vertical="center"/>
    </xf>
    <xf numFmtId="3" fontId="19" fillId="0" borderId="3" xfId="0" applyNumberFormat="1" applyFont="1" applyBorder="1" applyAlignment="1">
      <alignment horizontal="right" vertical="center"/>
    </xf>
    <xf numFmtId="10" fontId="18" fillId="0" borderId="3" xfId="0" applyNumberFormat="1" applyFont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right"/>
    </xf>
    <xf numFmtId="0" fontId="18" fillId="0" borderId="3" xfId="0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15" fillId="0" borderId="23" xfId="0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10" fontId="15" fillId="0" borderId="2" xfId="0" applyNumberFormat="1" applyFont="1" applyBorder="1" applyAlignment="1">
      <alignment horizontal="right" vertical="center"/>
    </xf>
    <xf numFmtId="10" fontId="19" fillId="0" borderId="3" xfId="0" applyNumberFormat="1" applyFont="1" applyBorder="1" applyAlignment="1">
      <alignment horizontal="right" vertical="center"/>
    </xf>
    <xf numFmtId="10" fontId="15" fillId="0" borderId="11" xfId="0" applyNumberFormat="1" applyFont="1" applyBorder="1" applyAlignment="1">
      <alignment horizontal="right" vertical="center"/>
    </xf>
    <xf numFmtId="3" fontId="19" fillId="0" borderId="12" xfId="0" applyNumberFormat="1" applyFont="1" applyBorder="1" applyAlignment="1">
      <alignment horizontal="right" vertical="center"/>
    </xf>
    <xf numFmtId="3" fontId="17" fillId="0" borderId="12" xfId="0" applyNumberFormat="1" applyFont="1" applyBorder="1" applyAlignment="1">
      <alignment horizontal="right" vertical="center"/>
    </xf>
    <xf numFmtId="0" fontId="15" fillId="0" borderId="15" xfId="0" applyFont="1" applyBorder="1" applyAlignment="1">
      <alignment horizontal="right"/>
    </xf>
    <xf numFmtId="10" fontId="15" fillId="0" borderId="15" xfId="0" applyNumberFormat="1" applyFont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0" fontId="1" fillId="0" borderId="1" xfId="0" applyFont="1" applyBorder="1"/>
    <xf numFmtId="3" fontId="2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right" vertical="center"/>
    </xf>
    <xf numFmtId="10" fontId="22" fillId="0" borderId="1" xfId="0" applyNumberFormat="1" applyFont="1" applyBorder="1" applyAlignment="1">
      <alignment horizontal="right"/>
    </xf>
    <xf numFmtId="10" fontId="22" fillId="0" borderId="1" xfId="0" applyNumberFormat="1" applyFont="1" applyBorder="1"/>
    <xf numFmtId="10" fontId="23" fillId="0" borderId="1" xfId="0" applyNumberFormat="1" applyFont="1" applyBorder="1" applyAlignment="1">
      <alignment horizontal="right"/>
    </xf>
    <xf numFmtId="10" fontId="23" fillId="0" borderId="1" xfId="0" applyNumberFormat="1" applyFont="1" applyBorder="1"/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/>
    </xf>
    <xf numFmtId="3" fontId="2" fillId="7" borderId="7" xfId="0" applyNumberFormat="1" applyFont="1" applyFill="1" applyBorder="1" applyAlignment="1">
      <alignment horizontal="center" vertical="center"/>
    </xf>
    <xf numFmtId="3" fontId="2" fillId="7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right" vertical="center" textRotation="90" wrapText="1"/>
    </xf>
    <xf numFmtId="49" fontId="9" fillId="0" borderId="0" xfId="0" applyNumberFormat="1" applyFont="1" applyBorder="1" applyAlignment="1">
      <alignment horizontal="right" vertical="center" textRotation="90"/>
    </xf>
    <xf numFmtId="0" fontId="4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3" fontId="2" fillId="6" borderId="7" xfId="0" applyNumberFormat="1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3" fontId="2" fillId="8" borderId="7" xfId="0" applyNumberFormat="1" applyFont="1" applyFill="1" applyBorder="1" applyAlignment="1">
      <alignment horizontal="center" vertical="center"/>
    </xf>
    <xf numFmtId="3" fontId="2" fillId="8" borderId="6" xfId="0" applyNumberFormat="1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3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right" vertical="center"/>
    </xf>
    <xf numFmtId="0" fontId="21" fillId="0" borderId="6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right" vertical="center" textRotation="90" wrapText="1"/>
    </xf>
    <xf numFmtId="49" fontId="9" fillId="0" borderId="24" xfId="0" applyNumberFormat="1" applyFont="1" applyBorder="1" applyAlignment="1">
      <alignment horizontal="right" vertical="center" textRotation="90" wrapText="1"/>
    </xf>
    <xf numFmtId="49" fontId="9" fillId="0" borderId="24" xfId="0" applyNumberFormat="1" applyFont="1" applyBorder="1" applyAlignment="1">
      <alignment horizontal="right" vertical="center" textRotation="90"/>
    </xf>
    <xf numFmtId="49" fontId="9" fillId="0" borderId="22" xfId="0" applyNumberFormat="1" applyFont="1" applyBorder="1" applyAlignment="1">
      <alignment horizontal="right" vertical="center" textRotation="90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28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32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166" fontId="11" fillId="3" borderId="2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3587787772484"/>
          <c:y val="3.5223778845826087E-2"/>
          <c:w val="0.78855371233935556"/>
          <c:h val="0.92392450943632043"/>
        </c:manualLayout>
      </c:layout>
      <c:barChart>
        <c:barDir val="col"/>
        <c:grouping val="clustered"/>
        <c:varyColors val="0"/>
        <c:ser>
          <c:idx val="3"/>
          <c:order val="0"/>
          <c:tx>
            <c:v>2016</c:v>
          </c:tx>
          <c:spPr>
            <a:ln w="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'summary graph'!$F$38:$Q$38</c:f>
              <c:numCache>
                <c:formatCode>#,##0</c:formatCode>
                <c:ptCount val="12"/>
                <c:pt idx="0">
                  <c:v>10867</c:v>
                </c:pt>
                <c:pt idx="1">
                  <c:v>10414</c:v>
                </c:pt>
                <c:pt idx="2">
                  <c:v>13814</c:v>
                </c:pt>
                <c:pt idx="3">
                  <c:v>10615</c:v>
                </c:pt>
                <c:pt idx="4">
                  <c:v>13237</c:v>
                </c:pt>
                <c:pt idx="5">
                  <c:v>10781</c:v>
                </c:pt>
                <c:pt idx="6">
                  <c:v>10372</c:v>
                </c:pt>
                <c:pt idx="7">
                  <c:v>11103</c:v>
                </c:pt>
                <c:pt idx="8">
                  <c:v>11872</c:v>
                </c:pt>
                <c:pt idx="9">
                  <c:v>13545</c:v>
                </c:pt>
                <c:pt idx="10">
                  <c:v>9803</c:v>
                </c:pt>
                <c:pt idx="11">
                  <c:v>12337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4D8C-8E89-BF8FAAADEB1D}"/>
            </c:ext>
          </c:extLst>
        </c:ser>
        <c:ser>
          <c:idx val="1"/>
          <c:order val="1"/>
          <c:tx>
            <c:v>2017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strRef>
              <c:f>'summary graph'!$F$6:$Q$6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graph'!$F$35:$Q$35</c:f>
              <c:numCache>
                <c:formatCode>#,##0</c:formatCode>
                <c:ptCount val="12"/>
                <c:pt idx="0">
                  <c:v>9023</c:v>
                </c:pt>
                <c:pt idx="1">
                  <c:v>7953</c:v>
                </c:pt>
                <c:pt idx="2">
                  <c:v>8216.5</c:v>
                </c:pt>
                <c:pt idx="3">
                  <c:v>8216.5</c:v>
                </c:pt>
                <c:pt idx="4">
                  <c:v>11383</c:v>
                </c:pt>
                <c:pt idx="5">
                  <c:v>11943</c:v>
                </c:pt>
                <c:pt idx="6">
                  <c:v>10977</c:v>
                </c:pt>
                <c:pt idx="7">
                  <c:v>12718</c:v>
                </c:pt>
                <c:pt idx="8">
                  <c:v>10632</c:v>
                </c:pt>
                <c:pt idx="9">
                  <c:v>12358</c:v>
                </c:pt>
                <c:pt idx="10">
                  <c:v>8541</c:v>
                </c:pt>
                <c:pt idx="11">
                  <c:v>12939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4-4D8C-8E89-BF8FAAADEB1D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'summary graph'!$F$32:$Q$32</c:f>
              <c:numCache>
                <c:formatCode>#,##0</c:formatCode>
                <c:ptCount val="12"/>
                <c:pt idx="0">
                  <c:v>8609</c:v>
                </c:pt>
                <c:pt idx="1">
                  <c:v>9676</c:v>
                </c:pt>
                <c:pt idx="2">
                  <c:v>11834</c:v>
                </c:pt>
                <c:pt idx="3">
                  <c:v>10244</c:v>
                </c:pt>
                <c:pt idx="4">
                  <c:v>8783</c:v>
                </c:pt>
                <c:pt idx="5">
                  <c:v>11177</c:v>
                </c:pt>
                <c:pt idx="6">
                  <c:v>11811</c:v>
                </c:pt>
                <c:pt idx="7">
                  <c:v>12406</c:v>
                </c:pt>
                <c:pt idx="8">
                  <c:v>8781</c:v>
                </c:pt>
                <c:pt idx="9">
                  <c:v>9314</c:v>
                </c:pt>
                <c:pt idx="10">
                  <c:v>11211</c:v>
                </c:pt>
                <c:pt idx="11">
                  <c:v>10583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4-4D8C-8E89-BF8FAAADEB1D}"/>
            </c:ext>
          </c:extLst>
        </c:ser>
        <c:ser>
          <c:idx val="0"/>
          <c:order val="3"/>
          <c:tx>
            <c:v>2019</c:v>
          </c:tx>
          <c:invertIfNegative val="0"/>
          <c:cat>
            <c:strRef>
              <c:f>'summary graph'!$F$6:$L$6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'summary graph'!$F$29:$Q$29</c:f>
              <c:numCache>
                <c:formatCode>#,##0</c:formatCode>
                <c:ptCount val="12"/>
                <c:pt idx="0">
                  <c:v>8906</c:v>
                </c:pt>
                <c:pt idx="1">
                  <c:v>9330</c:v>
                </c:pt>
                <c:pt idx="2">
                  <c:v>9837</c:v>
                </c:pt>
                <c:pt idx="3">
                  <c:v>4519</c:v>
                </c:pt>
                <c:pt idx="4">
                  <c:v>16241</c:v>
                </c:pt>
                <c:pt idx="5">
                  <c:v>18964</c:v>
                </c:pt>
                <c:pt idx="6">
                  <c:v>16214</c:v>
                </c:pt>
                <c:pt idx="7">
                  <c:v>15704</c:v>
                </c:pt>
                <c:pt idx="8">
                  <c:v>19506</c:v>
                </c:pt>
                <c:pt idx="9">
                  <c:v>21217</c:v>
                </c:pt>
                <c:pt idx="10">
                  <c:v>15761</c:v>
                </c:pt>
                <c:pt idx="11">
                  <c:v>13843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4-4D8C-8E89-BF8FAAADEB1D}"/>
            </c:ext>
          </c:extLst>
        </c:ser>
        <c:ser>
          <c:idx val="4"/>
          <c:order val="4"/>
          <c:tx>
            <c:v>2020</c:v>
          </c:tx>
          <c:spPr>
            <a:solidFill>
              <a:srgbClr val="FF0000"/>
            </a:solidFill>
          </c:spPr>
          <c:invertIfNegative val="0"/>
          <c:val>
            <c:numRef>
              <c:f>'summary graph'!$F$25:$Q$25</c:f>
              <c:numCache>
                <c:formatCode>#,##0</c:formatCode>
                <c:ptCount val="12"/>
                <c:pt idx="0">
                  <c:v>17331</c:v>
                </c:pt>
                <c:pt idx="1">
                  <c:v>14789</c:v>
                </c:pt>
                <c:pt idx="2">
                  <c:v>18045</c:v>
                </c:pt>
                <c:pt idx="3">
                  <c:v>13167</c:v>
                </c:pt>
                <c:pt idx="4">
                  <c:v>16430</c:v>
                </c:pt>
                <c:pt idx="5">
                  <c:v>14346</c:v>
                </c:pt>
                <c:pt idx="6">
                  <c:v>17383</c:v>
                </c:pt>
                <c:pt idx="7">
                  <c:v>12325</c:v>
                </c:pt>
                <c:pt idx="8">
                  <c:v>20531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4-42B5-B6F5-AD7DA50D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4"/>
        <c:overlap val="36"/>
        <c:axId val="184816000"/>
        <c:axId val="184817536"/>
      </c:barChart>
      <c:catAx>
        <c:axId val="18481600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84817536"/>
        <c:crosses val="autoZero"/>
        <c:auto val="1"/>
        <c:lblAlgn val="ctr"/>
        <c:lblOffset val="100"/>
        <c:tickLblSkip val="1"/>
        <c:noMultiLvlLbl val="0"/>
      </c:catAx>
      <c:valAx>
        <c:axId val="184817536"/>
        <c:scaling>
          <c:orientation val="minMax"/>
          <c:max val="22000"/>
          <c:min val="4000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84816000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8138371575873977E-2"/>
          <c:y val="0.17003829066821194"/>
          <c:w val="5.3598688513450385E-2"/>
          <c:h val="0.52187340218836287"/>
        </c:manualLayout>
      </c:layout>
      <c:overlay val="1"/>
      <c:spPr>
        <a:effectLst>
          <a:glow rad="1092200">
            <a:schemeClr val="accent1">
              <a:alpha val="40000"/>
            </a:schemeClr>
          </a:glow>
        </a:effectLst>
      </c:spPr>
      <c:txPr>
        <a:bodyPr rot="0" vert="horz" anchor="b" anchorCtr="1"/>
        <a:lstStyle/>
        <a:p>
          <a:pPr>
            <a:defRPr>
              <a:solidFill>
                <a:schemeClr val="tx1">
                  <a:alpha val="81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784131491760338E-2"/>
          <c:y val="0.12670036245469321"/>
          <c:w val="0.93312952684193151"/>
          <c:h val="0.6822507186601676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delete val="1"/>
          </c:dLbls>
          <c:xVal>
            <c:strRef>
              <c:f>'graph- S Curve'!$F$6:$AD$6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'graph- S Curve'!$F$18:$AX$18</c:f>
              <c:numCache>
                <c:formatCode>#,##0</c:formatCode>
                <c:ptCount val="12"/>
                <c:pt idx="0">
                  <c:v>9023</c:v>
                </c:pt>
                <c:pt idx="1">
                  <c:v>7953</c:v>
                </c:pt>
                <c:pt idx="2">
                  <c:v>8216.5</c:v>
                </c:pt>
                <c:pt idx="3">
                  <c:v>8216.5</c:v>
                </c:pt>
                <c:pt idx="4">
                  <c:v>11383</c:v>
                </c:pt>
                <c:pt idx="5">
                  <c:v>11943</c:v>
                </c:pt>
                <c:pt idx="6">
                  <c:v>10977</c:v>
                </c:pt>
                <c:pt idx="7">
                  <c:v>12718</c:v>
                </c:pt>
                <c:pt idx="8">
                  <c:v>10632</c:v>
                </c:pt>
                <c:pt idx="9">
                  <c:v>12358</c:v>
                </c:pt>
                <c:pt idx="10">
                  <c:v>8541</c:v>
                </c:pt>
                <c:pt idx="11">
                  <c:v>12939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5A-429F-9372-14D60298FEA8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graph!#REF!</c:f>
            </c:numRef>
          </c:xVal>
          <c:y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5A-429F-9372-14D60298FEA8}"/>
            </c:ext>
          </c:extLst>
        </c:ser>
        <c:ser>
          <c:idx val="2"/>
          <c:order val="2"/>
          <c:marker>
            <c:symbol val="none"/>
          </c:marker>
          <c:dLbls>
            <c:delete val="1"/>
          </c:dLbls>
          <c:xVal>
            <c:strRef>
              <c:f>'graph- S Curve'!$F$6:$AX$6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'graph- S Curve'!$F$21:$AX$21</c:f>
              <c:numCache>
                <c:formatCode>#,##0</c:formatCode>
                <c:ptCount val="12"/>
                <c:pt idx="0">
                  <c:v>10867</c:v>
                </c:pt>
                <c:pt idx="1">
                  <c:v>10414</c:v>
                </c:pt>
                <c:pt idx="2">
                  <c:v>13814</c:v>
                </c:pt>
                <c:pt idx="3">
                  <c:v>10615</c:v>
                </c:pt>
                <c:pt idx="4">
                  <c:v>13237</c:v>
                </c:pt>
                <c:pt idx="5">
                  <c:v>10781</c:v>
                </c:pt>
                <c:pt idx="6">
                  <c:v>10372</c:v>
                </c:pt>
                <c:pt idx="7">
                  <c:v>11103</c:v>
                </c:pt>
                <c:pt idx="8">
                  <c:v>11872</c:v>
                </c:pt>
                <c:pt idx="9">
                  <c:v>13545</c:v>
                </c:pt>
                <c:pt idx="10">
                  <c:v>9803</c:v>
                </c:pt>
                <c:pt idx="11">
                  <c:v>12337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5A-429F-9372-14D60298F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157120"/>
        <c:axId val="215630592"/>
      </c:scatterChart>
      <c:valAx>
        <c:axId val="209157120"/>
        <c:scaling>
          <c:orientation val="minMax"/>
          <c:max val="12"/>
          <c:min val="1"/>
        </c:scaling>
        <c:delete val="1"/>
        <c:axPos val="b"/>
        <c:numFmt formatCode="#,##0" sourceLinked="1"/>
        <c:majorTickMark val="out"/>
        <c:minorTickMark val="none"/>
        <c:tickLblPos val="nextTo"/>
        <c:crossAx val="215630592"/>
        <c:crosses val="autoZero"/>
        <c:crossBetween val="midCat"/>
        <c:majorUnit val="1"/>
        <c:minorUnit val="0.4"/>
      </c:valAx>
      <c:valAx>
        <c:axId val="215630592"/>
        <c:scaling>
          <c:orientation val="minMax"/>
          <c:min val="4000"/>
        </c:scaling>
        <c:delete val="1"/>
        <c:axPos val="l"/>
        <c:numFmt formatCode="#,##0" sourceLinked="1"/>
        <c:majorTickMark val="out"/>
        <c:minorTickMark val="none"/>
        <c:tickLblPos val="nextTo"/>
        <c:crossAx val="209157120"/>
        <c:crossesAt val="8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36314405893539E-2"/>
          <c:y val="0.11748157732788411"/>
          <c:w val="0.91973529760393036"/>
          <c:h val="0.80696027225053935"/>
        </c:manualLayout>
      </c:layout>
      <c:barChart>
        <c:barDir val="col"/>
        <c:grouping val="clustered"/>
        <c:varyColors val="0"/>
        <c:ser>
          <c:idx val="1"/>
          <c:order val="0"/>
          <c:tx>
            <c:v>2016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strRef>
              <c:f>'1'!$F$6:$Q$6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graph'!$F$35:$Q$35</c:f>
              <c:numCache>
                <c:formatCode>#,##0</c:formatCode>
                <c:ptCount val="12"/>
                <c:pt idx="0">
                  <c:v>9023</c:v>
                </c:pt>
                <c:pt idx="1">
                  <c:v>7953</c:v>
                </c:pt>
                <c:pt idx="2">
                  <c:v>8216.5</c:v>
                </c:pt>
                <c:pt idx="3">
                  <c:v>8216.5</c:v>
                </c:pt>
                <c:pt idx="4">
                  <c:v>11383</c:v>
                </c:pt>
                <c:pt idx="5">
                  <c:v>11943</c:v>
                </c:pt>
                <c:pt idx="6">
                  <c:v>10977</c:v>
                </c:pt>
                <c:pt idx="7">
                  <c:v>12718</c:v>
                </c:pt>
                <c:pt idx="8">
                  <c:v>10632</c:v>
                </c:pt>
                <c:pt idx="9">
                  <c:v>12358</c:v>
                </c:pt>
                <c:pt idx="10">
                  <c:v>8541</c:v>
                </c:pt>
                <c:pt idx="11">
                  <c:v>12939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446C-A352-DE3F888224BF}"/>
            </c:ext>
          </c:extLst>
        </c:ser>
        <c:ser>
          <c:idx val="0"/>
          <c:order val="1"/>
          <c:tx>
            <c:v>2017</c:v>
          </c:tx>
          <c:invertIfNegative val="0"/>
          <c:cat>
            <c:strRef>
              <c:f>'1'!$F$6:$Q$6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'1'!$F$22:$Q$22</c:f>
              <c:numCache>
                <c:formatCode>#,##0</c:formatCode>
                <c:ptCount val="12"/>
                <c:pt idx="0">
                  <c:v>8906</c:v>
                </c:pt>
                <c:pt idx="1">
                  <c:v>9330</c:v>
                </c:pt>
                <c:pt idx="2">
                  <c:v>9837</c:v>
                </c:pt>
                <c:pt idx="3">
                  <c:v>4519</c:v>
                </c:pt>
                <c:pt idx="4">
                  <c:v>16241</c:v>
                </c:pt>
                <c:pt idx="5">
                  <c:v>18964</c:v>
                </c:pt>
                <c:pt idx="6">
                  <c:v>16214</c:v>
                </c:pt>
                <c:pt idx="7">
                  <c:v>15704</c:v>
                </c:pt>
                <c:pt idx="8">
                  <c:v>19506</c:v>
                </c:pt>
                <c:pt idx="9">
                  <c:v>21217</c:v>
                </c:pt>
                <c:pt idx="10">
                  <c:v>15761</c:v>
                </c:pt>
                <c:pt idx="11">
                  <c:v>13843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0-446C-A352-DE3F888224BF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cat>
            <c:strRef>
              <c:f>'1'!$F$6:$Q$6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'1'!$F$19:$Q$19</c:f>
              <c:numCache>
                <c:formatCode>#,##0</c:formatCode>
                <c:ptCount val="12"/>
                <c:pt idx="0">
                  <c:v>0</c:v>
                </c:pt>
                <c:pt idx="1">
                  <c:v>9330</c:v>
                </c:pt>
                <c:pt idx="2">
                  <c:v>9837</c:v>
                </c:pt>
                <c:pt idx="3">
                  <c:v>4519</c:v>
                </c:pt>
                <c:pt idx="4">
                  <c:v>16241</c:v>
                </c:pt>
                <c:pt idx="5">
                  <c:v>18964</c:v>
                </c:pt>
                <c:pt idx="6">
                  <c:v>16214</c:v>
                </c:pt>
                <c:pt idx="7">
                  <c:v>15704</c:v>
                </c:pt>
                <c:pt idx="8">
                  <c:v>19506</c:v>
                </c:pt>
                <c:pt idx="9">
                  <c:v>21217</c:v>
                </c:pt>
                <c:pt idx="10">
                  <c:v>15761</c:v>
                </c:pt>
                <c:pt idx="11">
                  <c:v>13843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0-446C-A352-DE3F8882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31"/>
        <c:axId val="184876416"/>
        <c:axId val="185025664"/>
      </c:barChart>
      <c:catAx>
        <c:axId val="1848764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5025664"/>
        <c:crosses val="autoZero"/>
        <c:auto val="1"/>
        <c:lblAlgn val="ctr"/>
        <c:lblOffset val="100"/>
        <c:tickLblSkip val="1"/>
        <c:noMultiLvlLbl val="0"/>
      </c:catAx>
      <c:valAx>
        <c:axId val="185025664"/>
        <c:scaling>
          <c:orientation val="minMax"/>
          <c:max val="14000"/>
          <c:min val="4000"/>
        </c:scaling>
        <c:delete val="1"/>
        <c:axPos val="l"/>
        <c:numFmt formatCode="#,##0" sourceLinked="1"/>
        <c:majorTickMark val="out"/>
        <c:minorTickMark val="none"/>
        <c:tickLblPos val="nextTo"/>
        <c:crossAx val="184876416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5</xdr:row>
      <xdr:rowOff>152400</xdr:rowOff>
    </xdr:from>
    <xdr:to>
      <xdr:col>17</xdr:col>
      <xdr:colOff>161925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142875</xdr:rowOff>
    </xdr:from>
    <xdr:to>
      <xdr:col>50</xdr:col>
      <xdr:colOff>114300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23814</xdr:colOff>
      <xdr:row>10</xdr:row>
      <xdr:rowOff>109537</xdr:rowOff>
    </xdr:from>
    <xdr:to>
      <xdr:col>1</xdr:col>
      <xdr:colOff>323853</xdr:colOff>
      <xdr:row>15</xdr:row>
      <xdr:rowOff>300037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 rot="16200000">
          <a:off x="-616741" y="3521867"/>
          <a:ext cx="2095500" cy="8143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PH" sz="1100" b="1"/>
            <a:t>Legend:</a:t>
          </a:r>
        </a:p>
        <a:p>
          <a:endParaRPr lang="en-PH" sz="1100"/>
        </a:p>
        <a:p>
          <a:r>
            <a:rPr lang="en-PH" sz="1100"/>
            <a:t>Water</a:t>
          </a:r>
          <a:r>
            <a:rPr lang="en-PH" sz="1100" baseline="0"/>
            <a:t> Consumption 2017 - </a:t>
          </a:r>
        </a:p>
        <a:p>
          <a:r>
            <a:rPr lang="en-PH" sz="1100" baseline="0"/>
            <a:t>Water Consumption 2016 -</a:t>
          </a:r>
          <a:endParaRPr lang="en-PH" sz="1100"/>
        </a:p>
      </xdr:txBody>
    </xdr:sp>
    <xdr:clientData/>
  </xdr:twoCellAnchor>
  <xdr:twoCellAnchor>
    <xdr:from>
      <xdr:col>1</xdr:col>
      <xdr:colOff>185736</xdr:colOff>
      <xdr:row>9</xdr:row>
      <xdr:rowOff>69533</xdr:rowOff>
    </xdr:from>
    <xdr:to>
      <xdr:col>1</xdr:col>
      <xdr:colOff>185736</xdr:colOff>
      <xdr:row>10</xdr:row>
      <xdr:rowOff>328613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6200000">
          <a:off x="380046" y="2780348"/>
          <a:ext cx="640080" cy="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514349</xdr:colOff>
      <xdr:row>9</xdr:row>
      <xdr:rowOff>55245</xdr:rowOff>
    </xdr:from>
    <xdr:to>
      <xdr:col>0</xdr:col>
      <xdr:colOff>514349</xdr:colOff>
      <xdr:row>10</xdr:row>
      <xdr:rowOff>314325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16200000">
          <a:off x="194309" y="2766060"/>
          <a:ext cx="640080" cy="0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23814</xdr:colOff>
      <xdr:row>11</xdr:row>
      <xdr:rowOff>109537</xdr:rowOff>
    </xdr:from>
    <xdr:to>
      <xdr:col>1</xdr:col>
      <xdr:colOff>323853</xdr:colOff>
      <xdr:row>16</xdr:row>
      <xdr:rowOff>300037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 rot="16200000">
          <a:off x="-616741" y="3902867"/>
          <a:ext cx="2095500" cy="8143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PH" sz="1100" b="1"/>
            <a:t>Legend: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dk1"/>
              </a:solidFill>
              <a:latin typeface="+mn-lt"/>
              <a:ea typeface="+mn-ea"/>
              <a:cs typeface="+mn-cs"/>
            </a:rPr>
            <a:t>Water</a:t>
          </a:r>
          <a:r>
            <a:rPr lang="en-PH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Consumption 2018 - </a:t>
          </a:r>
          <a:endParaRPr lang="en-PH"/>
        </a:p>
        <a:p>
          <a:r>
            <a:rPr lang="en-PH" sz="1100"/>
            <a:t>Water</a:t>
          </a:r>
          <a:r>
            <a:rPr lang="en-PH" sz="1100" baseline="0"/>
            <a:t> Consumption 2017 - </a:t>
          </a:r>
        </a:p>
        <a:p>
          <a:r>
            <a:rPr lang="en-PH" sz="1100" baseline="0"/>
            <a:t>Water Consumption 2016 -</a:t>
          </a:r>
          <a:endParaRPr lang="en-PH" sz="1100"/>
        </a:p>
      </xdr:txBody>
    </xdr:sp>
    <xdr:clientData/>
  </xdr:twoCellAnchor>
  <xdr:twoCellAnchor>
    <xdr:from>
      <xdr:col>1</xdr:col>
      <xdr:colOff>185736</xdr:colOff>
      <xdr:row>10</xdr:row>
      <xdr:rowOff>69533</xdr:rowOff>
    </xdr:from>
    <xdr:to>
      <xdr:col>1</xdr:col>
      <xdr:colOff>185736</xdr:colOff>
      <xdr:row>11</xdr:row>
      <xdr:rowOff>328613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16200000">
          <a:off x="380046" y="3161348"/>
          <a:ext cx="640080" cy="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514349</xdr:colOff>
      <xdr:row>10</xdr:row>
      <xdr:rowOff>55245</xdr:rowOff>
    </xdr:from>
    <xdr:to>
      <xdr:col>0</xdr:col>
      <xdr:colOff>514349</xdr:colOff>
      <xdr:row>11</xdr:row>
      <xdr:rowOff>314325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6200000">
          <a:off x="194309" y="3147060"/>
          <a:ext cx="640080" cy="0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5</xdr:row>
      <xdr:rowOff>9525</xdr:rowOff>
    </xdr:from>
    <xdr:to>
      <xdr:col>17</xdr:col>
      <xdr:colOff>66675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10</xdr:row>
      <xdr:rowOff>57150</xdr:rowOff>
    </xdr:from>
    <xdr:to>
      <xdr:col>0</xdr:col>
      <xdr:colOff>333375</xdr:colOff>
      <xdr:row>11</xdr:row>
      <xdr:rowOff>316230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6200000">
          <a:off x="13335" y="3148965"/>
          <a:ext cx="640080" cy="0"/>
        </a:xfrm>
        <a:prstGeom prst="line">
          <a:avLst/>
        </a:prstGeom>
        <a:ln w="28575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ers%20Ledger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MWASA%20FILES\2019\Meter%20Reading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ater%20consumption%20-%20201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ascan"/>
      <sheetName val="Bogo"/>
      <sheetName val="Banday"/>
      <sheetName val="Maanyag"/>
      <sheetName val="Cambite"/>
      <sheetName val="Tinago"/>
      <sheetName val="Higosoan"/>
      <sheetName val="Iniguihan"/>
      <sheetName val="San Agustin"/>
      <sheetName val="San Antonio"/>
      <sheetName val="Sheet1"/>
      <sheetName val="San Miguel"/>
      <sheetName val="Maslog"/>
      <sheetName val="San Roque"/>
      <sheetName val="Looc"/>
      <sheetName val="San Isidro"/>
      <sheetName val="Mag-ata"/>
      <sheetName val="Punong"/>
      <sheetName val="Canlupao"/>
    </sheetNames>
    <sheetDataSet>
      <sheetData sheetId="0">
        <row r="209">
          <cell r="D209">
            <v>267</v>
          </cell>
          <cell r="E209">
            <v>4428</v>
          </cell>
          <cell r="F209">
            <v>0</v>
          </cell>
          <cell r="G209">
            <v>3432</v>
          </cell>
          <cell r="K209">
            <v>227</v>
          </cell>
          <cell r="L209">
            <v>3936</v>
          </cell>
          <cell r="M209">
            <v>0</v>
          </cell>
          <cell r="N209">
            <v>2820</v>
          </cell>
          <cell r="R209">
            <v>328</v>
          </cell>
          <cell r="S209">
            <v>4740</v>
          </cell>
          <cell r="T209">
            <v>0</v>
          </cell>
          <cell r="U209">
            <v>3192</v>
          </cell>
          <cell r="Y209">
            <v>315</v>
          </cell>
          <cell r="Z209">
            <v>4608</v>
          </cell>
          <cell r="AA209">
            <v>0</v>
          </cell>
          <cell r="AB209">
            <v>3012</v>
          </cell>
          <cell r="AF209">
            <v>324</v>
          </cell>
          <cell r="AG209">
            <v>4344</v>
          </cell>
          <cell r="AH209">
            <v>0</v>
          </cell>
          <cell r="AI209">
            <v>2184</v>
          </cell>
          <cell r="AM209">
            <v>247</v>
          </cell>
          <cell r="AN209">
            <v>2964</v>
          </cell>
          <cell r="AO209">
            <v>0</v>
          </cell>
          <cell r="AP209">
            <v>1344</v>
          </cell>
          <cell r="AT209">
            <v>310</v>
          </cell>
          <cell r="AU209">
            <v>3720</v>
          </cell>
          <cell r="AV209">
            <v>0</v>
          </cell>
          <cell r="AW209">
            <v>792</v>
          </cell>
          <cell r="BA209">
            <v>240</v>
          </cell>
          <cell r="BB209">
            <v>3612</v>
          </cell>
          <cell r="BC209">
            <v>0</v>
          </cell>
          <cell r="BD209">
            <v>0</v>
          </cell>
          <cell r="BH209">
            <v>309</v>
          </cell>
          <cell r="BI209">
            <v>4296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">
        <row r="146">
          <cell r="E146">
            <v>2628</v>
          </cell>
          <cell r="L146">
            <v>1776</v>
          </cell>
          <cell r="S146">
            <v>2076</v>
          </cell>
          <cell r="Z146">
            <v>1512</v>
          </cell>
          <cell r="AG146">
            <v>1872</v>
          </cell>
          <cell r="AN146">
            <v>1356</v>
          </cell>
          <cell r="AU146">
            <v>1716</v>
          </cell>
          <cell r="BB146">
            <v>1932</v>
          </cell>
          <cell r="BI146">
            <v>1572</v>
          </cell>
          <cell r="BP146" t="str">
            <v/>
          </cell>
          <cell r="BW146" t="str">
            <v/>
          </cell>
          <cell r="CD146" t="str">
            <v/>
          </cell>
        </row>
        <row r="201">
          <cell r="E201">
            <v>5064</v>
          </cell>
          <cell r="L201">
            <v>2664</v>
          </cell>
          <cell r="S201">
            <v>3528</v>
          </cell>
          <cell r="Z201">
            <v>2256</v>
          </cell>
          <cell r="AG201">
            <v>1260</v>
          </cell>
          <cell r="AN201">
            <v>1596</v>
          </cell>
          <cell r="AU201">
            <v>1536</v>
          </cell>
          <cell r="BB201">
            <v>2076</v>
          </cell>
          <cell r="BI201">
            <v>1152</v>
          </cell>
          <cell r="BP201" t="str">
            <v/>
          </cell>
          <cell r="BW201" t="str">
            <v/>
          </cell>
          <cell r="CD201" t="str">
            <v/>
          </cell>
        </row>
        <row r="202">
          <cell r="E202">
            <v>300</v>
          </cell>
          <cell r="L202">
            <v>276</v>
          </cell>
          <cell r="S202">
            <v>264</v>
          </cell>
          <cell r="Z202">
            <v>576</v>
          </cell>
          <cell r="AG202">
            <v>588</v>
          </cell>
          <cell r="AN202">
            <v>720</v>
          </cell>
          <cell r="AU202">
            <v>660</v>
          </cell>
          <cell r="BB202">
            <v>156</v>
          </cell>
          <cell r="BI202">
            <v>264</v>
          </cell>
          <cell r="BP202" t="str">
            <v/>
          </cell>
          <cell r="BW202" t="str">
            <v/>
          </cell>
          <cell r="CD202" t="str">
            <v/>
          </cell>
        </row>
        <row r="203">
          <cell r="E203">
            <v>624</v>
          </cell>
          <cell r="L203">
            <v>5616</v>
          </cell>
          <cell r="S203">
            <v>5700</v>
          </cell>
          <cell r="Z203">
            <v>4032</v>
          </cell>
          <cell r="AG203">
            <v>1836</v>
          </cell>
          <cell r="AN203">
            <v>576</v>
          </cell>
          <cell r="AU203">
            <v>2112</v>
          </cell>
          <cell r="BB203">
            <v>2892</v>
          </cell>
          <cell r="BI203">
            <v>1944</v>
          </cell>
          <cell r="BP203" t="str">
            <v/>
          </cell>
          <cell r="BW203" t="str">
            <v/>
          </cell>
          <cell r="CD203" t="str">
            <v/>
          </cell>
        </row>
        <row r="220">
          <cell r="D220">
            <v>4039</v>
          </cell>
          <cell r="E220">
            <v>50700</v>
          </cell>
          <cell r="F220">
            <v>144</v>
          </cell>
          <cell r="G220">
            <v>29592</v>
          </cell>
          <cell r="K220">
            <v>3883</v>
          </cell>
          <cell r="L220">
            <v>49308</v>
          </cell>
          <cell r="M220">
            <v>720</v>
          </cell>
          <cell r="N220">
            <v>25320</v>
          </cell>
          <cell r="R220">
            <v>3663</v>
          </cell>
          <cell r="S220">
            <v>57552</v>
          </cell>
          <cell r="T220">
            <v>0</v>
          </cell>
          <cell r="U220">
            <v>25368</v>
          </cell>
          <cell r="Y220">
            <v>3938</v>
          </cell>
          <cell r="Z220">
            <v>49104</v>
          </cell>
          <cell r="AA220">
            <v>0</v>
          </cell>
          <cell r="AB220">
            <v>21432</v>
          </cell>
          <cell r="AF220">
            <v>4146</v>
          </cell>
          <cell r="AG220">
            <v>51660</v>
          </cell>
          <cell r="AH220">
            <v>84</v>
          </cell>
          <cell r="AI220">
            <v>15612</v>
          </cell>
          <cell r="AM220">
            <v>3940</v>
          </cell>
          <cell r="AN220">
            <v>47280</v>
          </cell>
          <cell r="AO220">
            <v>48</v>
          </cell>
          <cell r="AP220">
            <v>10368</v>
          </cell>
          <cell r="AT220">
            <v>3933</v>
          </cell>
          <cell r="AU220">
            <v>47196</v>
          </cell>
          <cell r="AV220">
            <v>-60</v>
          </cell>
          <cell r="AW220">
            <v>7080</v>
          </cell>
          <cell r="BA220">
            <v>4275</v>
          </cell>
          <cell r="BB220">
            <v>53844</v>
          </cell>
          <cell r="BC220">
            <v>0</v>
          </cell>
          <cell r="BD220">
            <v>1536</v>
          </cell>
          <cell r="BH220">
            <v>2592</v>
          </cell>
          <cell r="BI220">
            <v>35724</v>
          </cell>
          <cell r="BJ220">
            <v>0</v>
          </cell>
          <cell r="BK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</row>
      </sheetData>
      <sheetData sheetId="2">
        <row r="79">
          <cell r="AN79">
            <v>1644</v>
          </cell>
          <cell r="AU79">
            <v>1560</v>
          </cell>
          <cell r="BB79">
            <v>576</v>
          </cell>
          <cell r="BI79">
            <v>516</v>
          </cell>
          <cell r="BP79" t="str">
            <v/>
          </cell>
          <cell r="BW79" t="str">
            <v/>
          </cell>
          <cell r="CD79" t="str">
            <v/>
          </cell>
        </row>
        <row r="209">
          <cell r="D209">
            <v>2052</v>
          </cell>
          <cell r="E209">
            <v>24300</v>
          </cell>
          <cell r="F209">
            <v>312</v>
          </cell>
          <cell r="G209">
            <v>15936</v>
          </cell>
          <cell r="K209">
            <v>1626</v>
          </cell>
          <cell r="L209">
            <v>21708</v>
          </cell>
          <cell r="M209">
            <v>288</v>
          </cell>
          <cell r="N209">
            <v>14532</v>
          </cell>
          <cell r="R209">
            <v>2046</v>
          </cell>
          <cell r="S209">
            <v>25992</v>
          </cell>
          <cell r="T209">
            <v>96</v>
          </cell>
          <cell r="U209">
            <v>12720</v>
          </cell>
          <cell r="Y209">
            <v>1577</v>
          </cell>
          <cell r="Z209">
            <v>21000</v>
          </cell>
          <cell r="AA209">
            <v>0</v>
          </cell>
          <cell r="AB209">
            <v>8148</v>
          </cell>
          <cell r="AF209">
            <v>1712</v>
          </cell>
          <cell r="AG209">
            <v>22332</v>
          </cell>
          <cell r="AH209">
            <v>0</v>
          </cell>
          <cell r="AI209">
            <v>5076</v>
          </cell>
          <cell r="AM209">
            <v>1597</v>
          </cell>
          <cell r="AN209">
            <v>19164</v>
          </cell>
          <cell r="AO209">
            <v>60</v>
          </cell>
          <cell r="AP209">
            <v>3768</v>
          </cell>
          <cell r="AT209">
            <v>1753</v>
          </cell>
          <cell r="AU209">
            <v>21036</v>
          </cell>
          <cell r="AV209">
            <v>0</v>
          </cell>
          <cell r="AW209">
            <v>2820</v>
          </cell>
          <cell r="BA209">
            <v>-1067</v>
          </cell>
          <cell r="BB209">
            <v>41364</v>
          </cell>
          <cell r="BC209">
            <v>0</v>
          </cell>
          <cell r="BD209">
            <v>0</v>
          </cell>
          <cell r="BH209">
            <v>1277</v>
          </cell>
          <cell r="BI209">
            <v>19164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3">
        <row r="209">
          <cell r="D209">
            <v>1283</v>
          </cell>
          <cell r="E209">
            <v>17446</v>
          </cell>
          <cell r="F209">
            <v>2028</v>
          </cell>
          <cell r="G209">
            <v>11734</v>
          </cell>
          <cell r="K209">
            <v>1146</v>
          </cell>
          <cell r="L209">
            <v>15252</v>
          </cell>
          <cell r="M209">
            <v>192</v>
          </cell>
          <cell r="N209">
            <v>9912</v>
          </cell>
          <cell r="R209">
            <v>1138</v>
          </cell>
          <cell r="S209">
            <v>15442</v>
          </cell>
          <cell r="T209">
            <v>0</v>
          </cell>
          <cell r="U209">
            <v>10968</v>
          </cell>
          <cell r="Y209">
            <v>-795</v>
          </cell>
          <cell r="Z209">
            <v>14952</v>
          </cell>
          <cell r="AA209">
            <v>0</v>
          </cell>
          <cell r="AB209">
            <v>10176</v>
          </cell>
          <cell r="AF209">
            <v>1315</v>
          </cell>
          <cell r="AG209">
            <v>16855</v>
          </cell>
          <cell r="AH209">
            <v>727</v>
          </cell>
          <cell r="AI209">
            <v>9108</v>
          </cell>
          <cell r="AM209">
            <v>1621</v>
          </cell>
          <cell r="AN209">
            <v>19452</v>
          </cell>
          <cell r="AO209">
            <v>528</v>
          </cell>
          <cell r="AP209">
            <v>11364</v>
          </cell>
          <cell r="AT209">
            <v>1435</v>
          </cell>
          <cell r="AU209">
            <v>17220</v>
          </cell>
          <cell r="AV209">
            <v>0</v>
          </cell>
          <cell r="AW209">
            <v>7452</v>
          </cell>
          <cell r="BA209">
            <v>-2560</v>
          </cell>
          <cell r="BB209">
            <v>13106</v>
          </cell>
          <cell r="BC209">
            <v>0</v>
          </cell>
          <cell r="BD209">
            <v>0</v>
          </cell>
          <cell r="BH209">
            <v>3785</v>
          </cell>
          <cell r="BI209">
            <v>57899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4">
        <row r="209">
          <cell r="D209">
            <v>2156</v>
          </cell>
          <cell r="E209">
            <v>28476</v>
          </cell>
          <cell r="F209">
            <v>24</v>
          </cell>
          <cell r="G209">
            <v>23100</v>
          </cell>
          <cell r="K209">
            <v>1672</v>
          </cell>
          <cell r="L209">
            <v>23460</v>
          </cell>
          <cell r="M209">
            <v>0</v>
          </cell>
          <cell r="N209">
            <v>16932</v>
          </cell>
          <cell r="R209">
            <v>2292</v>
          </cell>
          <cell r="S209">
            <v>30072</v>
          </cell>
          <cell r="T209">
            <v>-192</v>
          </cell>
          <cell r="U209">
            <v>19548</v>
          </cell>
          <cell r="Y209">
            <v>1149</v>
          </cell>
          <cell r="Z209">
            <v>28944</v>
          </cell>
          <cell r="AA209">
            <v>0</v>
          </cell>
          <cell r="AB209">
            <v>17412</v>
          </cell>
          <cell r="AF209">
            <v>2962</v>
          </cell>
          <cell r="AG209">
            <v>37788</v>
          </cell>
          <cell r="AH209">
            <v>204</v>
          </cell>
          <cell r="AI209">
            <v>15540</v>
          </cell>
          <cell r="AM209">
            <v>1699</v>
          </cell>
          <cell r="AN209">
            <v>20508</v>
          </cell>
          <cell r="AO209">
            <v>-120</v>
          </cell>
          <cell r="AP209">
            <v>8724</v>
          </cell>
          <cell r="AT209">
            <v>2573</v>
          </cell>
          <cell r="AU209">
            <v>30876</v>
          </cell>
          <cell r="AV209">
            <v>0</v>
          </cell>
          <cell r="AW209">
            <v>8136</v>
          </cell>
          <cell r="BA209">
            <v>2444</v>
          </cell>
          <cell r="BB209">
            <v>31068</v>
          </cell>
          <cell r="BC209">
            <v>0</v>
          </cell>
          <cell r="BD209">
            <v>0</v>
          </cell>
          <cell r="BH209">
            <v>7657</v>
          </cell>
          <cell r="BI209">
            <v>46176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5">
        <row r="209">
          <cell r="D209">
            <v>2487</v>
          </cell>
          <cell r="E209">
            <v>32556</v>
          </cell>
          <cell r="F209">
            <v>110</v>
          </cell>
          <cell r="G209">
            <v>24418</v>
          </cell>
          <cell r="K209">
            <v>2075</v>
          </cell>
          <cell r="L209">
            <v>28152</v>
          </cell>
          <cell r="M209">
            <v>-120</v>
          </cell>
          <cell r="N209">
            <v>19116</v>
          </cell>
          <cell r="R209">
            <v>2519</v>
          </cell>
          <cell r="S209">
            <v>32832</v>
          </cell>
          <cell r="T209">
            <v>228</v>
          </cell>
          <cell r="U209">
            <v>18168</v>
          </cell>
          <cell r="Y209">
            <v>2829</v>
          </cell>
          <cell r="Z209">
            <v>36552</v>
          </cell>
          <cell r="AA209">
            <v>-576</v>
          </cell>
          <cell r="AB209">
            <v>16200</v>
          </cell>
          <cell r="AF209">
            <v>2881</v>
          </cell>
          <cell r="AG209">
            <v>37500</v>
          </cell>
          <cell r="AH209">
            <v>48</v>
          </cell>
          <cell r="AI209">
            <v>14316</v>
          </cell>
          <cell r="AM209">
            <v>1603</v>
          </cell>
          <cell r="AN209">
            <v>19356</v>
          </cell>
          <cell r="AO209">
            <v>-156</v>
          </cell>
          <cell r="AP209">
            <v>7416</v>
          </cell>
          <cell r="AT209">
            <v>2980</v>
          </cell>
          <cell r="AU209">
            <v>35760</v>
          </cell>
          <cell r="AV209">
            <v>0</v>
          </cell>
          <cell r="AW209">
            <v>4596</v>
          </cell>
          <cell r="BA209">
            <v>1929</v>
          </cell>
          <cell r="BB209">
            <v>27060</v>
          </cell>
          <cell r="BC209">
            <v>96</v>
          </cell>
          <cell r="BD209">
            <v>372</v>
          </cell>
          <cell r="BH209">
            <v>3740</v>
          </cell>
          <cell r="BI209">
            <v>47892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6">
        <row r="209">
          <cell r="D209">
            <v>500</v>
          </cell>
          <cell r="E209">
            <v>6324</v>
          </cell>
          <cell r="F209">
            <v>0</v>
          </cell>
          <cell r="G209">
            <v>2064</v>
          </cell>
          <cell r="K209">
            <v>420</v>
          </cell>
          <cell r="L209">
            <v>5496</v>
          </cell>
          <cell r="M209">
            <v>0</v>
          </cell>
          <cell r="N209">
            <v>1872</v>
          </cell>
          <cell r="R209">
            <v>573</v>
          </cell>
          <cell r="S209">
            <v>7092</v>
          </cell>
          <cell r="T209">
            <v>0</v>
          </cell>
          <cell r="U209">
            <v>2436</v>
          </cell>
          <cell r="Y209">
            <v>519</v>
          </cell>
          <cell r="Z209">
            <v>6576</v>
          </cell>
          <cell r="AA209">
            <v>0</v>
          </cell>
          <cell r="AB209">
            <v>1908</v>
          </cell>
          <cell r="AF209">
            <v>420</v>
          </cell>
          <cell r="AG209">
            <v>5388</v>
          </cell>
          <cell r="AH209">
            <v>0</v>
          </cell>
          <cell r="AI209">
            <v>1548</v>
          </cell>
          <cell r="AM209">
            <v>245</v>
          </cell>
          <cell r="AN209">
            <v>2940</v>
          </cell>
          <cell r="AO209">
            <v>-108</v>
          </cell>
          <cell r="AP209">
            <v>780</v>
          </cell>
          <cell r="AT209">
            <v>394</v>
          </cell>
          <cell r="AU209">
            <v>4728</v>
          </cell>
          <cell r="AV209">
            <v>0</v>
          </cell>
          <cell r="AW209">
            <v>672</v>
          </cell>
          <cell r="BA209">
            <v>348</v>
          </cell>
          <cell r="BB209">
            <v>4704</v>
          </cell>
          <cell r="BC209">
            <v>36</v>
          </cell>
          <cell r="BD209">
            <v>84</v>
          </cell>
          <cell r="BH209">
            <v>243</v>
          </cell>
          <cell r="BI209">
            <v>3552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7">
        <row r="209">
          <cell r="D209">
            <v>761</v>
          </cell>
          <cell r="E209">
            <v>9780</v>
          </cell>
          <cell r="F209">
            <v>0</v>
          </cell>
          <cell r="G209">
            <v>7584</v>
          </cell>
          <cell r="K209">
            <v>723</v>
          </cell>
          <cell r="L209">
            <v>9420</v>
          </cell>
          <cell r="M209">
            <v>0</v>
          </cell>
          <cell r="N209">
            <v>6888</v>
          </cell>
          <cell r="R209">
            <v>849</v>
          </cell>
          <cell r="S209">
            <v>10944</v>
          </cell>
          <cell r="T209">
            <v>0</v>
          </cell>
          <cell r="U209">
            <v>6192</v>
          </cell>
          <cell r="Y209">
            <v>878</v>
          </cell>
          <cell r="Z209">
            <v>11028</v>
          </cell>
          <cell r="AA209">
            <v>696</v>
          </cell>
          <cell r="AB209">
            <v>5256</v>
          </cell>
          <cell r="AF209">
            <v>890</v>
          </cell>
          <cell r="AG209">
            <v>11688</v>
          </cell>
          <cell r="AH209">
            <v>82</v>
          </cell>
          <cell r="AI209">
            <v>4658</v>
          </cell>
          <cell r="AM209">
            <v>583</v>
          </cell>
          <cell r="AN209">
            <v>7116</v>
          </cell>
          <cell r="AO209">
            <v>12</v>
          </cell>
          <cell r="AP209">
            <v>2772</v>
          </cell>
          <cell r="AT209">
            <v>1128</v>
          </cell>
          <cell r="AU209">
            <v>13536</v>
          </cell>
          <cell r="AV209">
            <v>0</v>
          </cell>
          <cell r="AW209">
            <v>2964</v>
          </cell>
          <cell r="BA209">
            <v>816</v>
          </cell>
          <cell r="BB209">
            <v>10296</v>
          </cell>
          <cell r="BC209">
            <v>0</v>
          </cell>
          <cell r="BD209">
            <v>0</v>
          </cell>
          <cell r="BH209">
            <v>676</v>
          </cell>
          <cell r="BI209">
            <v>8688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8">
        <row r="209">
          <cell r="D209">
            <v>1618</v>
          </cell>
          <cell r="E209">
            <v>20400</v>
          </cell>
          <cell r="F209">
            <v>216</v>
          </cell>
          <cell r="G209">
            <v>11412</v>
          </cell>
          <cell r="K209">
            <v>1193</v>
          </cell>
          <cell r="L209">
            <v>15396</v>
          </cell>
          <cell r="M209">
            <v>-432</v>
          </cell>
          <cell r="N209">
            <v>9372</v>
          </cell>
          <cell r="R209">
            <v>1462</v>
          </cell>
          <cell r="S209">
            <v>18324</v>
          </cell>
          <cell r="T209">
            <v>0</v>
          </cell>
          <cell r="U209">
            <v>9948</v>
          </cell>
          <cell r="Y209">
            <v>1366</v>
          </cell>
          <cell r="Z209">
            <v>17424</v>
          </cell>
          <cell r="AA209">
            <v>0</v>
          </cell>
          <cell r="AB209">
            <v>8388</v>
          </cell>
          <cell r="AF209">
            <v>1619</v>
          </cell>
          <cell r="AG209">
            <v>20904</v>
          </cell>
          <cell r="AH209">
            <v>252</v>
          </cell>
          <cell r="AI209">
            <v>7320</v>
          </cell>
          <cell r="AM209">
            <v>1281</v>
          </cell>
          <cell r="AN209">
            <v>15372</v>
          </cell>
          <cell r="AO209">
            <v>0</v>
          </cell>
          <cell r="AP209">
            <v>5652</v>
          </cell>
          <cell r="AT209">
            <v>1305</v>
          </cell>
          <cell r="AU209">
            <v>15660</v>
          </cell>
          <cell r="AV209">
            <v>156</v>
          </cell>
          <cell r="AW209">
            <v>3912</v>
          </cell>
          <cell r="BA209">
            <v>1174</v>
          </cell>
          <cell r="BB209">
            <v>14988</v>
          </cell>
          <cell r="BC209">
            <v>0</v>
          </cell>
          <cell r="BD209">
            <v>468</v>
          </cell>
          <cell r="BH209">
            <v>1122</v>
          </cell>
          <cell r="BI209">
            <v>14280</v>
          </cell>
          <cell r="BJ209">
            <v>0</v>
          </cell>
          <cell r="BK209">
            <v>504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9">
        <row r="209">
          <cell r="D209">
            <v>179</v>
          </cell>
          <cell r="E209">
            <v>2268</v>
          </cell>
          <cell r="F209">
            <v>0</v>
          </cell>
          <cell r="G209">
            <v>2268</v>
          </cell>
          <cell r="K209">
            <v>113</v>
          </cell>
          <cell r="L209">
            <v>1536</v>
          </cell>
          <cell r="M209">
            <v>0</v>
          </cell>
          <cell r="N209">
            <v>1536</v>
          </cell>
          <cell r="R209">
            <v>70</v>
          </cell>
          <cell r="S209">
            <v>876</v>
          </cell>
          <cell r="T209">
            <v>0</v>
          </cell>
          <cell r="U209">
            <v>240</v>
          </cell>
          <cell r="Y209">
            <v>13</v>
          </cell>
          <cell r="Z209">
            <v>600</v>
          </cell>
          <cell r="AA209">
            <v>0</v>
          </cell>
          <cell r="AB209">
            <v>240</v>
          </cell>
          <cell r="AF209">
            <v>75</v>
          </cell>
          <cell r="AG209">
            <v>1176</v>
          </cell>
          <cell r="AH209">
            <v>0</v>
          </cell>
          <cell r="AI209">
            <v>240</v>
          </cell>
          <cell r="AM209">
            <v>72</v>
          </cell>
          <cell r="AN209">
            <v>912</v>
          </cell>
          <cell r="AO209">
            <v>0</v>
          </cell>
          <cell r="AP209">
            <v>60</v>
          </cell>
          <cell r="AT209">
            <v>45</v>
          </cell>
          <cell r="AU209">
            <v>540</v>
          </cell>
          <cell r="AV209">
            <v>0</v>
          </cell>
          <cell r="AW209">
            <v>48</v>
          </cell>
          <cell r="BA209">
            <v>89</v>
          </cell>
          <cell r="BB209">
            <v>1224</v>
          </cell>
          <cell r="BC209">
            <v>0</v>
          </cell>
          <cell r="BD209">
            <v>0</v>
          </cell>
          <cell r="BH209">
            <v>157</v>
          </cell>
          <cell r="BI209">
            <v>2160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0"/>
      <sheetData sheetId="11">
        <row r="209">
          <cell r="D209">
            <v>510</v>
          </cell>
          <cell r="E209">
            <v>6528</v>
          </cell>
          <cell r="F209">
            <v>0</v>
          </cell>
          <cell r="G209">
            <v>3852</v>
          </cell>
          <cell r="K209">
            <v>461</v>
          </cell>
          <cell r="L209">
            <v>6120</v>
          </cell>
          <cell r="M209" t="e">
            <v>#VALUE!</v>
          </cell>
          <cell r="N209">
            <v>3780</v>
          </cell>
          <cell r="R209">
            <v>600</v>
          </cell>
          <cell r="S209">
            <v>7416</v>
          </cell>
          <cell r="T209">
            <v>-60</v>
          </cell>
          <cell r="U209">
            <v>4248</v>
          </cell>
          <cell r="Y209">
            <v>607</v>
          </cell>
          <cell r="Z209">
            <v>7452</v>
          </cell>
          <cell r="AA209">
            <v>0</v>
          </cell>
          <cell r="AB209">
            <v>3804</v>
          </cell>
          <cell r="AF209">
            <v>459</v>
          </cell>
          <cell r="AG209">
            <v>5856</v>
          </cell>
          <cell r="AH209">
            <v>0</v>
          </cell>
          <cell r="AI209">
            <v>2280</v>
          </cell>
          <cell r="AM209">
            <v>404</v>
          </cell>
          <cell r="AN209">
            <v>4848</v>
          </cell>
          <cell r="AO209">
            <v>-12</v>
          </cell>
          <cell r="AP209">
            <v>1284</v>
          </cell>
          <cell r="AT209">
            <v>605</v>
          </cell>
          <cell r="AU209">
            <v>7260</v>
          </cell>
          <cell r="AV209">
            <v>0</v>
          </cell>
          <cell r="AW209">
            <v>1164</v>
          </cell>
          <cell r="BA209">
            <v>669</v>
          </cell>
          <cell r="BB209">
            <v>8376</v>
          </cell>
          <cell r="BC209">
            <v>0</v>
          </cell>
          <cell r="BD209">
            <v>252</v>
          </cell>
          <cell r="BH209">
            <v>312</v>
          </cell>
          <cell r="BI209">
            <v>4776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2">
        <row r="8">
          <cell r="AN8" t="str">
            <v/>
          </cell>
          <cell r="AU8" t="str">
            <v/>
          </cell>
          <cell r="BB8" t="str">
            <v>0</v>
          </cell>
          <cell r="BI8" t="str">
            <v>0</v>
          </cell>
        </row>
        <row r="209">
          <cell r="D209">
            <v>18</v>
          </cell>
          <cell r="E209">
            <v>252</v>
          </cell>
          <cell r="F209">
            <v>0</v>
          </cell>
          <cell r="G209">
            <v>252</v>
          </cell>
          <cell r="K209">
            <v>28</v>
          </cell>
          <cell r="L209">
            <v>384</v>
          </cell>
          <cell r="M209">
            <v>0</v>
          </cell>
          <cell r="N209">
            <v>384</v>
          </cell>
          <cell r="R209">
            <v>1102</v>
          </cell>
          <cell r="S209">
            <v>336</v>
          </cell>
          <cell r="T209">
            <v>0</v>
          </cell>
          <cell r="U209">
            <v>336</v>
          </cell>
          <cell r="Y209">
            <v>20</v>
          </cell>
          <cell r="Z209">
            <v>264</v>
          </cell>
          <cell r="AA209">
            <v>0</v>
          </cell>
          <cell r="AB209">
            <v>264</v>
          </cell>
          <cell r="AF209">
            <v>12</v>
          </cell>
          <cell r="AG209">
            <v>240</v>
          </cell>
          <cell r="AH209">
            <v>0</v>
          </cell>
          <cell r="AI209">
            <v>240</v>
          </cell>
          <cell r="AM209">
            <v>10</v>
          </cell>
          <cell r="AN209">
            <v>120</v>
          </cell>
          <cell r="AO209">
            <v>0</v>
          </cell>
          <cell r="AP209">
            <v>60</v>
          </cell>
          <cell r="AT209">
            <v>16</v>
          </cell>
          <cell r="AU209">
            <v>192</v>
          </cell>
          <cell r="AV209">
            <v>0</v>
          </cell>
          <cell r="AW209">
            <v>72</v>
          </cell>
          <cell r="BA209">
            <v>19</v>
          </cell>
          <cell r="BB209">
            <v>252</v>
          </cell>
          <cell r="BC209">
            <v>0</v>
          </cell>
          <cell r="BD209">
            <v>0</v>
          </cell>
          <cell r="BH209">
            <v>16</v>
          </cell>
          <cell r="BI209">
            <v>276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3">
        <row r="209">
          <cell r="D209">
            <v>403</v>
          </cell>
          <cell r="E209">
            <v>6324</v>
          </cell>
          <cell r="F209">
            <v>0</v>
          </cell>
          <cell r="G209">
            <v>5700</v>
          </cell>
          <cell r="K209">
            <v>368</v>
          </cell>
          <cell r="L209">
            <v>5316</v>
          </cell>
          <cell r="M209">
            <v>0</v>
          </cell>
          <cell r="N209">
            <v>4932</v>
          </cell>
          <cell r="R209">
            <v>377</v>
          </cell>
          <cell r="S209">
            <v>5472</v>
          </cell>
          <cell r="T209">
            <v>0</v>
          </cell>
          <cell r="U209">
            <v>4596</v>
          </cell>
          <cell r="Y209">
            <v>200</v>
          </cell>
          <cell r="Z209">
            <v>3252</v>
          </cell>
          <cell r="AA209">
            <v>0</v>
          </cell>
          <cell r="AB209">
            <v>1236</v>
          </cell>
          <cell r="AF209">
            <v>225</v>
          </cell>
          <cell r="AG209">
            <v>3768</v>
          </cell>
          <cell r="AH209">
            <v>0</v>
          </cell>
          <cell r="AI209">
            <v>960</v>
          </cell>
          <cell r="AM209">
            <v>219</v>
          </cell>
          <cell r="AN209">
            <v>2628</v>
          </cell>
          <cell r="AO209">
            <v>-24</v>
          </cell>
          <cell r="AP209">
            <v>1356</v>
          </cell>
          <cell r="AT209">
            <v>347</v>
          </cell>
          <cell r="AU209">
            <v>4164</v>
          </cell>
          <cell r="AV209">
            <v>24</v>
          </cell>
          <cell r="AW209">
            <v>1800</v>
          </cell>
          <cell r="BA209">
            <v>358</v>
          </cell>
          <cell r="BB209">
            <v>4956</v>
          </cell>
          <cell r="BC209">
            <v>0</v>
          </cell>
          <cell r="BD209">
            <v>0</v>
          </cell>
          <cell r="BH209">
            <v>237</v>
          </cell>
          <cell r="BI209">
            <v>3936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4">
        <row r="209">
          <cell r="D209">
            <v>742</v>
          </cell>
          <cell r="E209">
            <v>9420</v>
          </cell>
          <cell r="F209">
            <v>0</v>
          </cell>
          <cell r="G209">
            <v>6396</v>
          </cell>
          <cell r="K209">
            <v>700</v>
          </cell>
          <cell r="L209">
            <v>8832</v>
          </cell>
          <cell r="M209">
            <v>0</v>
          </cell>
          <cell r="N209">
            <v>5736</v>
          </cell>
          <cell r="R209">
            <v>745</v>
          </cell>
          <cell r="S209">
            <v>9312</v>
          </cell>
          <cell r="T209">
            <v>0</v>
          </cell>
          <cell r="U209">
            <v>6240</v>
          </cell>
          <cell r="Y209">
            <v>608</v>
          </cell>
          <cell r="Z209">
            <v>7872</v>
          </cell>
          <cell r="AA209">
            <v>0</v>
          </cell>
          <cell r="AB209">
            <v>4788</v>
          </cell>
          <cell r="AF209">
            <v>-491</v>
          </cell>
          <cell r="AG209">
            <v>7248</v>
          </cell>
          <cell r="AH209">
            <v>36</v>
          </cell>
          <cell r="AI209">
            <v>3216</v>
          </cell>
          <cell r="AM209">
            <v>771</v>
          </cell>
          <cell r="AN209">
            <v>9252</v>
          </cell>
          <cell r="AO209">
            <v>0</v>
          </cell>
          <cell r="AP209">
            <v>3636</v>
          </cell>
          <cell r="AT209">
            <v>563</v>
          </cell>
          <cell r="AU209">
            <v>6756</v>
          </cell>
          <cell r="AV209">
            <v>0</v>
          </cell>
          <cell r="AW209">
            <v>2100</v>
          </cell>
          <cell r="BA209">
            <v>3707</v>
          </cell>
          <cell r="BB209">
            <v>45036</v>
          </cell>
          <cell r="BC209">
            <v>0</v>
          </cell>
          <cell r="BD209">
            <v>0</v>
          </cell>
          <cell r="BH209">
            <v>-2699</v>
          </cell>
          <cell r="BI209">
            <v>5856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5">
        <row r="209">
          <cell r="D209">
            <v>44</v>
          </cell>
          <cell r="E209">
            <v>756</v>
          </cell>
          <cell r="F209">
            <v>0</v>
          </cell>
          <cell r="G209">
            <v>516</v>
          </cell>
          <cell r="K209">
            <v>44</v>
          </cell>
          <cell r="L209">
            <v>696</v>
          </cell>
          <cell r="M209">
            <v>0</v>
          </cell>
          <cell r="N209">
            <v>456</v>
          </cell>
          <cell r="R209">
            <v>50</v>
          </cell>
          <cell r="S209">
            <v>732</v>
          </cell>
          <cell r="T209">
            <v>0</v>
          </cell>
          <cell r="U209">
            <v>348</v>
          </cell>
          <cell r="Y209">
            <v>47</v>
          </cell>
          <cell r="Z209">
            <v>612</v>
          </cell>
          <cell r="AA209">
            <v>0</v>
          </cell>
          <cell r="AB209">
            <v>240</v>
          </cell>
          <cell r="AF209">
            <v>36</v>
          </cell>
          <cell r="AG209">
            <v>636</v>
          </cell>
          <cell r="AH209">
            <v>0</v>
          </cell>
          <cell r="AI209">
            <v>240</v>
          </cell>
          <cell r="AM209">
            <v>74</v>
          </cell>
          <cell r="AN209">
            <v>888</v>
          </cell>
          <cell r="AO209">
            <v>0</v>
          </cell>
          <cell r="AP209">
            <v>216</v>
          </cell>
          <cell r="AT209">
            <v>36</v>
          </cell>
          <cell r="AU209">
            <v>432</v>
          </cell>
          <cell r="AV209">
            <v>0</v>
          </cell>
          <cell r="AW209">
            <v>84</v>
          </cell>
          <cell r="BA209">
            <v>13</v>
          </cell>
          <cell r="BB209">
            <v>240</v>
          </cell>
          <cell r="BC209">
            <v>0</v>
          </cell>
          <cell r="BD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6">
        <row r="209">
          <cell r="D209">
            <v>66</v>
          </cell>
          <cell r="E209">
            <v>1080</v>
          </cell>
          <cell r="F209">
            <v>0</v>
          </cell>
          <cell r="G209">
            <v>960</v>
          </cell>
          <cell r="K209">
            <v>14</v>
          </cell>
          <cell r="L209">
            <v>612</v>
          </cell>
          <cell r="M209" t="e">
            <v>#VALUE!</v>
          </cell>
          <cell r="N209">
            <v>492</v>
          </cell>
          <cell r="R209">
            <v>103</v>
          </cell>
          <cell r="S209">
            <v>1464</v>
          </cell>
          <cell r="T209">
            <v>0</v>
          </cell>
          <cell r="U209">
            <v>648</v>
          </cell>
          <cell r="Y209">
            <v>30</v>
          </cell>
          <cell r="Z209">
            <v>624</v>
          </cell>
          <cell r="AA209">
            <v>0</v>
          </cell>
          <cell r="AB209">
            <v>120</v>
          </cell>
          <cell r="AF209">
            <v>4</v>
          </cell>
          <cell r="AG209">
            <v>480</v>
          </cell>
          <cell r="AH209">
            <v>0</v>
          </cell>
          <cell r="AI209">
            <v>120</v>
          </cell>
          <cell r="AM209">
            <v>3</v>
          </cell>
          <cell r="AN209">
            <v>36</v>
          </cell>
          <cell r="AO209">
            <v>0</v>
          </cell>
          <cell r="AP209">
            <v>36</v>
          </cell>
          <cell r="AT209">
            <v>14</v>
          </cell>
          <cell r="AU209">
            <v>168</v>
          </cell>
          <cell r="AV209">
            <v>0</v>
          </cell>
          <cell r="AW209">
            <v>0</v>
          </cell>
          <cell r="BA209">
            <v>26</v>
          </cell>
          <cell r="BB209">
            <v>480</v>
          </cell>
          <cell r="BC209">
            <v>0</v>
          </cell>
          <cell r="BD209">
            <v>0</v>
          </cell>
          <cell r="BH209">
            <v>3</v>
          </cell>
          <cell r="BI209">
            <v>360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7">
        <row r="209">
          <cell r="D209">
            <v>370</v>
          </cell>
          <cell r="E209">
            <v>4860</v>
          </cell>
          <cell r="F209">
            <v>0</v>
          </cell>
          <cell r="G209">
            <v>1800</v>
          </cell>
          <cell r="K209">
            <v>236</v>
          </cell>
          <cell r="L209">
            <v>3360</v>
          </cell>
          <cell r="M209">
            <v>0</v>
          </cell>
          <cell r="N209">
            <v>1644</v>
          </cell>
          <cell r="R209">
            <v>289</v>
          </cell>
          <cell r="S209">
            <v>3780</v>
          </cell>
          <cell r="T209">
            <v>0</v>
          </cell>
          <cell r="U209">
            <v>1356</v>
          </cell>
          <cell r="Y209">
            <v>188</v>
          </cell>
          <cell r="Z209">
            <v>3060</v>
          </cell>
          <cell r="AA209">
            <v>0</v>
          </cell>
          <cell r="AB209">
            <v>888</v>
          </cell>
          <cell r="AF209">
            <v>101</v>
          </cell>
          <cell r="AG209">
            <v>2544</v>
          </cell>
          <cell r="AH209">
            <v>12</v>
          </cell>
          <cell r="AI209">
            <v>360</v>
          </cell>
          <cell r="AM209">
            <v>329</v>
          </cell>
          <cell r="AN209">
            <v>3948</v>
          </cell>
          <cell r="AO209">
            <v>-12</v>
          </cell>
          <cell r="AP209">
            <v>48</v>
          </cell>
          <cell r="AT209">
            <v>178</v>
          </cell>
          <cell r="AU209">
            <v>2136</v>
          </cell>
          <cell r="AV209">
            <v>0</v>
          </cell>
          <cell r="AW209">
            <v>24</v>
          </cell>
          <cell r="BA209">
            <v>45</v>
          </cell>
          <cell r="BB209">
            <v>2616</v>
          </cell>
          <cell r="BC209">
            <v>0</v>
          </cell>
          <cell r="BD209">
            <v>0</v>
          </cell>
          <cell r="BH209">
            <v>167</v>
          </cell>
          <cell r="BI209">
            <v>3288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  <sheetData sheetId="18">
        <row r="209">
          <cell r="D209">
            <v>346</v>
          </cell>
          <cell r="E209">
            <v>4800</v>
          </cell>
          <cell r="F209">
            <v>0</v>
          </cell>
          <cell r="G209">
            <v>2832</v>
          </cell>
          <cell r="K209">
            <v>321</v>
          </cell>
          <cell r="L209">
            <v>4644</v>
          </cell>
          <cell r="M209">
            <v>0</v>
          </cell>
          <cell r="N209">
            <v>2736</v>
          </cell>
          <cell r="R209">
            <v>439</v>
          </cell>
          <cell r="S209">
            <v>5796</v>
          </cell>
          <cell r="T209">
            <v>0</v>
          </cell>
          <cell r="U209">
            <v>3132</v>
          </cell>
          <cell r="Y209">
            <v>285</v>
          </cell>
          <cell r="Z209">
            <v>4488</v>
          </cell>
          <cell r="AA209">
            <v>0</v>
          </cell>
          <cell r="AB209">
            <v>1944</v>
          </cell>
          <cell r="AF209">
            <v>199</v>
          </cell>
          <cell r="AG209">
            <v>3720</v>
          </cell>
          <cell r="AH209">
            <v>0</v>
          </cell>
          <cell r="AI209">
            <v>1476</v>
          </cell>
          <cell r="AM209">
            <v>52</v>
          </cell>
          <cell r="AN209">
            <v>624</v>
          </cell>
          <cell r="AO209">
            <v>-48</v>
          </cell>
          <cell r="AP209">
            <v>420</v>
          </cell>
          <cell r="AT209">
            <v>373</v>
          </cell>
          <cell r="AU209">
            <v>4476</v>
          </cell>
          <cell r="AV209">
            <v>60</v>
          </cell>
          <cell r="AW209">
            <v>780</v>
          </cell>
          <cell r="BA209">
            <v>469</v>
          </cell>
          <cell r="BB209">
            <v>6540</v>
          </cell>
          <cell r="BC209">
            <v>0</v>
          </cell>
          <cell r="BD209">
            <v>0</v>
          </cell>
          <cell r="BH209">
            <v>1249</v>
          </cell>
          <cell r="BI209">
            <v>16224</v>
          </cell>
          <cell r="BJ209">
            <v>0</v>
          </cell>
          <cell r="BK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nyag"/>
      <sheetName val="Cabascan"/>
      <sheetName val="Higosoan"/>
      <sheetName val="Tinago"/>
      <sheetName val="Cambite"/>
      <sheetName val="Iniguihan"/>
      <sheetName val="San Agustin"/>
      <sheetName val="Banday"/>
      <sheetName val="Bogo"/>
      <sheetName val="San Antonio"/>
      <sheetName val="San Miguel"/>
      <sheetName val="Maslog"/>
      <sheetName val="San Roque"/>
      <sheetName val="Looc"/>
      <sheetName val="San Isidro"/>
      <sheetName val="Mag-ata"/>
      <sheetName val="Punong"/>
      <sheetName val="Canlupao"/>
      <sheetName val="Per Month"/>
      <sheetName val="TOMWASA REPORT (2)"/>
      <sheetName val="Link"/>
      <sheetName val="Sheet2"/>
    </sheetNames>
    <sheetDataSet>
      <sheetData sheetId="0">
        <row r="209">
          <cell r="N209">
            <v>694</v>
          </cell>
          <cell r="Q209">
            <v>574</v>
          </cell>
          <cell r="T209">
            <v>871</v>
          </cell>
          <cell r="W209">
            <v>688</v>
          </cell>
          <cell r="Z209">
            <v>942</v>
          </cell>
          <cell r="AC209">
            <v>1700</v>
          </cell>
          <cell r="AF209">
            <v>1009</v>
          </cell>
          <cell r="AI209">
            <v>1292</v>
          </cell>
          <cell r="AL209">
            <v>1448</v>
          </cell>
          <cell r="AO209">
            <v>1687</v>
          </cell>
          <cell r="AR209">
            <v>992</v>
          </cell>
          <cell r="AU209">
            <v>1072</v>
          </cell>
        </row>
      </sheetData>
      <sheetData sheetId="1">
        <row r="209">
          <cell r="N209">
            <v>175</v>
          </cell>
          <cell r="Q209">
            <v>143</v>
          </cell>
          <cell r="T209">
            <v>150</v>
          </cell>
          <cell r="W209">
            <v>86</v>
          </cell>
          <cell r="Z209">
            <v>227</v>
          </cell>
          <cell r="AC209">
            <v>265</v>
          </cell>
          <cell r="AF209">
            <v>110</v>
          </cell>
          <cell r="AI209">
            <v>181</v>
          </cell>
          <cell r="AL209">
            <v>234</v>
          </cell>
          <cell r="AO209">
            <v>261</v>
          </cell>
          <cell r="AR209">
            <v>151</v>
          </cell>
          <cell r="AU209">
            <v>146</v>
          </cell>
        </row>
      </sheetData>
      <sheetData sheetId="2">
        <row r="209">
          <cell r="N209">
            <v>184</v>
          </cell>
          <cell r="Q209">
            <v>179</v>
          </cell>
          <cell r="T209">
            <v>117</v>
          </cell>
          <cell r="W209">
            <v>49</v>
          </cell>
          <cell r="Z209">
            <v>275</v>
          </cell>
          <cell r="AC209">
            <v>271</v>
          </cell>
          <cell r="AF209">
            <v>156</v>
          </cell>
          <cell r="AI209">
            <v>329</v>
          </cell>
          <cell r="AL209">
            <v>295</v>
          </cell>
          <cell r="AO209">
            <v>460</v>
          </cell>
          <cell r="AR209">
            <v>338</v>
          </cell>
          <cell r="AU209">
            <v>303</v>
          </cell>
        </row>
      </sheetData>
      <sheetData sheetId="3">
        <row r="209">
          <cell r="N209">
            <v>1814</v>
          </cell>
          <cell r="Q209">
            <v>1553</v>
          </cell>
          <cell r="T209">
            <v>1294</v>
          </cell>
          <cell r="W209">
            <v>834</v>
          </cell>
          <cell r="Z209">
            <v>3488</v>
          </cell>
          <cell r="AC209">
            <v>2092</v>
          </cell>
          <cell r="AF209">
            <v>1481</v>
          </cell>
          <cell r="AI209">
            <v>2386</v>
          </cell>
          <cell r="AL209">
            <v>3144</v>
          </cell>
          <cell r="AO209">
            <v>3852</v>
          </cell>
          <cell r="AR209">
            <v>1676</v>
          </cell>
          <cell r="AU209">
            <v>2028</v>
          </cell>
        </row>
      </sheetData>
      <sheetData sheetId="4">
        <row r="209">
          <cell r="N209">
            <v>1805</v>
          </cell>
          <cell r="Q209">
            <v>1599</v>
          </cell>
          <cell r="T209">
            <v>2002</v>
          </cell>
          <cell r="W209">
            <v>1051</v>
          </cell>
          <cell r="Z209">
            <v>2510</v>
          </cell>
          <cell r="AC209">
            <v>3042</v>
          </cell>
          <cell r="AF209">
            <v>2507</v>
          </cell>
          <cell r="AI209">
            <v>2609</v>
          </cell>
          <cell r="AL209">
            <v>2460</v>
          </cell>
          <cell r="AO209">
            <v>3034</v>
          </cell>
          <cell r="AR209">
            <v>2436</v>
          </cell>
          <cell r="AU209">
            <v>1852</v>
          </cell>
        </row>
      </sheetData>
      <sheetData sheetId="5">
        <row r="209">
          <cell r="N209">
            <v>575</v>
          </cell>
          <cell r="Q209">
            <v>497</v>
          </cell>
          <cell r="T209">
            <v>-836</v>
          </cell>
          <cell r="W209">
            <v>19</v>
          </cell>
          <cell r="Z209">
            <v>1176</v>
          </cell>
          <cell r="AC209">
            <v>1009</v>
          </cell>
          <cell r="AF209">
            <v>871</v>
          </cell>
          <cell r="AI209">
            <v>580</v>
          </cell>
          <cell r="AL209">
            <v>688</v>
          </cell>
          <cell r="AO209">
            <v>920</v>
          </cell>
          <cell r="AR209">
            <v>648</v>
          </cell>
          <cell r="AU209">
            <v>576</v>
          </cell>
        </row>
      </sheetData>
      <sheetData sheetId="6">
        <row r="209">
          <cell r="N209">
            <v>799</v>
          </cell>
          <cell r="Q209">
            <v>887</v>
          </cell>
          <cell r="T209">
            <v>1181</v>
          </cell>
          <cell r="W209">
            <v>9</v>
          </cell>
          <cell r="Z209">
            <v>1995</v>
          </cell>
          <cell r="AC209">
            <v>1972</v>
          </cell>
          <cell r="AF209">
            <v>1520</v>
          </cell>
          <cell r="AI209">
            <v>1107</v>
          </cell>
          <cell r="AL209">
            <v>1893</v>
          </cell>
          <cell r="AO209">
            <v>1662</v>
          </cell>
          <cell r="AR209">
            <v>1323</v>
          </cell>
          <cell r="AU209">
            <v>1100</v>
          </cell>
        </row>
      </sheetData>
      <sheetData sheetId="7">
        <row r="209">
          <cell r="N209">
            <v>858</v>
          </cell>
          <cell r="Q209">
            <v>1285</v>
          </cell>
          <cell r="T209">
            <v>1784</v>
          </cell>
          <cell r="W209">
            <v>788</v>
          </cell>
          <cell r="Z209">
            <v>1853</v>
          </cell>
          <cell r="AC209">
            <v>2916</v>
          </cell>
          <cell r="AF209">
            <v>2188</v>
          </cell>
          <cell r="AI209">
            <v>1801</v>
          </cell>
          <cell r="AL209">
            <v>2193</v>
          </cell>
          <cell r="AO209">
            <v>2546</v>
          </cell>
          <cell r="AR209">
            <v>1902</v>
          </cell>
          <cell r="AU209">
            <v>1448</v>
          </cell>
        </row>
      </sheetData>
      <sheetData sheetId="8">
        <row r="209">
          <cell r="N209">
            <v>1521</v>
          </cell>
          <cell r="Q209">
            <v>2043</v>
          </cell>
          <cell r="T209">
            <v>2744</v>
          </cell>
          <cell r="W209">
            <v>896</v>
          </cell>
          <cell r="Z209">
            <v>2926</v>
          </cell>
          <cell r="AC209">
            <v>4148</v>
          </cell>
          <cell r="AF209">
            <v>3813</v>
          </cell>
          <cell r="AI209">
            <v>3884</v>
          </cell>
          <cell r="AL209">
            <v>4759</v>
          </cell>
          <cell r="AO209">
            <v>4148</v>
          </cell>
          <cell r="AR209">
            <v>4362</v>
          </cell>
          <cell r="AU209">
            <v>3143</v>
          </cell>
        </row>
      </sheetData>
      <sheetData sheetId="9">
        <row r="209">
          <cell r="N209">
            <v>51</v>
          </cell>
          <cell r="Q209">
            <v>57</v>
          </cell>
          <cell r="T209">
            <v>47</v>
          </cell>
          <cell r="W209">
            <v>10</v>
          </cell>
          <cell r="Z209">
            <v>35</v>
          </cell>
          <cell r="AC209">
            <v>30</v>
          </cell>
          <cell r="AF209">
            <v>40</v>
          </cell>
          <cell r="AI209">
            <v>40</v>
          </cell>
          <cell r="AL209">
            <v>50</v>
          </cell>
          <cell r="AO209">
            <v>35</v>
          </cell>
          <cell r="AR209">
            <v>35</v>
          </cell>
          <cell r="AU209">
            <v>50</v>
          </cell>
        </row>
      </sheetData>
      <sheetData sheetId="10">
        <row r="209">
          <cell r="N209">
            <v>94</v>
          </cell>
          <cell r="Q209">
            <v>168</v>
          </cell>
          <cell r="T209">
            <v>225</v>
          </cell>
          <cell r="W209">
            <v>20</v>
          </cell>
          <cell r="Z209">
            <v>324</v>
          </cell>
          <cell r="AC209">
            <v>449</v>
          </cell>
          <cell r="AF209">
            <v>371</v>
          </cell>
          <cell r="AI209">
            <v>369</v>
          </cell>
          <cell r="AL209">
            <v>511</v>
          </cell>
          <cell r="AO209">
            <v>534</v>
          </cell>
          <cell r="AR209">
            <v>463</v>
          </cell>
          <cell r="AU209">
            <v>744</v>
          </cell>
        </row>
      </sheetData>
      <sheetData sheetId="11">
        <row r="209">
          <cell r="N209">
            <v>9</v>
          </cell>
          <cell r="Q209">
            <v>14</v>
          </cell>
          <cell r="T209">
            <v>9</v>
          </cell>
          <cell r="W209">
            <v>0</v>
          </cell>
          <cell r="Z209">
            <v>10</v>
          </cell>
          <cell r="AC209">
            <v>119</v>
          </cell>
          <cell r="AF209">
            <v>64</v>
          </cell>
          <cell r="AI209">
            <v>66</v>
          </cell>
          <cell r="AL209">
            <v>216</v>
          </cell>
          <cell r="AO209">
            <v>210</v>
          </cell>
          <cell r="AR209">
            <v>196</v>
          </cell>
          <cell r="AU209">
            <v>184</v>
          </cell>
        </row>
      </sheetData>
      <sheetData sheetId="12">
        <row r="209">
          <cell r="N209">
            <v>-4</v>
          </cell>
          <cell r="Q209">
            <v>5</v>
          </cell>
          <cell r="T209">
            <v>10</v>
          </cell>
          <cell r="W209">
            <v>24</v>
          </cell>
          <cell r="Z209">
            <v>39</v>
          </cell>
          <cell r="AC209">
            <v>60</v>
          </cell>
          <cell r="AF209">
            <v>73</v>
          </cell>
          <cell r="AI209">
            <v>125</v>
          </cell>
          <cell r="AL209">
            <v>128</v>
          </cell>
          <cell r="AO209">
            <v>148</v>
          </cell>
          <cell r="AR209">
            <v>203</v>
          </cell>
          <cell r="AU209">
            <v>123</v>
          </cell>
        </row>
      </sheetData>
      <sheetData sheetId="13">
        <row r="209">
          <cell r="N209">
            <v>163</v>
          </cell>
          <cell r="Q209">
            <v>199</v>
          </cell>
          <cell r="T209">
            <v>184</v>
          </cell>
          <cell r="W209">
            <v>30</v>
          </cell>
          <cell r="Z209">
            <v>351</v>
          </cell>
          <cell r="AC209">
            <v>538</v>
          </cell>
          <cell r="AF209">
            <v>646</v>
          </cell>
          <cell r="AI209">
            <v>584</v>
          </cell>
          <cell r="AL209">
            <v>516</v>
          </cell>
          <cell r="AO209">
            <v>677</v>
          </cell>
          <cell r="AR209">
            <v>549</v>
          </cell>
          <cell r="AU209">
            <v>392</v>
          </cell>
        </row>
      </sheetData>
      <sheetData sheetId="14">
        <row r="209">
          <cell r="N209">
            <v>125</v>
          </cell>
          <cell r="Q209">
            <v>72</v>
          </cell>
          <cell r="T209">
            <v>51</v>
          </cell>
          <cell r="W209">
            <v>9</v>
          </cell>
          <cell r="Z209">
            <v>57</v>
          </cell>
          <cell r="AC209">
            <v>270</v>
          </cell>
          <cell r="AF209">
            <v>1138</v>
          </cell>
          <cell r="AI209">
            <v>90</v>
          </cell>
          <cell r="AL209">
            <v>543</v>
          </cell>
          <cell r="AO209">
            <v>339</v>
          </cell>
          <cell r="AR209">
            <v>141</v>
          </cell>
          <cell r="AU209">
            <v>111</v>
          </cell>
        </row>
      </sheetData>
      <sheetData sheetId="15">
        <row r="209">
          <cell r="N209">
            <v>7</v>
          </cell>
          <cell r="Q209">
            <v>6</v>
          </cell>
          <cell r="T209">
            <v>3</v>
          </cell>
          <cell r="W209">
            <v>0</v>
          </cell>
          <cell r="Z209">
            <v>12</v>
          </cell>
          <cell r="AC209">
            <v>5</v>
          </cell>
          <cell r="AF209">
            <v>7</v>
          </cell>
          <cell r="AI209">
            <v>6</v>
          </cell>
          <cell r="AL209">
            <v>145</v>
          </cell>
          <cell r="AO209">
            <v>212</v>
          </cell>
          <cell r="AR209">
            <v>49</v>
          </cell>
          <cell r="AU209">
            <v>36</v>
          </cell>
        </row>
      </sheetData>
      <sheetData sheetId="16">
        <row r="209">
          <cell r="N209">
            <v>0</v>
          </cell>
          <cell r="Q209">
            <v>0</v>
          </cell>
          <cell r="T209">
            <v>0</v>
          </cell>
          <cell r="W209">
            <v>0</v>
          </cell>
          <cell r="Z209">
            <v>0</v>
          </cell>
          <cell r="AC209">
            <v>0</v>
          </cell>
          <cell r="AF209">
            <v>0</v>
          </cell>
          <cell r="AI209">
            <v>0</v>
          </cell>
          <cell r="AL209">
            <v>0</v>
          </cell>
          <cell r="AO209">
            <v>0</v>
          </cell>
          <cell r="AR209">
            <v>0</v>
          </cell>
          <cell r="AU209">
            <v>54</v>
          </cell>
        </row>
      </sheetData>
      <sheetData sheetId="17">
        <row r="209">
          <cell r="N209">
            <v>36</v>
          </cell>
          <cell r="Q209">
            <v>49</v>
          </cell>
          <cell r="T209">
            <v>1</v>
          </cell>
          <cell r="W209">
            <v>6</v>
          </cell>
          <cell r="Z209">
            <v>21</v>
          </cell>
          <cell r="AC209">
            <v>78</v>
          </cell>
          <cell r="AF209">
            <v>220</v>
          </cell>
          <cell r="AI209">
            <v>255</v>
          </cell>
          <cell r="AL209">
            <v>283</v>
          </cell>
          <cell r="AO209">
            <v>492</v>
          </cell>
          <cell r="AR209">
            <v>297</v>
          </cell>
          <cell r="AU209">
            <v>481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consumption - 201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54"/>
  <sheetViews>
    <sheetView showGridLines="0" workbookViewId="0">
      <selection activeCell="F25" sqref="F25"/>
    </sheetView>
  </sheetViews>
  <sheetFormatPr defaultRowHeight="15" x14ac:dyDescent="0.25"/>
  <cols>
    <col min="1" max="1" width="7.7109375" customWidth="1"/>
    <col min="2" max="2" width="6.42578125" customWidth="1"/>
    <col min="3" max="3" width="4.85546875" customWidth="1"/>
    <col min="4" max="4" width="8.7109375" customWidth="1"/>
    <col min="5" max="5" width="0.85546875" customWidth="1"/>
    <col min="6" max="17" width="8.7109375" customWidth="1"/>
    <col min="18" max="18" width="8" customWidth="1"/>
    <col min="19" max="19" width="9.28515625" customWidth="1"/>
  </cols>
  <sheetData>
    <row r="1" spans="1:20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20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</row>
    <row r="3" spans="1:20" ht="18.75" x14ac:dyDescent="0.3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 t="s">
        <v>49</v>
      </c>
      <c r="Q3" s="166"/>
      <c r="R3" s="166"/>
      <c r="S3" s="166"/>
    </row>
    <row r="4" spans="1:20" x14ac:dyDescent="0.25">
      <c r="B4" s="12"/>
      <c r="C4" s="12"/>
      <c r="D4" s="12"/>
      <c r="E4" s="12"/>
    </row>
    <row r="5" spans="1:20" ht="15" customHeight="1" x14ac:dyDescent="0.25">
      <c r="A5" s="12"/>
      <c r="B5" s="167"/>
      <c r="C5" s="49"/>
      <c r="D5" s="49"/>
      <c r="E5" s="51"/>
      <c r="F5" s="168" t="s">
        <v>31</v>
      </c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9"/>
      <c r="R5" s="170" t="s">
        <v>47</v>
      </c>
      <c r="S5" s="171"/>
    </row>
    <row r="6" spans="1:20" x14ac:dyDescent="0.25">
      <c r="A6" s="12"/>
      <c r="B6" s="167"/>
      <c r="C6" s="49"/>
      <c r="D6" s="71"/>
      <c r="E6" s="51"/>
      <c r="F6" s="34" t="s">
        <v>4</v>
      </c>
      <c r="G6" s="47" t="s">
        <v>5</v>
      </c>
      <c r="H6" s="47" t="s">
        <v>6</v>
      </c>
      <c r="I6" s="47" t="s">
        <v>7</v>
      </c>
      <c r="J6" s="47" t="s">
        <v>8</v>
      </c>
      <c r="K6" s="47" t="s">
        <v>9</v>
      </c>
      <c r="L6" s="47" t="s">
        <v>10</v>
      </c>
      <c r="M6" s="47" t="s">
        <v>11</v>
      </c>
      <c r="N6" s="47" t="s">
        <v>12</v>
      </c>
      <c r="O6" s="47" t="s">
        <v>13</v>
      </c>
      <c r="P6" s="47" t="s">
        <v>14</v>
      </c>
      <c r="Q6" s="47" t="s">
        <v>15</v>
      </c>
      <c r="R6" s="172"/>
      <c r="S6" s="173"/>
    </row>
    <row r="7" spans="1:20" ht="9.9499999999999993" customHeight="1" x14ac:dyDescent="0.25">
      <c r="B7" s="183"/>
      <c r="C7" s="183" t="s">
        <v>48</v>
      </c>
      <c r="D7" s="72">
        <v>20000</v>
      </c>
      <c r="E7" s="75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174"/>
      <c r="S7" s="174"/>
      <c r="T7" s="12"/>
    </row>
    <row r="8" spans="1:20" ht="9.9499999999999993" customHeight="1" x14ac:dyDescent="0.25">
      <c r="B8" s="183"/>
      <c r="C8" s="183"/>
      <c r="D8" s="72">
        <v>19000</v>
      </c>
      <c r="E8" s="7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2"/>
    </row>
    <row r="9" spans="1:20" ht="9.9499999999999993" customHeight="1" x14ac:dyDescent="0.25">
      <c r="B9" s="183"/>
      <c r="C9" s="183"/>
      <c r="D9" s="72">
        <v>18000</v>
      </c>
      <c r="E9" s="7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2"/>
    </row>
    <row r="10" spans="1:20" ht="9.9499999999999993" customHeight="1" x14ac:dyDescent="0.25">
      <c r="B10" s="183"/>
      <c r="C10" s="183"/>
      <c r="D10" s="72">
        <v>17000</v>
      </c>
      <c r="E10" s="75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2"/>
    </row>
    <row r="11" spans="1:20" ht="9.9499999999999993" customHeight="1" x14ac:dyDescent="0.25">
      <c r="B11" s="183"/>
      <c r="C11" s="183"/>
      <c r="D11" s="72">
        <v>16000</v>
      </c>
      <c r="E11" s="75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2"/>
    </row>
    <row r="12" spans="1:20" ht="9.9499999999999993" customHeight="1" x14ac:dyDescent="0.25">
      <c r="B12" s="183"/>
      <c r="C12" s="183"/>
      <c r="D12" s="72">
        <v>15000</v>
      </c>
      <c r="E12" s="75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2"/>
    </row>
    <row r="13" spans="1:20" ht="9.9499999999999993" customHeight="1" x14ac:dyDescent="0.25">
      <c r="B13" s="183"/>
      <c r="C13" s="183"/>
      <c r="D13" s="72">
        <v>14000</v>
      </c>
      <c r="E13" s="75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2"/>
    </row>
    <row r="14" spans="1:20" ht="9.9499999999999993" customHeight="1" x14ac:dyDescent="0.25">
      <c r="B14" s="183"/>
      <c r="C14" s="183"/>
      <c r="D14" s="72">
        <v>13000</v>
      </c>
      <c r="E14" s="7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75"/>
      <c r="S14" s="175"/>
      <c r="T14" s="12"/>
    </row>
    <row r="15" spans="1:20" ht="9.9499999999999993" customHeight="1" x14ac:dyDescent="0.25">
      <c r="B15" s="183"/>
      <c r="C15" s="183"/>
      <c r="D15" s="72">
        <v>12000</v>
      </c>
      <c r="E15" s="7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75"/>
      <c r="S15" s="175"/>
      <c r="T15" s="12"/>
    </row>
    <row r="16" spans="1:20" ht="9.9499999999999993" customHeight="1" x14ac:dyDescent="0.25">
      <c r="B16" s="184"/>
      <c r="C16" s="184"/>
      <c r="D16" s="73">
        <v>11000</v>
      </c>
      <c r="E16" s="7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75"/>
      <c r="S16" s="175"/>
      <c r="T16" s="12"/>
    </row>
    <row r="17" spans="1:20" ht="9.9499999999999993" customHeight="1" x14ac:dyDescent="0.25">
      <c r="B17" s="184"/>
      <c r="C17" s="184"/>
      <c r="D17" s="73">
        <v>10000</v>
      </c>
      <c r="E17" s="7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75"/>
      <c r="S17" s="175"/>
      <c r="T17" s="12"/>
    </row>
    <row r="18" spans="1:20" ht="9.9499999999999993" customHeight="1" x14ac:dyDescent="0.25">
      <c r="B18" s="184"/>
      <c r="C18" s="184"/>
      <c r="D18" s="73">
        <v>9000</v>
      </c>
      <c r="E18" s="7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75"/>
      <c r="S18" s="175"/>
      <c r="T18" s="12"/>
    </row>
    <row r="19" spans="1:20" ht="9.9499999999999993" customHeight="1" x14ac:dyDescent="0.25">
      <c r="B19" s="184"/>
      <c r="C19" s="184"/>
      <c r="D19" s="73">
        <v>8000</v>
      </c>
      <c r="E19" s="7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75"/>
      <c r="S19" s="175"/>
      <c r="T19" s="12"/>
    </row>
    <row r="20" spans="1:20" ht="9.9499999999999993" customHeight="1" x14ac:dyDescent="0.25">
      <c r="B20" s="184"/>
      <c r="C20" s="184"/>
      <c r="D20" s="73">
        <v>7000</v>
      </c>
      <c r="E20" s="7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75"/>
      <c r="S20" s="175"/>
      <c r="T20" s="12"/>
    </row>
    <row r="21" spans="1:20" ht="9.9499999999999993" customHeight="1" x14ac:dyDescent="0.25">
      <c r="B21" s="184"/>
      <c r="C21" s="184"/>
      <c r="D21" s="73">
        <v>6000</v>
      </c>
      <c r="E21" s="7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75"/>
      <c r="S21" s="175"/>
      <c r="T21" s="12"/>
    </row>
    <row r="22" spans="1:20" ht="9.9499999999999993" customHeight="1" x14ac:dyDescent="0.25">
      <c r="B22" s="184"/>
      <c r="C22" s="184"/>
      <c r="D22" s="73">
        <v>5000</v>
      </c>
      <c r="E22" s="7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75"/>
      <c r="S22" s="175"/>
      <c r="T22" s="12"/>
    </row>
    <row r="23" spans="1:20" ht="9.9499999999999993" customHeight="1" x14ac:dyDescent="0.25">
      <c r="B23" s="184"/>
      <c r="C23" s="184"/>
      <c r="D23" s="73">
        <v>4000</v>
      </c>
      <c r="E23" s="7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75"/>
      <c r="S23" s="175"/>
      <c r="T23" s="12"/>
    </row>
    <row r="24" spans="1:20" ht="4.5" customHeight="1" x14ac:dyDescent="0.25">
      <c r="B24" s="36"/>
      <c r="C24" s="36"/>
      <c r="D24" s="36"/>
      <c r="E24" s="52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35"/>
      <c r="S24" s="35"/>
    </row>
    <row r="25" spans="1:20" s="77" customFormat="1" ht="20.100000000000001" customHeight="1" x14ac:dyDescent="0.2">
      <c r="A25" s="147" t="s">
        <v>73</v>
      </c>
      <c r="B25" s="149" t="s">
        <v>57</v>
      </c>
      <c r="C25" s="150"/>
      <c r="D25" s="151"/>
      <c r="E25" s="99"/>
      <c r="F25" s="100">
        <f>IF('water consumption - 2020'!C189="","",'water consumption - 2020'!C189)</f>
        <v>17331</v>
      </c>
      <c r="G25" s="100">
        <f>IF('water consumption - 2020'!D189="","",'water consumption - 2020'!D189)</f>
        <v>14789</v>
      </c>
      <c r="H25" s="100">
        <f>IF('water consumption - 2020'!E189="","",'water consumption - 2020'!E189)</f>
        <v>18045</v>
      </c>
      <c r="I25" s="100">
        <f>IF('water consumption - 2020'!F189="","",'water consumption - 2020'!F189)</f>
        <v>13167</v>
      </c>
      <c r="J25" s="100">
        <f>IF('water consumption - 2020'!G189="","",'water consumption - 2020'!G189)</f>
        <v>16430</v>
      </c>
      <c r="K25" s="100">
        <f>IF('water consumption - 2020'!H189="","",'water consumption - 2020'!H189)</f>
        <v>14346</v>
      </c>
      <c r="L25" s="100">
        <f>IF('water consumption - 2020'!I189="","",'water consumption - 2020'!I189)</f>
        <v>17383</v>
      </c>
      <c r="M25" s="100">
        <f>IF('water consumption - 2020'!J189="","",'water consumption - 2020'!J189)</f>
        <v>12325</v>
      </c>
      <c r="N25" s="100">
        <f>IF('water consumption - 2020'!K189="","",'water consumption - 2020'!K189)</f>
        <v>20531</v>
      </c>
      <c r="O25" s="100">
        <f>IF('water consumption - 2020'!L189="","",'water consumption - 2020'!L189)</f>
        <v>0</v>
      </c>
      <c r="P25" s="100">
        <f>IF('water consumption - 2020'!M189="","",'water consumption - 2020'!M189)</f>
        <v>0</v>
      </c>
      <c r="Q25" s="100">
        <f>IF('water consumption - 2020'!N189="","",'water consumption - 2020'!N189)</f>
        <v>0</v>
      </c>
      <c r="R25" s="152">
        <f>SUM(F25:Q25)</f>
        <v>144347</v>
      </c>
      <c r="S25" s="153"/>
    </row>
    <row r="26" spans="1:20" s="77" customFormat="1" ht="20.100000000000001" customHeight="1" x14ac:dyDescent="0.2">
      <c r="A26" s="148"/>
      <c r="B26" s="149" t="s">
        <v>58</v>
      </c>
      <c r="C26" s="150"/>
      <c r="D26" s="151"/>
      <c r="E26" s="99"/>
      <c r="F26" s="100">
        <f>'water consumption - 2020'!C190</f>
        <v>230698</v>
      </c>
      <c r="G26" s="100">
        <f>'water consumption - 2020'!D190</f>
        <v>203628</v>
      </c>
      <c r="H26" s="100">
        <f>'water consumption - 2020'!E190</f>
        <v>238174</v>
      </c>
      <c r="I26" s="100">
        <f>'water consumption - 2020'!F190</f>
        <v>218412</v>
      </c>
      <c r="J26" s="100">
        <f>'water consumption - 2020'!G190</f>
        <v>234127</v>
      </c>
      <c r="K26" s="100">
        <f>'water consumption - 2020'!H190</f>
        <v>177408</v>
      </c>
      <c r="L26" s="100">
        <f>'water consumption - 2020'!I190</f>
        <v>215856</v>
      </c>
      <c r="M26" s="100">
        <f>'water consumption - 2020'!J190</f>
        <v>269762</v>
      </c>
      <c r="N26" s="100">
        <f>'water consumption - 2020'!K190</f>
        <v>274547</v>
      </c>
      <c r="O26" s="100">
        <f>'water consumption - 2020'!L190</f>
        <v>0</v>
      </c>
      <c r="P26" s="100">
        <f>'water consumption - 2020'!M190</f>
        <v>0</v>
      </c>
      <c r="Q26" s="100">
        <f>'water consumption - 2020'!N190</f>
        <v>0</v>
      </c>
      <c r="R26" s="152">
        <f>SUM(F26:Q26)</f>
        <v>2062612</v>
      </c>
      <c r="S26" s="153"/>
    </row>
    <row r="27" spans="1:20" s="77" customFormat="1" ht="3" customHeight="1" x14ac:dyDescent="0.2"/>
    <row r="28" spans="1:20" ht="2.25" customHeight="1" x14ac:dyDescent="0.25">
      <c r="B28" s="36"/>
      <c r="C28" s="36"/>
      <c r="D28" s="36"/>
      <c r="E28" s="52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35"/>
      <c r="S28" s="35"/>
    </row>
    <row r="29" spans="1:20" s="77" customFormat="1" ht="20.100000000000001" customHeight="1" x14ac:dyDescent="0.2">
      <c r="A29" s="156" t="s">
        <v>56</v>
      </c>
      <c r="B29" s="158" t="s">
        <v>57</v>
      </c>
      <c r="C29" s="159"/>
      <c r="D29" s="160"/>
      <c r="E29" s="101"/>
      <c r="F29" s="102">
        <f>IF('water consumption - 2019'!B26="","",'water consumption - 2019'!B26)</f>
        <v>8906</v>
      </c>
      <c r="G29" s="102">
        <f>IF('water consumption - 2019'!C26="","",'water consumption - 2019'!C26)</f>
        <v>9330</v>
      </c>
      <c r="H29" s="102">
        <f>IF('water consumption - 2019'!D26="","",'water consumption - 2019'!D26)</f>
        <v>9837</v>
      </c>
      <c r="I29" s="102">
        <f>IF('water consumption - 2019'!E26="","",'water consumption - 2019'!E26)</f>
        <v>4519</v>
      </c>
      <c r="J29" s="102">
        <f>IF('water consumption - 2019'!F26="","",'water consumption - 2019'!F26)</f>
        <v>16241</v>
      </c>
      <c r="K29" s="102">
        <f>IF('water consumption - 2019'!G26="","",'water consumption - 2019'!G26)</f>
        <v>18964</v>
      </c>
      <c r="L29" s="102">
        <f>IF('water consumption - 2019'!H26="","",'water consumption - 2019'!H26)</f>
        <v>16214</v>
      </c>
      <c r="M29" s="102">
        <f>IF('water consumption - 2019'!I26="","",'water consumption - 2019'!I26)</f>
        <v>15704</v>
      </c>
      <c r="N29" s="102">
        <f>IF('water consumption - 2019'!J26="","",'water consumption - 2019'!J26)</f>
        <v>19506</v>
      </c>
      <c r="O29" s="102">
        <f>IF('water consumption - 2019'!K26="","",'water consumption - 2019'!K26)</f>
        <v>21217</v>
      </c>
      <c r="P29" s="102">
        <f>IF('water consumption - 2019'!L26="","",'water consumption - 2019'!L26)</f>
        <v>15761</v>
      </c>
      <c r="Q29" s="102">
        <f>IF('water consumption - 2019'!M26="","",'water consumption - 2019'!M26)</f>
        <v>13843</v>
      </c>
      <c r="R29" s="179">
        <f>SUM(F29:Q29)</f>
        <v>170042</v>
      </c>
      <c r="S29" s="180"/>
    </row>
    <row r="30" spans="1:20" s="77" customFormat="1" ht="20.100000000000001" customHeight="1" x14ac:dyDescent="0.2">
      <c r="A30" s="157"/>
      <c r="B30" s="161" t="s">
        <v>58</v>
      </c>
      <c r="C30" s="162"/>
      <c r="D30" s="163"/>
      <c r="E30" s="101"/>
      <c r="F30" s="102">
        <f>'water consumption - 2019'!B28</f>
        <v>106872</v>
      </c>
      <c r="G30" s="102">
        <f>'water consumption - 2019'!C28</f>
        <v>111960</v>
      </c>
      <c r="H30" s="102">
        <f>'water consumption - 2019'!D28</f>
        <v>118044</v>
      </c>
      <c r="I30" s="102">
        <f>'water consumption - 2019'!E28</f>
        <v>54228</v>
      </c>
      <c r="J30" s="102">
        <f>'water consumption - 2019'!F28</f>
        <v>194892</v>
      </c>
      <c r="K30" s="102">
        <f>'water consumption - 2019'!G28</f>
        <v>227568</v>
      </c>
      <c r="L30" s="102">
        <f>'water consumption - 2019'!H28</f>
        <v>194568</v>
      </c>
      <c r="M30" s="102">
        <f>'water consumption - 2019'!I28</f>
        <v>188448</v>
      </c>
      <c r="N30" s="102">
        <f>'water consumption - 2019'!J28</f>
        <v>234072</v>
      </c>
      <c r="O30" s="102">
        <f>'water consumption - 2019'!K28</f>
        <v>254604</v>
      </c>
      <c r="P30" s="102">
        <f>'water consumption - 2019'!L28</f>
        <v>189132</v>
      </c>
      <c r="Q30" s="102">
        <f>'water consumption - 2019'!M28</f>
        <v>166116</v>
      </c>
      <c r="R30" s="179">
        <f>SUM(F30:Q30)</f>
        <v>2040504</v>
      </c>
      <c r="S30" s="180"/>
    </row>
    <row r="31" spans="1:20" s="77" customFormat="1" ht="2.25" customHeight="1" x14ac:dyDescent="0.2"/>
    <row r="32" spans="1:20" s="77" customFormat="1" ht="24.95" customHeight="1" x14ac:dyDescent="0.2">
      <c r="A32" s="205" t="s">
        <v>53</v>
      </c>
      <c r="B32" s="207" t="s">
        <v>57</v>
      </c>
      <c r="C32" s="208"/>
      <c r="D32" s="209"/>
      <c r="E32" s="103"/>
      <c r="F32" s="104">
        <f>'water consumption - 2018'!B26</f>
        <v>8609</v>
      </c>
      <c r="G32" s="104">
        <f>'water consumption - 2018'!C26</f>
        <v>9676</v>
      </c>
      <c r="H32" s="104">
        <f>'water consumption - 2018'!D26</f>
        <v>11834</v>
      </c>
      <c r="I32" s="104">
        <f>'water consumption - 2018'!E26</f>
        <v>10244</v>
      </c>
      <c r="J32" s="104">
        <f>'water consumption - 2018'!F26</f>
        <v>8783</v>
      </c>
      <c r="K32" s="104">
        <f>'water consumption - 2018'!G26</f>
        <v>11177</v>
      </c>
      <c r="L32" s="104">
        <f>'water consumption - 2018'!H26</f>
        <v>11811</v>
      </c>
      <c r="M32" s="104">
        <f>'water consumption - 2018'!I26</f>
        <v>12406</v>
      </c>
      <c r="N32" s="104">
        <f>'water consumption - 2018'!J26</f>
        <v>8781</v>
      </c>
      <c r="O32" s="104">
        <f>'water consumption - 2018'!K26</f>
        <v>9314</v>
      </c>
      <c r="P32" s="104">
        <f>'water consumption - 2018'!L26</f>
        <v>11211</v>
      </c>
      <c r="Q32" s="104">
        <f>'water consumption - 2018'!M26</f>
        <v>10583</v>
      </c>
      <c r="R32" s="210">
        <f>SUM(F32:Q32)</f>
        <v>124429</v>
      </c>
      <c r="S32" s="211"/>
    </row>
    <row r="33" spans="1:21" s="77" customFormat="1" ht="24.95" customHeight="1" x14ac:dyDescent="0.2">
      <c r="A33" s="206"/>
      <c r="B33" s="212" t="s">
        <v>58</v>
      </c>
      <c r="C33" s="213"/>
      <c r="D33" s="214"/>
      <c r="E33" s="103"/>
      <c r="F33" s="104">
        <f>IF(F32="","",F32*12)</f>
        <v>103308</v>
      </c>
      <c r="G33" s="104">
        <f t="shared" ref="G33:Q33" si="0">IF(G32="","",G32*12)</f>
        <v>116112</v>
      </c>
      <c r="H33" s="104">
        <f t="shared" si="0"/>
        <v>142008</v>
      </c>
      <c r="I33" s="104">
        <f t="shared" si="0"/>
        <v>122928</v>
      </c>
      <c r="J33" s="104">
        <f t="shared" si="0"/>
        <v>105396</v>
      </c>
      <c r="K33" s="104">
        <f t="shared" si="0"/>
        <v>134124</v>
      </c>
      <c r="L33" s="104">
        <f t="shared" si="0"/>
        <v>141732</v>
      </c>
      <c r="M33" s="104">
        <f t="shared" si="0"/>
        <v>148872</v>
      </c>
      <c r="N33" s="104">
        <f t="shared" si="0"/>
        <v>105372</v>
      </c>
      <c r="O33" s="104">
        <f t="shared" si="0"/>
        <v>111768</v>
      </c>
      <c r="P33" s="104">
        <f t="shared" si="0"/>
        <v>134532</v>
      </c>
      <c r="Q33" s="104">
        <f t="shared" si="0"/>
        <v>126996</v>
      </c>
      <c r="R33" s="210">
        <f>SUM(F33:Q33)</f>
        <v>1493148</v>
      </c>
      <c r="S33" s="211"/>
    </row>
    <row r="34" spans="1:21" s="77" customFormat="1" ht="5.25" customHeight="1" x14ac:dyDescent="0.2"/>
    <row r="35" spans="1:21" s="77" customFormat="1" ht="24.95" customHeight="1" x14ac:dyDescent="0.2">
      <c r="A35" s="188" t="s">
        <v>41</v>
      </c>
      <c r="B35" s="190" t="s">
        <v>57</v>
      </c>
      <c r="C35" s="191"/>
      <c r="D35" s="192"/>
      <c r="E35" s="105"/>
      <c r="F35" s="106">
        <f>'water consumption - 2017'!B26</f>
        <v>9023</v>
      </c>
      <c r="G35" s="106">
        <f>'water consumption - 2017'!C26</f>
        <v>7953</v>
      </c>
      <c r="H35" s="106">
        <f>'water consumption - 2017'!D26</f>
        <v>8216.5</v>
      </c>
      <c r="I35" s="106">
        <f>'water consumption - 2017'!E26</f>
        <v>8216.5</v>
      </c>
      <c r="J35" s="106">
        <f>'water consumption - 2017'!F26</f>
        <v>11383</v>
      </c>
      <c r="K35" s="106">
        <f>'water consumption - 2017'!G26</f>
        <v>11943</v>
      </c>
      <c r="L35" s="106">
        <f>'water consumption - 2017'!H26</f>
        <v>10977</v>
      </c>
      <c r="M35" s="106">
        <f>'water consumption - 2017'!I26</f>
        <v>12718</v>
      </c>
      <c r="N35" s="106">
        <f>'water consumption - 2017'!J26</f>
        <v>10632</v>
      </c>
      <c r="O35" s="106">
        <f>'water consumption - 2017'!K26</f>
        <v>12358</v>
      </c>
      <c r="P35" s="106">
        <f>'water consumption - 2017'!L26</f>
        <v>8541</v>
      </c>
      <c r="Q35" s="106">
        <f>'water consumption - 2017'!M26</f>
        <v>12939</v>
      </c>
      <c r="R35" s="181">
        <f>SUM(F35:Q35)</f>
        <v>124900</v>
      </c>
      <c r="S35" s="182"/>
    </row>
    <row r="36" spans="1:21" s="77" customFormat="1" ht="24.95" customHeight="1" x14ac:dyDescent="0.2">
      <c r="A36" s="189"/>
      <c r="B36" s="193" t="s">
        <v>58</v>
      </c>
      <c r="C36" s="194"/>
      <c r="D36" s="195"/>
      <c r="E36" s="105"/>
      <c r="F36" s="106">
        <f>IF(F35="","",F35*12)</f>
        <v>108276</v>
      </c>
      <c r="G36" s="106">
        <f t="shared" ref="G36:Q36" si="1">IF(G35="","",G35*12)</f>
        <v>95436</v>
      </c>
      <c r="H36" s="106">
        <f t="shared" si="1"/>
        <v>98598</v>
      </c>
      <c r="I36" s="106">
        <f t="shared" si="1"/>
        <v>98598</v>
      </c>
      <c r="J36" s="106">
        <f t="shared" si="1"/>
        <v>136596</v>
      </c>
      <c r="K36" s="106">
        <f t="shared" si="1"/>
        <v>143316</v>
      </c>
      <c r="L36" s="106">
        <f t="shared" si="1"/>
        <v>131724</v>
      </c>
      <c r="M36" s="106">
        <f t="shared" si="1"/>
        <v>152616</v>
      </c>
      <c r="N36" s="106">
        <f t="shared" si="1"/>
        <v>127584</v>
      </c>
      <c r="O36" s="106">
        <f t="shared" si="1"/>
        <v>148296</v>
      </c>
      <c r="P36" s="106">
        <f t="shared" si="1"/>
        <v>102492</v>
      </c>
      <c r="Q36" s="106">
        <f t="shared" si="1"/>
        <v>155268</v>
      </c>
      <c r="R36" s="181">
        <f>SUM(F36:Q36)</f>
        <v>1498800</v>
      </c>
      <c r="S36" s="182"/>
    </row>
    <row r="37" spans="1:21" s="77" customFormat="1" ht="3" customHeight="1" x14ac:dyDescent="0.2">
      <c r="A37" s="78"/>
      <c r="B37" s="79"/>
      <c r="C37" s="79"/>
      <c r="D37" s="79"/>
      <c r="E37" s="79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21" s="77" customFormat="1" ht="24.95" customHeight="1" x14ac:dyDescent="0.2">
      <c r="A38" s="215" t="s">
        <v>42</v>
      </c>
      <c r="B38" s="217" t="s">
        <v>57</v>
      </c>
      <c r="C38" s="218"/>
      <c r="D38" s="219"/>
      <c r="E38" s="107"/>
      <c r="F38" s="108">
        <f>'water consumption - 2016'!B26</f>
        <v>10867</v>
      </c>
      <c r="G38" s="108">
        <f>'water consumption - 2016'!C26</f>
        <v>10414</v>
      </c>
      <c r="H38" s="108">
        <f>'water consumption - 2016'!D26</f>
        <v>13814</v>
      </c>
      <c r="I38" s="108">
        <f>'water consumption - 2016'!E26</f>
        <v>10615</v>
      </c>
      <c r="J38" s="108">
        <f>'water consumption - 2016'!F26</f>
        <v>13237</v>
      </c>
      <c r="K38" s="108">
        <f>'water consumption - 2016'!G26</f>
        <v>10781</v>
      </c>
      <c r="L38" s="108">
        <f>'water consumption - 2016'!H26</f>
        <v>10372</v>
      </c>
      <c r="M38" s="108">
        <f>'water consumption - 2016'!I26</f>
        <v>11103</v>
      </c>
      <c r="N38" s="108">
        <f>'water consumption - 2016'!J26</f>
        <v>11872</v>
      </c>
      <c r="O38" s="108">
        <f>'water consumption - 2016'!K26</f>
        <v>13545</v>
      </c>
      <c r="P38" s="108">
        <f>'water consumption - 2016'!L26</f>
        <v>9803</v>
      </c>
      <c r="Q38" s="108">
        <f>'water consumption - 2016'!M26</f>
        <v>12337</v>
      </c>
      <c r="R38" s="220">
        <f>SUM(F38:Q38)</f>
        <v>138760</v>
      </c>
      <c r="S38" s="221"/>
    </row>
    <row r="39" spans="1:21" s="77" customFormat="1" ht="24.95" customHeight="1" x14ac:dyDescent="0.2">
      <c r="A39" s="216"/>
      <c r="B39" s="222" t="s">
        <v>58</v>
      </c>
      <c r="C39" s="223"/>
      <c r="D39" s="224"/>
      <c r="E39" s="107"/>
      <c r="F39" s="108">
        <f>IF(F38="","",F38*12)</f>
        <v>130404</v>
      </c>
      <c r="G39" s="108">
        <f t="shared" ref="G39:Q39" si="2">IF(G38="","",G38*12)</f>
        <v>124968</v>
      </c>
      <c r="H39" s="108">
        <f t="shared" si="2"/>
        <v>165768</v>
      </c>
      <c r="I39" s="108">
        <f t="shared" si="2"/>
        <v>127380</v>
      </c>
      <c r="J39" s="108">
        <f t="shared" si="2"/>
        <v>158844</v>
      </c>
      <c r="K39" s="108">
        <f t="shared" si="2"/>
        <v>129372</v>
      </c>
      <c r="L39" s="108">
        <f t="shared" si="2"/>
        <v>124464</v>
      </c>
      <c r="M39" s="108">
        <f t="shared" si="2"/>
        <v>133236</v>
      </c>
      <c r="N39" s="108">
        <f t="shared" si="2"/>
        <v>142464</v>
      </c>
      <c r="O39" s="108">
        <f t="shared" si="2"/>
        <v>162540</v>
      </c>
      <c r="P39" s="108">
        <f t="shared" si="2"/>
        <v>117636</v>
      </c>
      <c r="Q39" s="108">
        <f t="shared" si="2"/>
        <v>148044</v>
      </c>
      <c r="R39" s="220">
        <f>SUM(F39:Q39)</f>
        <v>1665120</v>
      </c>
      <c r="S39" s="221"/>
    </row>
    <row r="40" spans="1:21" s="77" customFormat="1" ht="5.25" customHeight="1" x14ac:dyDescent="0.2"/>
    <row r="41" spans="1:21" s="77" customFormat="1" ht="12.75" customHeight="1" x14ac:dyDescent="0.2">
      <c r="A41" s="185" t="s">
        <v>74</v>
      </c>
      <c r="B41" s="196" t="s">
        <v>59</v>
      </c>
      <c r="C41" s="197"/>
      <c r="D41" s="198"/>
      <c r="E41" s="84"/>
      <c r="F41" s="154">
        <f t="shared" ref="F41:H41" si="3">IF(F25=0,"",F25-F29)</f>
        <v>8425</v>
      </c>
      <c r="G41" s="154">
        <f t="shared" si="3"/>
        <v>5459</v>
      </c>
      <c r="H41" s="154">
        <f t="shared" si="3"/>
        <v>8208</v>
      </c>
      <c r="I41" s="154">
        <f t="shared" ref="I41:Q41" si="4">IF(I25=0,"",I25-I29)</f>
        <v>8648</v>
      </c>
      <c r="J41" s="154">
        <f t="shared" si="4"/>
        <v>189</v>
      </c>
      <c r="K41" s="154">
        <f t="shared" si="4"/>
        <v>-4618</v>
      </c>
      <c r="L41" s="154">
        <f t="shared" si="4"/>
        <v>1169</v>
      </c>
      <c r="M41" s="154">
        <f t="shared" si="4"/>
        <v>-3379</v>
      </c>
      <c r="N41" s="154">
        <f t="shared" si="4"/>
        <v>1025</v>
      </c>
      <c r="O41" s="154" t="str">
        <f t="shared" si="4"/>
        <v/>
      </c>
      <c r="P41" s="154" t="str">
        <f t="shared" si="4"/>
        <v/>
      </c>
      <c r="Q41" s="154" t="str">
        <f t="shared" si="4"/>
        <v/>
      </c>
      <c r="R41" s="85">
        <f>SUM(F41:Q41)</f>
        <v>25126</v>
      </c>
      <c r="S41" s="85">
        <f>R25-R29</f>
        <v>-25695</v>
      </c>
      <c r="T41" s="80"/>
      <c r="U41" s="80"/>
    </row>
    <row r="42" spans="1:21" s="77" customFormat="1" ht="11.25" customHeight="1" x14ac:dyDescent="0.2">
      <c r="A42" s="186"/>
      <c r="B42" s="199"/>
      <c r="C42" s="200"/>
      <c r="D42" s="201"/>
      <c r="E42" s="84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86" t="s">
        <v>51</v>
      </c>
      <c r="S42" s="86" t="s">
        <v>52</v>
      </c>
      <c r="T42" s="80"/>
      <c r="U42" s="80"/>
    </row>
    <row r="43" spans="1:21" s="77" customFormat="1" ht="17.25" customHeight="1" x14ac:dyDescent="0.2">
      <c r="A43" s="186"/>
      <c r="B43" s="202" t="s">
        <v>44</v>
      </c>
      <c r="C43" s="203"/>
      <c r="D43" s="204"/>
      <c r="E43" s="84"/>
      <c r="F43" s="87">
        <f>IF(F41="","",F41/F35)</f>
        <v>0.93372492519117811</v>
      </c>
      <c r="G43" s="87">
        <f t="shared" ref="G43:Q43" si="5">IF(G41="","",G41/G35)</f>
        <v>0.68640764491386896</v>
      </c>
      <c r="H43" s="87">
        <f t="shared" si="5"/>
        <v>0.99896549625753062</v>
      </c>
      <c r="I43" s="87">
        <f t="shared" si="5"/>
        <v>1.0525162782206536</v>
      </c>
      <c r="J43" s="87">
        <f t="shared" si="5"/>
        <v>1.6603707282790127E-2</v>
      </c>
      <c r="K43" s="87">
        <f t="shared" si="5"/>
        <v>-0.3866700159089006</v>
      </c>
      <c r="L43" s="87">
        <f t="shared" si="5"/>
        <v>0.10649539947162248</v>
      </c>
      <c r="M43" s="87">
        <f t="shared" si="5"/>
        <v>-0.2656864286837553</v>
      </c>
      <c r="N43" s="87">
        <f t="shared" si="5"/>
        <v>9.6407072987208423E-2</v>
      </c>
      <c r="O43" s="87" t="str">
        <f t="shared" si="5"/>
        <v/>
      </c>
      <c r="P43" s="87" t="str">
        <f t="shared" si="5"/>
        <v/>
      </c>
      <c r="Q43" s="87" t="str">
        <f t="shared" si="5"/>
        <v/>
      </c>
      <c r="R43" s="87"/>
      <c r="S43" s="87"/>
    </row>
    <row r="44" spans="1:21" s="77" customFormat="1" ht="11.25" customHeight="1" x14ac:dyDescent="0.2">
      <c r="A44" s="186"/>
      <c r="B44" s="196" t="s">
        <v>60</v>
      </c>
      <c r="C44" s="197"/>
      <c r="D44" s="198"/>
      <c r="E44" s="84"/>
      <c r="F44" s="154">
        <f>IF(F26=0,"",F26-F30)</f>
        <v>123826</v>
      </c>
      <c r="G44" s="154">
        <f t="shared" ref="G44:Q44" si="6">IF(G26=0,"",G26-G30)</f>
        <v>91668</v>
      </c>
      <c r="H44" s="154">
        <f t="shared" si="6"/>
        <v>120130</v>
      </c>
      <c r="I44" s="154">
        <f t="shared" si="6"/>
        <v>164184</v>
      </c>
      <c r="J44" s="154">
        <f t="shared" si="6"/>
        <v>39235</v>
      </c>
      <c r="K44" s="154">
        <f t="shared" si="6"/>
        <v>-50160</v>
      </c>
      <c r="L44" s="154">
        <f t="shared" si="6"/>
        <v>21288</v>
      </c>
      <c r="M44" s="154">
        <f t="shared" si="6"/>
        <v>81314</v>
      </c>
      <c r="N44" s="154">
        <f t="shared" si="6"/>
        <v>40475</v>
      </c>
      <c r="O44" s="154" t="str">
        <f t="shared" si="6"/>
        <v/>
      </c>
      <c r="P44" s="154" t="str">
        <f t="shared" si="6"/>
        <v/>
      </c>
      <c r="Q44" s="154" t="str">
        <f t="shared" si="6"/>
        <v/>
      </c>
      <c r="R44" s="85">
        <f>SUM(F44:Q44)</f>
        <v>631960</v>
      </c>
      <c r="S44" s="85">
        <f>R26-R30</f>
        <v>22108</v>
      </c>
      <c r="T44" s="80"/>
    </row>
    <row r="45" spans="1:21" s="77" customFormat="1" ht="11.25" customHeight="1" x14ac:dyDescent="0.2">
      <c r="A45" s="186"/>
      <c r="B45" s="199"/>
      <c r="C45" s="200"/>
      <c r="D45" s="201"/>
      <c r="E45" s="84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88" t="s">
        <v>51</v>
      </c>
      <c r="S45" s="86" t="s">
        <v>52</v>
      </c>
      <c r="T45" s="80"/>
    </row>
    <row r="46" spans="1:21" s="77" customFormat="1" ht="11.25" x14ac:dyDescent="0.2">
      <c r="A46" s="187"/>
      <c r="B46" s="176" t="s">
        <v>44</v>
      </c>
      <c r="C46" s="177"/>
      <c r="D46" s="178"/>
      <c r="E46" s="89"/>
      <c r="F46" s="87">
        <f>IF(F44="","",F44/F36)</f>
        <v>1.1436144667331634</v>
      </c>
      <c r="G46" s="87">
        <f t="shared" ref="G46:Q46" si="7">IF(G44="","",G44/G36)</f>
        <v>0.96051804350559533</v>
      </c>
      <c r="H46" s="87">
        <f t="shared" si="7"/>
        <v>1.218381711596584</v>
      </c>
      <c r="I46" s="87">
        <f t="shared" si="7"/>
        <v>1.6651859064078378</v>
      </c>
      <c r="J46" s="87">
        <f t="shared" si="7"/>
        <v>0.28723388679024275</v>
      </c>
      <c r="K46" s="87">
        <f t="shared" si="7"/>
        <v>-0.34999581344720759</v>
      </c>
      <c r="L46" s="87">
        <f t="shared" si="7"/>
        <v>0.16161064042998999</v>
      </c>
      <c r="M46" s="87">
        <f t="shared" si="7"/>
        <v>0.53280127902710073</v>
      </c>
      <c r="N46" s="87">
        <f t="shared" si="7"/>
        <v>0.31724197391522446</v>
      </c>
      <c r="O46" s="87" t="str">
        <f t="shared" si="7"/>
        <v/>
      </c>
      <c r="P46" s="87" t="str">
        <f t="shared" si="7"/>
        <v/>
      </c>
      <c r="Q46" s="87" t="str">
        <f t="shared" si="7"/>
        <v/>
      </c>
      <c r="R46" s="87"/>
      <c r="S46" s="86"/>
    </row>
    <row r="47" spans="1:21" s="77" customFormat="1" ht="6.75" customHeight="1" x14ac:dyDescent="0.2"/>
    <row r="48" spans="1:21" s="83" customFormat="1" ht="15" customHeight="1" x14ac:dyDescent="0.25">
      <c r="A48" s="144" t="s">
        <v>75</v>
      </c>
      <c r="B48" s="144"/>
      <c r="C48" s="144"/>
      <c r="D48" s="144"/>
      <c r="E48" s="81"/>
      <c r="F48" s="82">
        <f>IF('water consumption - 2020'!C189=0,"",'water consumption - 2020'!C189*1000/(31*24*60*60))</f>
        <v>6.4706541218637996</v>
      </c>
      <c r="G48" s="82">
        <f>IF('water consumption - 2020'!D189=0,"",'water consumption - 2020'!D189*1000/(31*24*60*60))</f>
        <v>5.5215800477897252</v>
      </c>
      <c r="H48" s="82">
        <f>IF('water consumption - 2020'!E189=0,"",'water consumption - 2020'!E189*1000/(31*24*60*60))</f>
        <v>6.737231182795699</v>
      </c>
      <c r="I48" s="82">
        <f>IF('water consumption - 2020'!F189=0,"",'water consumption - 2020'!F189*1000/(31*24*60*60))</f>
        <v>4.915994623655914</v>
      </c>
      <c r="J48" s="82">
        <f>IF('water consumption - 2020'!G189=0,"",'water consumption - 2020'!G189*1000/(31*24*60*60))</f>
        <v>6.1342592592592595</v>
      </c>
      <c r="K48" s="82">
        <f>IF('water consumption - 2020'!H189=0,"",'water consumption - 2020'!H189*1000/(31*24*60*60))</f>
        <v>5.356182795698925</v>
      </c>
      <c r="L48" s="82">
        <f>IF('water consumption - 2020'!I189=0,"",'water consumption - 2020'!I189*1000/(31*24*60*60))</f>
        <v>6.4900686977299884</v>
      </c>
      <c r="M48" s="82">
        <f>IF('water consumption - 2020'!J189=0,"",'water consumption - 2020'!J189*1000/(31*24*60*60))</f>
        <v>4.6016278375149344</v>
      </c>
      <c r="N48" s="82">
        <f>IF('water consumption - 2020'!K189=0,"",'water consumption - 2020'!K189*1000/(31*24*60*60))</f>
        <v>7.6653972520908003</v>
      </c>
      <c r="O48" s="82" t="str">
        <f>IF('water consumption - 2020'!L189=0,"",'water consumption - 2020'!L189*1000/(31*24*60*60))</f>
        <v/>
      </c>
      <c r="P48" s="82" t="str">
        <f>IF('water consumption - 2020'!M189=0,"",'water consumption - 2020'!M189*1000/(31*24*60*60))</f>
        <v/>
      </c>
      <c r="Q48" s="82" t="str">
        <f>IF('water consumption - 2020'!N189=0,"",'water consumption - 2020'!N189*1000/(31*24*60*60))</f>
        <v/>
      </c>
      <c r="R48" s="145"/>
      <c r="S48" s="146"/>
    </row>
    <row r="49" spans="1:20" s="83" customFormat="1" ht="15" customHeight="1" x14ac:dyDescent="0.25">
      <c r="A49" s="144" t="s">
        <v>61</v>
      </c>
      <c r="B49" s="144"/>
      <c r="C49" s="144"/>
      <c r="D49" s="144"/>
      <c r="E49" s="81"/>
      <c r="F49" s="82">
        <f>IF(F29="","",F29*1000/(31*24*60*60))</f>
        <v>3.3251194743130226</v>
      </c>
      <c r="G49" s="82">
        <f>IF(G29="","",G29*1000/(28*24*60*60))</f>
        <v>3.8566468253968256</v>
      </c>
      <c r="H49" s="82">
        <f>IF(H29="","",H29*1000/(31*24*60*60))</f>
        <v>3.672715053763441</v>
      </c>
      <c r="I49" s="82">
        <f>IF(I29="","",I29*1000/(30*24*60*60))</f>
        <v>1.7434413580246915</v>
      </c>
      <c r="J49" s="82">
        <f>IF(J29="","",J29*1000/(31*24*60*60))</f>
        <v>6.0636947431302266</v>
      </c>
      <c r="K49" s="82">
        <f>IF(K29="","",K29*1000/(30*24*60*60))</f>
        <v>7.3163580246913584</v>
      </c>
      <c r="L49" s="82">
        <f>IF(L29="","",L29*1000/(31*24*60*60))</f>
        <v>6.0536140979689366</v>
      </c>
      <c r="M49" s="82">
        <f>IF(M29="","",M29*1000/(31*24*60*60))</f>
        <v>5.8632019115890079</v>
      </c>
      <c r="N49" s="82">
        <f>IF(N29="","",N29*1000/(30*24*60*60))</f>
        <v>7.5254629629629628</v>
      </c>
      <c r="O49" s="82">
        <f t="shared" ref="O49:Q49" si="8">IF(O29="","",O29*1000/(31*24*60*60))</f>
        <v>7.9215203106332135</v>
      </c>
      <c r="P49" s="82">
        <f>IF(P29="","",P29*1000/(30*24*60*60))</f>
        <v>6.0806327160493829</v>
      </c>
      <c r="Q49" s="82">
        <f t="shared" si="8"/>
        <v>5.1683841099163681</v>
      </c>
      <c r="R49" s="145"/>
      <c r="S49" s="146"/>
    </row>
    <row r="50" spans="1:20" s="77" customFormat="1" ht="11.25" x14ac:dyDescent="0.2">
      <c r="A50" s="144" t="s">
        <v>62</v>
      </c>
      <c r="B50" s="144"/>
      <c r="C50" s="144"/>
      <c r="D50" s="144"/>
      <c r="E50" s="81"/>
      <c r="F50" s="82">
        <f>IF(F35="","",F35*1000/(31*24*60*60))</f>
        <v>3.3688022700119475</v>
      </c>
      <c r="G50" s="82">
        <f t="shared" ref="G50:Q50" si="9">IF(G35="","",G35*1000/(31*24*60*60))</f>
        <v>2.9693100358422937</v>
      </c>
      <c r="H50" s="82">
        <f t="shared" si="9"/>
        <v>3.0676896654719235</v>
      </c>
      <c r="I50" s="82">
        <f t="shared" si="9"/>
        <v>3.0676896654719235</v>
      </c>
      <c r="J50" s="82">
        <f t="shared" si="9"/>
        <v>4.2499253285543608</v>
      </c>
      <c r="K50" s="82">
        <f t="shared" si="9"/>
        <v>4.459005376344086</v>
      </c>
      <c r="L50" s="82">
        <f t="shared" si="9"/>
        <v>4.0983422939068097</v>
      </c>
      <c r="M50" s="82">
        <f t="shared" si="9"/>
        <v>4.7483572281959381</v>
      </c>
      <c r="N50" s="82">
        <f t="shared" si="9"/>
        <v>3.9695340501792113</v>
      </c>
      <c r="O50" s="82">
        <f t="shared" si="9"/>
        <v>4.6139486260454001</v>
      </c>
      <c r="P50" s="82">
        <f t="shared" si="9"/>
        <v>3.1888440860215055</v>
      </c>
      <c r="Q50" s="82">
        <f t="shared" si="9"/>
        <v>4.8308691756272397</v>
      </c>
      <c r="R50" s="145"/>
      <c r="S50" s="146"/>
    </row>
    <row r="54" spans="1:20" x14ac:dyDescent="0.25">
      <c r="T54" s="30"/>
    </row>
  </sheetData>
  <mergeCells count="79">
    <mergeCell ref="B32:D32"/>
    <mergeCell ref="R32:S32"/>
    <mergeCell ref="B33:D33"/>
    <mergeCell ref="R33:S33"/>
    <mergeCell ref="A38:A39"/>
    <mergeCell ref="B38:D38"/>
    <mergeCell ref="R38:S38"/>
    <mergeCell ref="B39:D39"/>
    <mergeCell ref="R39:S39"/>
    <mergeCell ref="R21:S21"/>
    <mergeCell ref="B7:B23"/>
    <mergeCell ref="C7:C23"/>
    <mergeCell ref="A50:D50"/>
    <mergeCell ref="A49:D49"/>
    <mergeCell ref="A41:A46"/>
    <mergeCell ref="H41:H42"/>
    <mergeCell ref="A35:A36"/>
    <mergeCell ref="B35:D35"/>
    <mergeCell ref="B36:D36"/>
    <mergeCell ref="B41:D42"/>
    <mergeCell ref="B44:D45"/>
    <mergeCell ref="F41:F42"/>
    <mergeCell ref="G41:G42"/>
    <mergeCell ref="B43:D43"/>
    <mergeCell ref="A32:A33"/>
    <mergeCell ref="B46:D46"/>
    <mergeCell ref="R29:S29"/>
    <mergeCell ref="R30:S30"/>
    <mergeCell ref="R22:S22"/>
    <mergeCell ref="R23:S23"/>
    <mergeCell ref="F44:F45"/>
    <mergeCell ref="H44:H45"/>
    <mergeCell ref="M44:M45"/>
    <mergeCell ref="R35:S35"/>
    <mergeCell ref="R36:S36"/>
    <mergeCell ref="K44:K45"/>
    <mergeCell ref="J44:J45"/>
    <mergeCell ref="G44:G45"/>
    <mergeCell ref="M41:M42"/>
    <mergeCell ref="K41:K42"/>
    <mergeCell ref="L41:L42"/>
    <mergeCell ref="B29:D29"/>
    <mergeCell ref="B30:D30"/>
    <mergeCell ref="A1:S1"/>
    <mergeCell ref="A2:S2"/>
    <mergeCell ref="Q3:S3"/>
    <mergeCell ref="B5:B6"/>
    <mergeCell ref="F5:Q5"/>
    <mergeCell ref="R5:S6"/>
    <mergeCell ref="R7:S7"/>
    <mergeCell ref="R14:S14"/>
    <mergeCell ref="R15:S15"/>
    <mergeCell ref="R16:S16"/>
    <mergeCell ref="R17:S17"/>
    <mergeCell ref="R18:S18"/>
    <mergeCell ref="R19:S19"/>
    <mergeCell ref="R20:S20"/>
    <mergeCell ref="R49:S49"/>
    <mergeCell ref="R50:S50"/>
    <mergeCell ref="Q41:Q42"/>
    <mergeCell ref="Q44:Q45"/>
    <mergeCell ref="P44:P45"/>
    <mergeCell ref="P41:P42"/>
    <mergeCell ref="A48:D48"/>
    <mergeCell ref="R48:S48"/>
    <mergeCell ref="A25:A26"/>
    <mergeCell ref="B25:D25"/>
    <mergeCell ref="R25:S25"/>
    <mergeCell ref="B26:D26"/>
    <mergeCell ref="R26:S26"/>
    <mergeCell ref="J41:J42"/>
    <mergeCell ref="I44:I45"/>
    <mergeCell ref="I41:I42"/>
    <mergeCell ref="O41:O42"/>
    <mergeCell ref="N41:N42"/>
    <mergeCell ref="L44:L45"/>
    <mergeCell ref="O44:O45"/>
    <mergeCell ref="N44:N45"/>
    <mergeCell ref="A29:A30"/>
  </mergeCells>
  <printOptions horizontalCentered="1" verticalCentered="1"/>
  <pageMargins left="0.45" right="0.45" top="0.25" bottom="0.25" header="0.3" footer="0.3"/>
  <pageSetup paperSize="9" scale="90" orientation="landscape" horizontalDpi="0" verticalDpi="0" r:id="rId1"/>
  <ignoredErrors>
    <ignoredError sqref="P49 L49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7"/>
  <sheetViews>
    <sheetView showGridLines="0" topLeftCell="A10" workbookViewId="0">
      <selection activeCell="U12" sqref="U12"/>
    </sheetView>
  </sheetViews>
  <sheetFormatPr defaultRowHeight="15" x14ac:dyDescent="0.25"/>
  <cols>
    <col min="1" max="1" width="7.7109375" customWidth="1"/>
    <col min="2" max="2" width="6.42578125" customWidth="1"/>
    <col min="3" max="3" width="4.85546875" customWidth="1"/>
    <col min="4" max="4" width="8.7109375" customWidth="1"/>
    <col min="5" max="5" width="0.85546875" customWidth="1"/>
    <col min="6" max="17" width="8.7109375" customWidth="1"/>
    <col min="18" max="18" width="8" customWidth="1"/>
    <col min="19" max="19" width="9.28515625" customWidth="1"/>
  </cols>
  <sheetData>
    <row r="1" spans="1:19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</row>
    <row r="3" spans="1:19" ht="18.75" x14ac:dyDescent="0.3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 t="s">
        <v>49</v>
      </c>
      <c r="Q3" s="299">
        <f ca="1">TODAY()</f>
        <v>44491</v>
      </c>
      <c r="R3" s="299"/>
      <c r="S3" s="299"/>
    </row>
    <row r="4" spans="1:19" x14ac:dyDescent="0.25">
      <c r="B4" s="12"/>
      <c r="C4" s="12"/>
      <c r="D4" s="12"/>
      <c r="E4" s="12"/>
    </row>
    <row r="5" spans="1:19" ht="15" customHeight="1" x14ac:dyDescent="0.25">
      <c r="A5" s="12"/>
      <c r="B5" s="167"/>
      <c r="C5" s="68"/>
      <c r="D5" s="68"/>
      <c r="E5" s="51"/>
      <c r="F5" s="168" t="s">
        <v>31</v>
      </c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9"/>
      <c r="R5" s="170" t="s">
        <v>47</v>
      </c>
      <c r="S5" s="171"/>
    </row>
    <row r="6" spans="1:19" x14ac:dyDescent="0.25">
      <c r="A6" s="12"/>
      <c r="B6" s="167"/>
      <c r="C6" s="68"/>
      <c r="D6" s="50"/>
      <c r="E6" s="51"/>
      <c r="F6" s="34" t="s">
        <v>4</v>
      </c>
      <c r="G6" s="47" t="s">
        <v>5</v>
      </c>
      <c r="H6" s="47" t="s">
        <v>6</v>
      </c>
      <c r="I6" s="47" t="s">
        <v>7</v>
      </c>
      <c r="J6" s="47" t="s">
        <v>8</v>
      </c>
      <c r="K6" s="47" t="s">
        <v>9</v>
      </c>
      <c r="L6" s="47" t="s">
        <v>10</v>
      </c>
      <c r="M6" s="47" t="s">
        <v>11</v>
      </c>
      <c r="N6" s="47" t="s">
        <v>12</v>
      </c>
      <c r="O6" s="47" t="s">
        <v>13</v>
      </c>
      <c r="P6" s="47" t="s">
        <v>14</v>
      </c>
      <c r="Q6" s="47" t="s">
        <v>15</v>
      </c>
      <c r="R6" s="172"/>
      <c r="S6" s="173"/>
    </row>
    <row r="7" spans="1:19" ht="30" customHeight="1" x14ac:dyDescent="0.25">
      <c r="B7" s="183"/>
      <c r="C7" s="268" t="s">
        <v>48</v>
      </c>
      <c r="D7" s="48">
        <v>14000</v>
      </c>
      <c r="E7" s="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93"/>
      <c r="S7" s="294"/>
    </row>
    <row r="8" spans="1:19" ht="30" customHeight="1" x14ac:dyDescent="0.25">
      <c r="B8" s="183"/>
      <c r="C8" s="269"/>
      <c r="D8" s="48">
        <v>13000</v>
      </c>
      <c r="E8" s="5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295"/>
      <c r="S8" s="296"/>
    </row>
    <row r="9" spans="1:19" ht="30" customHeight="1" x14ac:dyDescent="0.25">
      <c r="B9" s="183"/>
      <c r="C9" s="269"/>
      <c r="D9" s="37">
        <v>12000</v>
      </c>
      <c r="E9" s="5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295"/>
      <c r="S9" s="296"/>
    </row>
    <row r="10" spans="1:19" ht="30" customHeight="1" x14ac:dyDescent="0.25">
      <c r="B10" s="184"/>
      <c r="C10" s="270"/>
      <c r="D10" s="38">
        <v>11000</v>
      </c>
      <c r="E10" s="5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295"/>
      <c r="S10" s="296"/>
    </row>
    <row r="11" spans="1:19" ht="30" customHeight="1" x14ac:dyDescent="0.25">
      <c r="B11" s="184"/>
      <c r="C11" s="270"/>
      <c r="D11" s="38">
        <v>10000</v>
      </c>
      <c r="E11" s="5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295"/>
      <c r="S11" s="296"/>
    </row>
    <row r="12" spans="1:19" ht="30" customHeight="1" x14ac:dyDescent="0.25">
      <c r="B12" s="184"/>
      <c r="C12" s="270"/>
      <c r="D12" s="38">
        <v>9000</v>
      </c>
      <c r="E12" s="5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295"/>
      <c r="S12" s="296"/>
    </row>
    <row r="13" spans="1:19" ht="30" customHeight="1" x14ac:dyDescent="0.25">
      <c r="B13" s="184"/>
      <c r="C13" s="270"/>
      <c r="D13" s="38">
        <v>8000</v>
      </c>
      <c r="E13" s="5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295"/>
      <c r="S13" s="296"/>
    </row>
    <row r="14" spans="1:19" ht="30" customHeight="1" x14ac:dyDescent="0.25">
      <c r="B14" s="184"/>
      <c r="C14" s="270"/>
      <c r="D14" s="38">
        <v>7000</v>
      </c>
      <c r="E14" s="5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295"/>
      <c r="S14" s="296"/>
    </row>
    <row r="15" spans="1:19" ht="30" customHeight="1" x14ac:dyDescent="0.25">
      <c r="B15" s="184"/>
      <c r="C15" s="270"/>
      <c r="D15" s="38">
        <v>6000</v>
      </c>
      <c r="E15" s="5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95"/>
      <c r="S15" s="296"/>
    </row>
    <row r="16" spans="1:19" ht="30" customHeight="1" x14ac:dyDescent="0.25">
      <c r="B16" s="184"/>
      <c r="C16" s="270"/>
      <c r="D16" s="38">
        <v>5000</v>
      </c>
      <c r="E16" s="5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295"/>
      <c r="S16" s="296"/>
    </row>
    <row r="17" spans="1:21" ht="30" customHeight="1" x14ac:dyDescent="0.25">
      <c r="B17" s="184"/>
      <c r="C17" s="271"/>
      <c r="D17" s="39">
        <v>4000</v>
      </c>
      <c r="E17" s="56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297"/>
      <c r="S17" s="298"/>
    </row>
    <row r="18" spans="1:21" ht="4.5" customHeight="1" x14ac:dyDescent="0.25">
      <c r="B18" s="36"/>
      <c r="C18" s="36"/>
      <c r="D18" s="36"/>
      <c r="E18" s="52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21" ht="24.95" customHeight="1" x14ac:dyDescent="0.25">
      <c r="A19" s="265" t="s">
        <v>56</v>
      </c>
      <c r="B19" s="272" t="s">
        <v>39</v>
      </c>
      <c r="C19" s="273"/>
      <c r="D19" s="274"/>
      <c r="E19" s="53"/>
      <c r="F19" s="42" t="e">
        <f>'[3]water consumption - 2019'!B26</f>
        <v>#REF!</v>
      </c>
      <c r="G19" s="42">
        <f>'water consumption - 2019'!C26</f>
        <v>9330</v>
      </c>
      <c r="H19" s="42">
        <f>'water consumption - 2019'!D26</f>
        <v>9837</v>
      </c>
      <c r="I19" s="42">
        <f>'water consumption - 2019'!E26</f>
        <v>4519</v>
      </c>
      <c r="J19" s="42">
        <f>'water consumption - 2019'!F26</f>
        <v>16241</v>
      </c>
      <c r="K19" s="42">
        <f>'water consumption - 2019'!G26</f>
        <v>18964</v>
      </c>
      <c r="L19" s="42">
        <f>'water consumption - 2019'!H26</f>
        <v>16214</v>
      </c>
      <c r="M19" s="42">
        <f>'water consumption - 2019'!I26</f>
        <v>15704</v>
      </c>
      <c r="N19" s="42">
        <f>'water consumption - 2019'!J26</f>
        <v>19506</v>
      </c>
      <c r="O19" s="42">
        <f>'water consumption - 2019'!K26</f>
        <v>21217</v>
      </c>
      <c r="P19" s="42">
        <f>'water consumption - 2019'!L26</f>
        <v>15761</v>
      </c>
      <c r="Q19" s="42">
        <f>'water consumption - 2019'!M26</f>
        <v>13843</v>
      </c>
      <c r="R19" s="285" t="e">
        <f>SUM(F19:Q19)</f>
        <v>#REF!</v>
      </c>
      <c r="S19" s="286"/>
    </row>
    <row r="20" spans="1:21" ht="24.95" customHeight="1" x14ac:dyDescent="0.25">
      <c r="A20" s="267"/>
      <c r="B20" s="275" t="s">
        <v>40</v>
      </c>
      <c r="C20" s="276"/>
      <c r="D20" s="277"/>
      <c r="E20" s="53"/>
      <c r="F20" s="44">
        <f>'water consumption - 2019'!B28</f>
        <v>106872</v>
      </c>
      <c r="G20" s="44">
        <f>'water consumption - 2019'!C28</f>
        <v>111960</v>
      </c>
      <c r="H20" s="44">
        <f>'water consumption - 2019'!D28</f>
        <v>118044</v>
      </c>
      <c r="I20" s="44">
        <f>'water consumption - 2019'!E28</f>
        <v>54228</v>
      </c>
      <c r="J20" s="44">
        <f>'water consumption - 2019'!F28</f>
        <v>194892</v>
      </c>
      <c r="K20" s="44">
        <f>'water consumption - 2019'!G28</f>
        <v>227568</v>
      </c>
      <c r="L20" s="44">
        <f>'water consumption - 2019'!H28</f>
        <v>194568</v>
      </c>
      <c r="M20" s="44">
        <f>'water consumption - 2019'!I28</f>
        <v>188448</v>
      </c>
      <c r="N20" s="44">
        <f>'water consumption - 2019'!J28</f>
        <v>234072</v>
      </c>
      <c r="O20" s="44">
        <f>'water consumption - 2019'!K28</f>
        <v>254604</v>
      </c>
      <c r="P20" s="44">
        <f>'water consumption - 2019'!L28</f>
        <v>189132</v>
      </c>
      <c r="Q20" s="44">
        <f>'water consumption - 2019'!M28</f>
        <v>166116</v>
      </c>
      <c r="R20" s="285">
        <f>SUM(F20:Q20)</f>
        <v>2040504</v>
      </c>
      <c r="S20" s="286"/>
    </row>
    <row r="21" spans="1:21" ht="5.25" customHeight="1" x14ac:dyDescent="0.25">
      <c r="B21" s="41"/>
      <c r="C21" s="41"/>
      <c r="D21" s="41"/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21" ht="24.95" customHeight="1" x14ac:dyDescent="0.25">
      <c r="A22" s="265" t="s">
        <v>53</v>
      </c>
      <c r="B22" s="272" t="s">
        <v>39</v>
      </c>
      <c r="C22" s="273"/>
      <c r="D22" s="274"/>
      <c r="E22" s="53"/>
      <c r="F22" s="44">
        <f>'water consumption - 2019'!B26</f>
        <v>8906</v>
      </c>
      <c r="G22" s="44">
        <f>'water consumption - 2019'!C26</f>
        <v>9330</v>
      </c>
      <c r="H22" s="44">
        <f>'water consumption - 2019'!D26</f>
        <v>9837</v>
      </c>
      <c r="I22" s="44">
        <f>'water consumption - 2019'!E26</f>
        <v>4519</v>
      </c>
      <c r="J22" s="44">
        <f>'water consumption - 2019'!F26</f>
        <v>16241</v>
      </c>
      <c r="K22" s="44">
        <f>'water consumption - 2019'!G26</f>
        <v>18964</v>
      </c>
      <c r="L22" s="44">
        <f>'water consumption - 2019'!H26</f>
        <v>16214</v>
      </c>
      <c r="M22" s="44">
        <f>'water consumption - 2019'!I26</f>
        <v>15704</v>
      </c>
      <c r="N22" s="44">
        <f>'water consumption - 2019'!J26</f>
        <v>19506</v>
      </c>
      <c r="O22" s="44">
        <f>'water consumption - 2019'!K26</f>
        <v>21217</v>
      </c>
      <c r="P22" s="44">
        <f>'water consumption - 2019'!L26</f>
        <v>15761</v>
      </c>
      <c r="Q22" s="44">
        <f>'water consumption - 2019'!M26</f>
        <v>13843</v>
      </c>
      <c r="R22" s="285">
        <f>SUM(F22:Q22)</f>
        <v>170042</v>
      </c>
      <c r="S22" s="286"/>
    </row>
    <row r="23" spans="1:21" ht="24.95" customHeight="1" x14ac:dyDescent="0.25">
      <c r="A23" s="267"/>
      <c r="B23" s="275" t="s">
        <v>40</v>
      </c>
      <c r="C23" s="276"/>
      <c r="D23" s="277"/>
      <c r="E23" s="53"/>
      <c r="F23" s="44">
        <f>IF(F22="","",F22*12)</f>
        <v>106872</v>
      </c>
      <c r="G23" s="44">
        <f t="shared" ref="G23:Q23" si="0">IF(G22="","",G22*12)</f>
        <v>111960</v>
      </c>
      <c r="H23" s="44">
        <f t="shared" si="0"/>
        <v>118044</v>
      </c>
      <c r="I23" s="44">
        <f t="shared" si="0"/>
        <v>54228</v>
      </c>
      <c r="J23" s="44">
        <f t="shared" si="0"/>
        <v>194892</v>
      </c>
      <c r="K23" s="44">
        <f t="shared" si="0"/>
        <v>227568</v>
      </c>
      <c r="L23" s="44">
        <f t="shared" si="0"/>
        <v>194568</v>
      </c>
      <c r="M23" s="44">
        <f t="shared" si="0"/>
        <v>188448</v>
      </c>
      <c r="N23" s="44">
        <f t="shared" si="0"/>
        <v>234072</v>
      </c>
      <c r="O23" s="44">
        <f t="shared" si="0"/>
        <v>254604</v>
      </c>
      <c r="P23" s="44">
        <f t="shared" si="0"/>
        <v>189132</v>
      </c>
      <c r="Q23" s="44">
        <f t="shared" si="0"/>
        <v>166116</v>
      </c>
      <c r="R23" s="285">
        <f>SUM(F23:Q23)</f>
        <v>2040504</v>
      </c>
      <c r="S23" s="286"/>
    </row>
    <row r="24" spans="1:21" ht="5.25" customHeight="1" x14ac:dyDescent="0.25">
      <c r="B24" s="41"/>
      <c r="C24" s="41"/>
      <c r="D24" s="41"/>
      <c r="E24" s="41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</row>
    <row r="25" spans="1:21" ht="12.75" customHeight="1" x14ac:dyDescent="0.25">
      <c r="A25" s="265" t="s">
        <v>43</v>
      </c>
      <c r="B25" s="287" t="s">
        <v>45</v>
      </c>
      <c r="C25" s="288"/>
      <c r="D25" s="289"/>
      <c r="E25" s="53"/>
      <c r="F25" s="283" t="e">
        <f>IF(F19="","",F19-F22)</f>
        <v>#REF!</v>
      </c>
      <c r="G25" s="283">
        <f t="shared" ref="G25" si="1">IF(G19="","",G19-G22)</f>
        <v>0</v>
      </c>
      <c r="H25" s="283">
        <f t="shared" ref="H25:Q25" si="2">IF(H19="","",H19-H22)</f>
        <v>0</v>
      </c>
      <c r="I25" s="283">
        <f t="shared" si="2"/>
        <v>0</v>
      </c>
      <c r="J25" s="283">
        <f t="shared" si="2"/>
        <v>0</v>
      </c>
      <c r="K25" s="283">
        <f t="shared" si="2"/>
        <v>0</v>
      </c>
      <c r="L25" s="283">
        <f t="shared" si="2"/>
        <v>0</v>
      </c>
      <c r="M25" s="283">
        <f t="shared" si="2"/>
        <v>0</v>
      </c>
      <c r="N25" s="283">
        <f t="shared" si="2"/>
        <v>0</v>
      </c>
      <c r="O25" s="283">
        <f t="shared" si="2"/>
        <v>0</v>
      </c>
      <c r="P25" s="283">
        <f t="shared" si="2"/>
        <v>0</v>
      </c>
      <c r="Q25" s="283">
        <f t="shared" si="2"/>
        <v>0</v>
      </c>
      <c r="R25" s="66" t="e">
        <f>SUM(F25:Q25)</f>
        <v>#REF!</v>
      </c>
      <c r="S25" s="66" t="e">
        <f>R19-R22</f>
        <v>#REF!</v>
      </c>
      <c r="T25" s="30"/>
      <c r="U25" s="30"/>
    </row>
    <row r="26" spans="1:21" ht="11.25" customHeight="1" x14ac:dyDescent="0.25">
      <c r="A26" s="266"/>
      <c r="B26" s="290"/>
      <c r="C26" s="291"/>
      <c r="D26" s="292"/>
      <c r="E26" s="53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63" t="s">
        <v>51</v>
      </c>
      <c r="S26" s="63" t="s">
        <v>52</v>
      </c>
      <c r="T26" s="30"/>
      <c r="U26" s="30"/>
    </row>
    <row r="27" spans="1:21" ht="17.25" customHeight="1" x14ac:dyDescent="0.25">
      <c r="A27" s="266"/>
      <c r="B27" s="259" t="s">
        <v>44</v>
      </c>
      <c r="C27" s="260"/>
      <c r="D27" s="261"/>
      <c r="E27" s="53"/>
      <c r="F27" s="46" t="e">
        <f>IF(F25="","",F25/F22)</f>
        <v>#REF!</v>
      </c>
      <c r="G27" s="46">
        <f t="shared" ref="G27:Q27" si="3">IF(G25="","",G25/G22)</f>
        <v>0</v>
      </c>
      <c r="H27" s="46">
        <f t="shared" si="3"/>
        <v>0</v>
      </c>
      <c r="I27" s="46">
        <f t="shared" si="3"/>
        <v>0</v>
      </c>
      <c r="J27" s="46">
        <f t="shared" si="3"/>
        <v>0</v>
      </c>
      <c r="K27" s="46">
        <f t="shared" si="3"/>
        <v>0</v>
      </c>
      <c r="L27" s="46">
        <f t="shared" si="3"/>
        <v>0</v>
      </c>
      <c r="M27" s="46">
        <f t="shared" si="3"/>
        <v>0</v>
      </c>
      <c r="N27" s="46">
        <f t="shared" si="3"/>
        <v>0</v>
      </c>
      <c r="O27" s="46">
        <f t="shared" si="3"/>
        <v>0</v>
      </c>
      <c r="P27" s="46">
        <f t="shared" si="3"/>
        <v>0</v>
      </c>
      <c r="Q27" s="46">
        <f t="shared" si="3"/>
        <v>0</v>
      </c>
      <c r="R27" s="46"/>
      <c r="S27" s="46"/>
    </row>
    <row r="28" spans="1:21" ht="11.25" customHeight="1" x14ac:dyDescent="0.25">
      <c r="A28" s="266"/>
      <c r="B28" s="287" t="s">
        <v>46</v>
      </c>
      <c r="C28" s="288"/>
      <c r="D28" s="289"/>
      <c r="E28" s="53"/>
      <c r="F28" s="283">
        <f>IF(F20="","",F20-F23)</f>
        <v>0</v>
      </c>
      <c r="G28" s="283">
        <f t="shared" ref="G28:Q28" si="4">IF(G20="","",G20-G23)</f>
        <v>0</v>
      </c>
      <c r="H28" s="283">
        <f t="shared" si="4"/>
        <v>0</v>
      </c>
      <c r="I28" s="283">
        <f t="shared" si="4"/>
        <v>0</v>
      </c>
      <c r="J28" s="283">
        <f t="shared" si="4"/>
        <v>0</v>
      </c>
      <c r="K28" s="283">
        <f t="shared" si="4"/>
        <v>0</v>
      </c>
      <c r="L28" s="283">
        <f t="shared" si="4"/>
        <v>0</v>
      </c>
      <c r="M28" s="283">
        <f t="shared" si="4"/>
        <v>0</v>
      </c>
      <c r="N28" s="283">
        <f t="shared" si="4"/>
        <v>0</v>
      </c>
      <c r="O28" s="283">
        <f t="shared" si="4"/>
        <v>0</v>
      </c>
      <c r="P28" s="283">
        <f t="shared" si="4"/>
        <v>0</v>
      </c>
      <c r="Q28" s="283">
        <f t="shared" si="4"/>
        <v>0</v>
      </c>
      <c r="R28" s="66">
        <f>SUM(F28:Q28)</f>
        <v>0</v>
      </c>
      <c r="S28" s="66">
        <f>R20-R23</f>
        <v>0</v>
      </c>
      <c r="T28" s="30"/>
    </row>
    <row r="29" spans="1:21" ht="11.25" customHeight="1" x14ac:dyDescent="0.25">
      <c r="A29" s="266"/>
      <c r="B29" s="290"/>
      <c r="C29" s="291"/>
      <c r="D29" s="292"/>
      <c r="E29" s="53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67" t="s">
        <v>51</v>
      </c>
      <c r="S29" s="63" t="s">
        <v>52</v>
      </c>
      <c r="T29" s="30"/>
    </row>
    <row r="30" spans="1:21" x14ac:dyDescent="0.25">
      <c r="A30" s="267"/>
      <c r="B30" s="262" t="s">
        <v>44</v>
      </c>
      <c r="C30" s="263"/>
      <c r="D30" s="264"/>
      <c r="E30" s="54"/>
      <c r="F30" s="46">
        <f>IF(F28="","",F28/F23)</f>
        <v>0</v>
      </c>
      <c r="G30" s="46">
        <f t="shared" ref="G30:Q30" si="5">IF(G28="","",G28/G23)</f>
        <v>0</v>
      </c>
      <c r="H30" s="46">
        <f t="shared" si="5"/>
        <v>0</v>
      </c>
      <c r="I30" s="46">
        <f t="shared" si="5"/>
        <v>0</v>
      </c>
      <c r="J30" s="46">
        <f t="shared" si="5"/>
        <v>0</v>
      </c>
      <c r="K30" s="46">
        <f t="shared" si="5"/>
        <v>0</v>
      </c>
      <c r="L30" s="46">
        <f t="shared" si="5"/>
        <v>0</v>
      </c>
      <c r="M30" s="46">
        <f t="shared" si="5"/>
        <v>0</v>
      </c>
      <c r="N30" s="46">
        <f t="shared" si="5"/>
        <v>0</v>
      </c>
      <c r="O30" s="46">
        <f t="shared" si="5"/>
        <v>0</v>
      </c>
      <c r="P30" s="46">
        <f t="shared" si="5"/>
        <v>0</v>
      </c>
      <c r="Q30" s="46">
        <f t="shared" si="5"/>
        <v>0</v>
      </c>
      <c r="R30" s="46"/>
      <c r="S30" s="63"/>
    </row>
    <row r="31" spans="1:21" ht="6.75" customHeight="1" x14ac:dyDescent="0.25"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spans="1:21" s="59" customFormat="1" ht="15" customHeight="1" x14ac:dyDescent="0.25">
      <c r="A32" s="280" t="s">
        <v>54</v>
      </c>
      <c r="B32" s="280"/>
      <c r="C32" s="280"/>
      <c r="D32" s="280"/>
      <c r="E32" s="61"/>
      <c r="F32" s="60" t="e">
        <f>IF(F19="","",F19*1000/(31*24*60*60))</f>
        <v>#REF!</v>
      </c>
      <c r="G32" s="60">
        <f>IF(G19="","",G19*1000/(28*24*60*60))</f>
        <v>3.8566468253968256</v>
      </c>
      <c r="H32" s="60">
        <f>IF(H19="","",H19*1000/(31*24*60*60))</f>
        <v>3.672715053763441</v>
      </c>
      <c r="I32" s="60">
        <f>IF(I19="","",I19*1000/(30*24*60*60))</f>
        <v>1.7434413580246915</v>
      </c>
      <c r="J32" s="60">
        <f>IF(J19="","",J19*1000/(31*24*60*60))</f>
        <v>6.0636947431302266</v>
      </c>
      <c r="K32" s="60">
        <f>IF(K19="","",K19*1000/(30*24*60*60))</f>
        <v>7.3163580246913584</v>
      </c>
      <c r="L32" s="60">
        <f>IF(L19="","",L19*1000/(31*24*60*60))</f>
        <v>6.0536140979689366</v>
      </c>
      <c r="M32" s="60">
        <f>IF(M19="","",M19*1000/(31*24*60*60))</f>
        <v>5.8632019115890079</v>
      </c>
      <c r="N32" s="60">
        <f>IF(N19="","",N19*1000/(30*24*60*60))</f>
        <v>7.5254629629629628</v>
      </c>
      <c r="O32" s="60">
        <f t="shared" ref="O32:Q32" si="6">IF(O19="","",O19*1000/(31*24*60*60))</f>
        <v>7.9215203106332135</v>
      </c>
      <c r="P32" s="60">
        <f>IF(P19="","",P19*1000/(30*24*60*60))</f>
        <v>6.0806327160493829</v>
      </c>
      <c r="Q32" s="60">
        <f t="shared" si="6"/>
        <v>5.1683841099163681</v>
      </c>
      <c r="R32" s="281"/>
      <c r="S32" s="282"/>
    </row>
    <row r="33" spans="1:20" x14ac:dyDescent="0.25">
      <c r="A33" s="280" t="s">
        <v>50</v>
      </c>
      <c r="B33" s="280"/>
      <c r="C33" s="280"/>
      <c r="D33" s="280"/>
      <c r="E33" s="61"/>
      <c r="F33" s="60">
        <f>IF(F22="","",F22*1000/(31*24*60*60))</f>
        <v>3.3251194743130226</v>
      </c>
      <c r="G33" s="60">
        <f t="shared" ref="G33:Q33" si="7">IF(G22="","",G22*1000/(31*24*60*60))</f>
        <v>3.4834229390681002</v>
      </c>
      <c r="H33" s="60">
        <f t="shared" si="7"/>
        <v>3.672715053763441</v>
      </c>
      <c r="I33" s="60">
        <f t="shared" si="7"/>
        <v>1.6872013142174433</v>
      </c>
      <c r="J33" s="60">
        <f t="shared" si="7"/>
        <v>6.0636947431302266</v>
      </c>
      <c r="K33" s="60">
        <f t="shared" si="7"/>
        <v>7.0803464755077661</v>
      </c>
      <c r="L33" s="60">
        <f t="shared" si="7"/>
        <v>6.0536140979689366</v>
      </c>
      <c r="M33" s="60">
        <f t="shared" si="7"/>
        <v>5.8632019115890079</v>
      </c>
      <c r="N33" s="60">
        <f t="shared" si="7"/>
        <v>7.2827060931899643</v>
      </c>
      <c r="O33" s="60">
        <f t="shared" si="7"/>
        <v>7.9215203106332135</v>
      </c>
      <c r="P33" s="60">
        <f t="shared" si="7"/>
        <v>5.8844832735961772</v>
      </c>
      <c r="Q33" s="60">
        <f t="shared" si="7"/>
        <v>5.1683841099163681</v>
      </c>
      <c r="R33" s="281"/>
      <c r="S33" s="282"/>
    </row>
    <row r="37" spans="1:20" x14ac:dyDescent="0.25">
      <c r="T37" s="30"/>
    </row>
  </sheetData>
  <mergeCells count="62">
    <mergeCell ref="A1:S1"/>
    <mergeCell ref="A2:S2"/>
    <mergeCell ref="Q3:S3"/>
    <mergeCell ref="B5:B6"/>
    <mergeCell ref="F5:Q5"/>
    <mergeCell ref="R5:S6"/>
    <mergeCell ref="B7:B17"/>
    <mergeCell ref="C7:C17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R17:S17"/>
    <mergeCell ref="A19:A20"/>
    <mergeCell ref="B19:D19"/>
    <mergeCell ref="R19:S19"/>
    <mergeCell ref="B20:D20"/>
    <mergeCell ref="R20:S20"/>
    <mergeCell ref="R22:S22"/>
    <mergeCell ref="B23:D23"/>
    <mergeCell ref="R23:S23"/>
    <mergeCell ref="A25:A30"/>
    <mergeCell ref="B25:D26"/>
    <mergeCell ref="F25:F26"/>
    <mergeCell ref="K25:K26"/>
    <mergeCell ref="I25:I26"/>
    <mergeCell ref="Q25:Q26"/>
    <mergeCell ref="O25:O26"/>
    <mergeCell ref="G25:G26"/>
    <mergeCell ref="H25:H26"/>
    <mergeCell ref="A22:A23"/>
    <mergeCell ref="B22:D22"/>
    <mergeCell ref="B27:D27"/>
    <mergeCell ref="B28:D29"/>
    <mergeCell ref="F28:F29"/>
    <mergeCell ref="P25:P26"/>
    <mergeCell ref="M25:M26"/>
    <mergeCell ref="N25:N26"/>
    <mergeCell ref="L25:L26"/>
    <mergeCell ref="J25:J26"/>
    <mergeCell ref="A32:D32"/>
    <mergeCell ref="R32:S32"/>
    <mergeCell ref="A33:D33"/>
    <mergeCell ref="R33:S33"/>
    <mergeCell ref="P28:P29"/>
    <mergeCell ref="Q28:Q29"/>
    <mergeCell ref="B30:D30"/>
    <mergeCell ref="O28:O29"/>
    <mergeCell ref="M28:M29"/>
    <mergeCell ref="N28:N29"/>
    <mergeCell ref="L28:L29"/>
    <mergeCell ref="J28:J29"/>
    <mergeCell ref="K28:K29"/>
    <mergeCell ref="I28:I29"/>
    <mergeCell ref="G28:G29"/>
    <mergeCell ref="H28:H29"/>
  </mergeCells>
  <printOptions horizontalCentered="1" verticalCentered="1"/>
  <pageMargins left="0.45" right="0.45" top="0.25" bottom="0.25" header="0.3" footer="0.3"/>
  <pageSetup paperSize="9" scale="8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7496-E21C-423A-B4A4-FCC2EFBC9991}">
  <dimension ref="A1:Q198"/>
  <sheetViews>
    <sheetView tabSelected="1" zoomScaleNormal="100" workbookViewId="0">
      <pane xSplit="1" ySplit="6" topLeftCell="B181" activePane="bottomRight" state="frozen"/>
      <selection pane="topRight" activeCell="B1" sqref="B1"/>
      <selection pane="bottomLeft" activeCell="A7" sqref="A7"/>
      <selection pane="bottomRight" activeCell="K208" sqref="K208"/>
    </sheetView>
  </sheetViews>
  <sheetFormatPr defaultRowHeight="15" x14ac:dyDescent="0.25"/>
  <cols>
    <col min="1" max="1" width="11.5703125" customWidth="1"/>
    <col min="2" max="2" width="16.140625" customWidth="1"/>
    <col min="3" max="3" width="10" customWidth="1"/>
    <col min="4" max="4" width="10.85546875" customWidth="1"/>
    <col min="11" max="11" width="11.85546875" customWidth="1"/>
    <col min="12" max="12" width="10" customWidth="1"/>
    <col min="13" max="14" width="11" customWidth="1"/>
    <col min="15" max="15" width="12.85546875" customWidth="1"/>
    <col min="16" max="16" width="11.28515625" hidden="1" customWidth="1"/>
  </cols>
  <sheetData>
    <row r="1" spans="1:16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5" customHeight="1" x14ac:dyDescent="0.3">
      <c r="A3" s="228">
        <v>2020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ht="4.5" customHeight="1" x14ac:dyDescent="0.25"/>
    <row r="5" spans="1:16" x14ac:dyDescent="0.25">
      <c r="A5" s="229" t="s">
        <v>3</v>
      </c>
      <c r="B5" s="231" t="s">
        <v>78</v>
      </c>
      <c r="C5" s="233" t="s">
        <v>31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9"/>
      <c r="O5" s="234" t="s">
        <v>69</v>
      </c>
      <c r="P5" s="236" t="s">
        <v>36</v>
      </c>
    </row>
    <row r="6" spans="1:16" x14ac:dyDescent="0.25">
      <c r="A6" s="230"/>
      <c r="B6" s="232"/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 t="s">
        <v>11</v>
      </c>
      <c r="K6" s="9" t="s">
        <v>12</v>
      </c>
      <c r="L6" s="9" t="s">
        <v>13</v>
      </c>
      <c r="M6" s="9" t="s">
        <v>14</v>
      </c>
      <c r="N6" s="9" t="s">
        <v>15</v>
      </c>
      <c r="O6" s="235"/>
      <c r="P6" s="232"/>
    </row>
    <row r="7" spans="1:16" x14ac:dyDescent="0.25">
      <c r="A7" s="237" t="s">
        <v>18</v>
      </c>
      <c r="B7" s="118" t="s">
        <v>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P7" s="115"/>
    </row>
    <row r="8" spans="1:16" ht="12" customHeight="1" x14ac:dyDescent="0.25">
      <c r="A8" s="238"/>
      <c r="B8" s="119" t="s">
        <v>66</v>
      </c>
      <c r="C8" s="96">
        <f>IF([1]Banday!D209="","",[1]Banday!D209)</f>
        <v>2052</v>
      </c>
      <c r="D8" s="96">
        <f>IF([1]Banday!K209="","",[1]Banday!K209)</f>
        <v>1626</v>
      </c>
      <c r="E8" s="96">
        <f>IF([1]Banday!R209="","",[1]Banday!R209)</f>
        <v>2046</v>
      </c>
      <c r="F8" s="96">
        <f>IF([1]Banday!Y209="","",[1]Banday!Y209)</f>
        <v>1577</v>
      </c>
      <c r="G8" s="96">
        <f>IF([1]Banday!AF209="","",[1]Banday!AF209)</f>
        <v>1712</v>
      </c>
      <c r="H8" s="96">
        <f>IF([1]Banday!AM209="","",[1]Banday!AM209)</f>
        <v>1597</v>
      </c>
      <c r="I8" s="96">
        <f>IF([1]Banday!AT209="","",[1]Banday!AT209)</f>
        <v>1753</v>
      </c>
      <c r="J8" s="96">
        <f>IF([1]Banday!BA209="","",[1]Banday!BA209)</f>
        <v>-1067</v>
      </c>
      <c r="K8" s="96">
        <f>IF([1]Banday!BH209="","",[1]Banday!BH209)</f>
        <v>1277</v>
      </c>
      <c r="L8" s="96">
        <f>IF([1]Banday!BO209="","",[1]Banday!BO209)</f>
        <v>0</v>
      </c>
      <c r="M8" s="96">
        <f>IF([1]Banday!BV209="","",[1]Banday!BV209)</f>
        <v>0</v>
      </c>
      <c r="N8" s="96">
        <f>IF([1]Banday!CC209="","",[1]Banday!CC209)</f>
        <v>0</v>
      </c>
      <c r="O8" s="98">
        <f>SUM(C8:N8)</f>
        <v>12573</v>
      </c>
      <c r="P8" s="5">
        <f>O8*12</f>
        <v>150876</v>
      </c>
    </row>
    <row r="9" spans="1:16" ht="12" customHeight="1" x14ac:dyDescent="0.25">
      <c r="A9" s="238"/>
      <c r="B9" s="119" t="s">
        <v>67</v>
      </c>
      <c r="C9" s="96">
        <f>IF([1]Banday!E209="","",[1]Banday!E209)</f>
        <v>24300</v>
      </c>
      <c r="D9" s="96">
        <f>IF([1]Banday!L209="","",[1]Banday!L209)</f>
        <v>21708</v>
      </c>
      <c r="E9" s="96">
        <f>IF([1]Banday!S209="","",[1]Banday!S209)</f>
        <v>25992</v>
      </c>
      <c r="F9" s="96">
        <f>IF([1]Banday!Z209="","",[1]Banday!Z209)</f>
        <v>21000</v>
      </c>
      <c r="G9" s="96">
        <f>IF([1]Banday!AG209="","",[1]Banday!AG209)</f>
        <v>22332</v>
      </c>
      <c r="H9" s="96">
        <f>IF([1]Banday!AN209="","",[1]Banday!AN209)</f>
        <v>19164</v>
      </c>
      <c r="I9" s="96">
        <f>IF([1]Banday!AU209="","",[1]Banday!AU209)</f>
        <v>21036</v>
      </c>
      <c r="J9" s="96">
        <f>IF([1]Banday!BB209="","",[1]Banday!BB209)</f>
        <v>41364</v>
      </c>
      <c r="K9" s="96">
        <f>IF([1]Banday!BI209="","",[1]Banday!BI209)</f>
        <v>19164</v>
      </c>
      <c r="L9" s="96">
        <f>IF([1]Banday!BP209="","",[1]Banday!BP209)</f>
        <v>0</v>
      </c>
      <c r="M9" s="96">
        <f>IF([1]Banday!BW209="","",[1]Banday!BW209)</f>
        <v>0</v>
      </c>
      <c r="N9" s="96">
        <f>IF([1]Banday!CD209="","",[1]Banday!CD209)</f>
        <v>0</v>
      </c>
      <c r="O9" s="98">
        <f t="shared" ref="O9:O185" si="0">SUM(C9:N9)</f>
        <v>216060</v>
      </c>
      <c r="P9" s="92"/>
    </row>
    <row r="10" spans="1:16" ht="12" customHeight="1" x14ac:dyDescent="0.25">
      <c r="A10" s="238"/>
      <c r="B10" s="123" t="s">
        <v>84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8"/>
      <c r="P10" s="92"/>
    </row>
    <row r="11" spans="1:16" ht="12" customHeight="1" x14ac:dyDescent="0.25">
      <c r="A11" s="238"/>
      <c r="B11" s="120" t="s">
        <v>82</v>
      </c>
      <c r="C11" s="112"/>
      <c r="D11" s="112"/>
      <c r="E11" s="112"/>
      <c r="F11" s="112"/>
      <c r="G11" s="112"/>
      <c r="H11" s="112">
        <f>IF([1]Banday!AN79="","",[1]Banday!AN79)</f>
        <v>1644</v>
      </c>
      <c r="I11" s="112">
        <f>IF([1]Banday!AU79="","",[1]Banday!AU79)</f>
        <v>1560</v>
      </c>
      <c r="J11" s="112">
        <f>IF([1]Banday!BB79="","",[1]Banday!BB79)</f>
        <v>576</v>
      </c>
      <c r="K11" s="112">
        <f>IF([1]Banday!BI79="","",[1]Banday!BI79)</f>
        <v>516</v>
      </c>
      <c r="L11" s="112"/>
      <c r="M11" s="112"/>
      <c r="N11" s="112"/>
      <c r="O11" s="113">
        <f t="shared" si="0"/>
        <v>4296</v>
      </c>
      <c r="P11" s="92"/>
    </row>
    <row r="12" spans="1:16" ht="12" customHeight="1" x14ac:dyDescent="0.25">
      <c r="A12" s="238"/>
      <c r="B12" s="120" t="s">
        <v>85</v>
      </c>
      <c r="C12" s="112">
        <f>IF([1]Banday!F209="","",[1]Banday!F209)</f>
        <v>312</v>
      </c>
      <c r="D12" s="112">
        <f>IF([1]Banday!M209="","",[1]Banday!M209)</f>
        <v>288</v>
      </c>
      <c r="E12" s="112">
        <f>IF([1]Banday!T209="","",[1]Banday!T209)</f>
        <v>96</v>
      </c>
      <c r="F12" s="112">
        <f>IF([1]Banday!AA209="","",[1]Banday!AA209)</f>
        <v>0</v>
      </c>
      <c r="G12" s="112">
        <f>IF([1]Banday!AH209="","",[1]Banday!AH209)</f>
        <v>0</v>
      </c>
      <c r="H12" s="112">
        <f>IF([1]Banday!AO209="","",[1]Banday!AUO209)</f>
        <v>0</v>
      </c>
      <c r="I12" s="112">
        <f>IF([1]Banday!AV209="","",[1]Banday!AV209)</f>
        <v>0</v>
      </c>
      <c r="J12" s="112">
        <f>IF([1]Banday!BC209="","",[1]Banday!BC209)</f>
        <v>0</v>
      </c>
      <c r="K12" s="112">
        <f>IF([1]Banday!BJ209="","",[1]Banday!BJ209)</f>
        <v>0</v>
      </c>
      <c r="L12" s="112">
        <f>IF([1]Banday!BQ209="","",[1]Banday!BQ209)</f>
        <v>0</v>
      </c>
      <c r="M12" s="112">
        <f>IF([1]Banday!BX209="","",[1]Banday!BX209)</f>
        <v>0</v>
      </c>
      <c r="N12" s="112">
        <f>IF([1]Banday!CE209="","",[1]Banday!CE209)</f>
        <v>0</v>
      </c>
      <c r="O12" s="113">
        <f t="shared" si="0"/>
        <v>696</v>
      </c>
      <c r="P12" s="92"/>
    </row>
    <row r="13" spans="1:16" ht="12" customHeight="1" x14ac:dyDescent="0.25">
      <c r="A13" s="238"/>
      <c r="B13" s="120" t="s">
        <v>80</v>
      </c>
      <c r="C13" s="114">
        <f t="shared" ref="C13:L13" si="1">IF(C9=0,"",(C11+C12)/IF(C9="","",C9))</f>
        <v>1.2839506172839505E-2</v>
      </c>
      <c r="D13" s="114">
        <f t="shared" si="1"/>
        <v>1.3266998341625208E-2</v>
      </c>
      <c r="E13" s="114">
        <f t="shared" si="1"/>
        <v>3.6934441366574329E-3</v>
      </c>
      <c r="F13" s="114">
        <f t="shared" si="1"/>
        <v>0</v>
      </c>
      <c r="G13" s="114">
        <f t="shared" si="1"/>
        <v>0</v>
      </c>
      <c r="H13" s="114">
        <f t="shared" si="1"/>
        <v>8.5785848465873518E-2</v>
      </c>
      <c r="I13" s="114">
        <f t="shared" si="1"/>
        <v>7.4158585282373068E-2</v>
      </c>
      <c r="J13" s="114">
        <f t="shared" si="1"/>
        <v>1.392515230635335E-2</v>
      </c>
      <c r="K13" s="114">
        <f t="shared" si="1"/>
        <v>2.6925485284909206E-2</v>
      </c>
      <c r="L13" s="114" t="str">
        <f t="shared" si="1"/>
        <v/>
      </c>
      <c r="M13" s="114" t="str">
        <f>IF(M9=0,"",(M11+M12)/IF(M9="","",M9))</f>
        <v/>
      </c>
      <c r="N13" s="114" t="str">
        <f t="shared" ref="N13:O13" si="2">IF(N9=0,"",(N11+N12)/IF(N9="","",N9))</f>
        <v/>
      </c>
      <c r="O13" s="114">
        <f t="shared" si="2"/>
        <v>2.3104693140794223E-2</v>
      </c>
      <c r="P13" s="92"/>
    </row>
    <row r="14" spans="1:16" ht="12" customHeight="1" x14ac:dyDescent="0.25">
      <c r="A14" s="238"/>
      <c r="B14" s="124" t="s">
        <v>83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92"/>
    </row>
    <row r="15" spans="1:16" ht="12" customHeight="1" x14ac:dyDescent="0.25">
      <c r="A15" s="238"/>
      <c r="B15" s="121" t="s">
        <v>68</v>
      </c>
      <c r="C15" s="110">
        <f>IF([1]Banday!G209="","",[1]Banday!G209)</f>
        <v>15936</v>
      </c>
      <c r="D15" s="110">
        <f>IF([1]Banday!N209="","",[1]Banday!N209)</f>
        <v>14532</v>
      </c>
      <c r="E15" s="110">
        <f>IF([1]Banday!U209="","",[1]Banday!U209)</f>
        <v>12720</v>
      </c>
      <c r="F15" s="110">
        <f>IF([1]Banday!AB209="","",[1]Banday!AB209)</f>
        <v>8148</v>
      </c>
      <c r="G15" s="110">
        <f>IF([1]Banday!AI209="","",[1]Banday!AI209)</f>
        <v>5076</v>
      </c>
      <c r="H15" s="110">
        <f>IF([1]Banday!AP209="","",[1]Banday!AP209)</f>
        <v>3768</v>
      </c>
      <c r="I15" s="110">
        <f>IF([1]Banday!AW209="","",[1]Banday!AW209)</f>
        <v>2820</v>
      </c>
      <c r="J15" s="110">
        <f>IF([1]Banday!BD209="","",[1]Banday!BD209)</f>
        <v>0</v>
      </c>
      <c r="K15" s="110">
        <f>IF([1]Banday!BK209="","",[1]Banday!BK209)</f>
        <v>0</v>
      </c>
      <c r="L15" s="110">
        <f>IF([1]Banday!BR209="","",[1]Banday!BR209)</f>
        <v>0</v>
      </c>
      <c r="M15" s="110">
        <f>IF([1]Banday!BY209="","",[1]Banday!BY209)</f>
        <v>0</v>
      </c>
      <c r="N15" s="110">
        <f>IF([1]Banday!CF209="","",[1]Banday!CF209)</f>
        <v>0</v>
      </c>
      <c r="O15" s="111">
        <f t="shared" si="0"/>
        <v>63000</v>
      </c>
      <c r="P15" s="92"/>
    </row>
    <row r="16" spans="1:16" ht="12" customHeight="1" x14ac:dyDescent="0.25">
      <c r="A16" s="239"/>
      <c r="B16" s="122" t="s">
        <v>79</v>
      </c>
      <c r="C16" s="109">
        <f>IF(C9=0,"",C15/C9)</f>
        <v>0.65580246913580242</v>
      </c>
      <c r="D16" s="109">
        <f t="shared" ref="D16:O16" si="3">IF(D9=0,"",D15/D9)</f>
        <v>0.6694306246545052</v>
      </c>
      <c r="E16" s="109">
        <f t="shared" si="3"/>
        <v>0.48938134810710987</v>
      </c>
      <c r="F16" s="109">
        <f t="shared" si="3"/>
        <v>0.38800000000000001</v>
      </c>
      <c r="G16" s="109">
        <f t="shared" si="3"/>
        <v>0.22729715206878023</v>
      </c>
      <c r="H16" s="109">
        <f t="shared" si="3"/>
        <v>0.19661865998747652</v>
      </c>
      <c r="I16" s="109">
        <f t="shared" si="3"/>
        <v>0.13405590416428978</v>
      </c>
      <c r="J16" s="109">
        <f t="shared" si="3"/>
        <v>0</v>
      </c>
      <c r="K16" s="109">
        <f t="shared" si="3"/>
        <v>0</v>
      </c>
      <c r="L16" s="109" t="str">
        <f t="shared" si="3"/>
        <v/>
      </c>
      <c r="M16" s="109" t="str">
        <f t="shared" si="3"/>
        <v/>
      </c>
      <c r="N16" s="109" t="str">
        <f t="shared" si="3"/>
        <v/>
      </c>
      <c r="O16" s="109">
        <f t="shared" si="3"/>
        <v>0.29158567064704249</v>
      </c>
      <c r="P16" s="92"/>
    </row>
    <row r="17" spans="1:16" ht="12" customHeight="1" x14ac:dyDescent="0.25">
      <c r="A17" s="225" t="s">
        <v>19</v>
      </c>
      <c r="B17" s="118" t="s">
        <v>81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92"/>
    </row>
    <row r="18" spans="1:16" ht="12" customHeight="1" x14ac:dyDescent="0.25">
      <c r="A18" s="226"/>
      <c r="B18" s="119" t="s">
        <v>66</v>
      </c>
      <c r="C18" s="96">
        <f>IF([1]Bogo!D220="","",[1]Bogo!D220)</f>
        <v>4039</v>
      </c>
      <c r="D18" s="96">
        <f>IF([1]Bogo!K220="","",[1]Bogo!K220)</f>
        <v>3883</v>
      </c>
      <c r="E18" s="96">
        <f>IF([1]Bogo!R220="","",[1]Bogo!R220)</f>
        <v>3663</v>
      </c>
      <c r="F18" s="96">
        <f>IF([1]Bogo!Y220="","",[1]Bogo!Y220)</f>
        <v>3938</v>
      </c>
      <c r="G18" s="96">
        <f>IF([1]Bogo!AF220="","",[1]Bogo!AF220)</f>
        <v>4146</v>
      </c>
      <c r="H18" s="96">
        <f>IF([1]Bogo!AM220="","",[1]Bogo!AM220)</f>
        <v>3940</v>
      </c>
      <c r="I18" s="96">
        <f>IF([1]Bogo!AT220="","",[1]Bogo!AT220)</f>
        <v>3933</v>
      </c>
      <c r="J18" s="96">
        <f>IF([1]Bogo!BA220="","",[1]Bogo!BA220)</f>
        <v>4275</v>
      </c>
      <c r="K18" s="96">
        <f>IF([1]Bogo!BH220="","",[1]Bogo!BH220)</f>
        <v>2592</v>
      </c>
      <c r="L18" s="96">
        <f>IF([1]Bogo!BO220="","",[1]Bogo!BO220)</f>
        <v>0</v>
      </c>
      <c r="M18" s="96">
        <f>IF([1]Bogo!BV220="","",[1]Bogo!BV220)</f>
        <v>0</v>
      </c>
      <c r="N18" s="96">
        <f>IF([1]Bogo!CC220="","",[1]Bogo!CC220)</f>
        <v>0</v>
      </c>
      <c r="O18" s="98">
        <f t="shared" si="0"/>
        <v>34409</v>
      </c>
      <c r="P18" s="6">
        <f t="shared" ref="P18:P178" si="4">O18*12</f>
        <v>412908</v>
      </c>
    </row>
    <row r="19" spans="1:16" ht="12" customHeight="1" x14ac:dyDescent="0.25">
      <c r="A19" s="226"/>
      <c r="B19" s="119" t="s">
        <v>67</v>
      </c>
      <c r="C19" s="96">
        <f>IF([1]Bogo!E220="","",[1]Bogo!E220)</f>
        <v>50700</v>
      </c>
      <c r="D19" s="96">
        <f>IF([1]Bogo!L220="","",[1]Bogo!L220)</f>
        <v>49308</v>
      </c>
      <c r="E19" s="96">
        <f>IF([1]Bogo!S220="","",[1]Bogo!S220)</f>
        <v>57552</v>
      </c>
      <c r="F19" s="96">
        <f>IF([1]Bogo!Z220="","",[1]Bogo!Z220)</f>
        <v>49104</v>
      </c>
      <c r="G19" s="96">
        <f>IF([1]Bogo!AG220="","",[1]Bogo!AG220)</f>
        <v>51660</v>
      </c>
      <c r="H19" s="96">
        <f>IF([1]Bogo!AN220="","",[1]Bogo!AN220)</f>
        <v>47280</v>
      </c>
      <c r="I19" s="96">
        <f>IF([1]Bogo!AU220="","",[1]Bogo!AU220)</f>
        <v>47196</v>
      </c>
      <c r="J19" s="96">
        <f>IF([1]Bogo!BB220="","",[1]Bogo!BB220)</f>
        <v>53844</v>
      </c>
      <c r="K19" s="96">
        <f>IF([1]Bogo!BI220="","",[1]Bogo!BI220)</f>
        <v>35724</v>
      </c>
      <c r="L19" s="96">
        <f>IF([1]Bogo!BP220="","",[1]Bogo!BP220)</f>
        <v>0</v>
      </c>
      <c r="M19" s="96">
        <f>IF([1]Bogo!BW220="","",[1]Bogo!BW220)</f>
        <v>0</v>
      </c>
      <c r="N19" s="96">
        <f>IF([1]Bogo!CD220="","",[1]Bogo!CD220)</f>
        <v>0</v>
      </c>
      <c r="O19" s="98">
        <f t="shared" si="0"/>
        <v>442368</v>
      </c>
      <c r="P19" s="6"/>
    </row>
    <row r="20" spans="1:16" ht="12" customHeight="1" x14ac:dyDescent="0.25">
      <c r="A20" s="226"/>
      <c r="B20" s="123" t="s">
        <v>84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8"/>
      <c r="P20" s="6"/>
    </row>
    <row r="21" spans="1:16" ht="12" customHeight="1" x14ac:dyDescent="0.25">
      <c r="A21" s="226"/>
      <c r="B21" s="120" t="s">
        <v>82</v>
      </c>
      <c r="C21" s="112">
        <f>IF([1]Bogo!$E$201="",0,[1]Bogo!$E$201)+IF([1]Bogo!$E$202="",0,[1]Bogo!$E$202)+IF([1]Bogo!$E$203="",0,[1]Bogo!$E$203)+IF([1]Bogo!$E$146="",0,[1]Bogo!$E$146)</f>
        <v>8616</v>
      </c>
      <c r="D21" s="112">
        <f>IF([1]Bogo!$L$201="",0,[1]Bogo!$L$201)+IF([1]Bogo!$L$202="",0,[1]Bogo!$L$202)+IF([1]Bogo!$L$203="",0,[1]Bogo!$L$203)+IF([1]Bogo!$L$146="",0,[1]Bogo!$L$146)</f>
        <v>10332</v>
      </c>
      <c r="E21" s="112">
        <f>IF([1]Bogo!$S$201="",0,[1]Bogo!$S$201)+IF([1]Bogo!$S$202="",0,[1]Bogo!$S$202)+IF([1]Bogo!$S$203="",0,[1]Bogo!$S$203)+IF([1]Bogo!$S$146="",0,[1]Bogo!$S$146)</f>
        <v>11568</v>
      </c>
      <c r="F21" s="112">
        <f>IF([1]Bogo!$Z$201="",0,[1]Bogo!$Z$201)+IF([1]Bogo!$Z$202="",0,[1]Bogo!$Z$202)+IF([1]Bogo!$Z$203="",0,[1]Bogo!$Z$203)+IF([1]Bogo!$Z$146="",0,[1]Bogo!$Z$146)</f>
        <v>8376</v>
      </c>
      <c r="G21" s="112">
        <f>IF([1]Bogo!$AG$201="",0,[1]Bogo!$AG$201)+IF([1]Bogo!$AG$202="",0,[1]Bogo!$AG$202)+IF([1]Bogo!$AG$203="",0,[1]Bogo!$AG$203)+IF([1]Bogo!$AG$146="",0,[1]Bogo!$AG$146)</f>
        <v>5556</v>
      </c>
      <c r="H21" s="112">
        <f>IF([1]Bogo!$AN$201="",0,[1]Bogo!$AN$201)+IF([1]Bogo!$AN$202="",0,[1]Bogo!$AN$202)+IF([1]Bogo!$AN$203="",0,[1]Bogo!$AN$203)+IF([1]Bogo!$AN$146="",0,[1]Bogo!$AN$146)</f>
        <v>4248</v>
      </c>
      <c r="I21" s="112">
        <f>IF([1]Bogo!$AU$201="",0,[1]Bogo!$AU$201)+IF([1]Bogo!$AU$202="",0,[1]Bogo!$AU$202)+IF([1]Bogo!$AU$203="",0,[1]Bogo!$AU$203)+IF([1]Bogo!$AU$146="",0,[1]Bogo!$AU$146)</f>
        <v>6024</v>
      </c>
      <c r="J21" s="112">
        <f>IF([1]Bogo!$BB$201="",0,[1]Bogo!$BB$201)+IF([1]Bogo!$BB$202="",0,[1]Bogo!$BB$202)+IF([1]Bogo!$BB$203="",0,[1]Bogo!$BB$203)+IF([1]Bogo!$BB$146="",0,[1]Bogo!$BB$146)</f>
        <v>7056</v>
      </c>
      <c r="K21" s="112">
        <f>IF([1]Bogo!$BI$201="",0,[1]Bogo!$BI$201)+IF([1]Bogo!$BI$202="",0,[1]Bogo!$BI$202)+IF([1]Bogo!$BI$203="",0,[1]Bogo!$BI$203)+IF([1]Bogo!$BI$146="",0,[1]Bogo!$BI$146)</f>
        <v>4932</v>
      </c>
      <c r="L21" s="112"/>
      <c r="M21" s="112"/>
      <c r="N21" s="112"/>
      <c r="O21" s="113">
        <f t="shared" si="0"/>
        <v>66708</v>
      </c>
      <c r="P21" s="6"/>
    </row>
    <row r="22" spans="1:16" ht="12" customHeight="1" x14ac:dyDescent="0.25">
      <c r="A22" s="226"/>
      <c r="B22" s="120" t="s">
        <v>85</v>
      </c>
      <c r="C22" s="112">
        <f>IF([1]Bogo!F220="","",[1]Bogo!F220)</f>
        <v>144</v>
      </c>
      <c r="D22" s="112">
        <f>IF([1]Bogo!M220="","",[1]Bogo!M220)</f>
        <v>720</v>
      </c>
      <c r="E22" s="112">
        <f>IF([1]Bogo!T220="","",[1]Bogo!T220)</f>
        <v>0</v>
      </c>
      <c r="F22" s="112">
        <f>IF([1]Bogo!AA220="","",[1]Bogo!AA220)</f>
        <v>0</v>
      </c>
      <c r="G22" s="112">
        <f>IF([1]Bogo!AH220="","",[1]Bogo!AH220)</f>
        <v>84</v>
      </c>
      <c r="H22" s="112">
        <f>IF([1]Bogo!AO220="","",[1]Bogo!AO220)</f>
        <v>48</v>
      </c>
      <c r="I22" s="112">
        <f>IF([1]Bogo!AV220="","",[1]Bogo!AV220)</f>
        <v>-60</v>
      </c>
      <c r="J22" s="112">
        <f>IF([1]Bogo!BC220="","",[1]Bogo!BC220)</f>
        <v>0</v>
      </c>
      <c r="K22" s="112">
        <f>IF([1]Bogo!BJ220="","",[1]Bogo!BJ220)</f>
        <v>0</v>
      </c>
      <c r="L22" s="112">
        <f>IF([1]Bogo!BQ220="","",[1]Bogo!BQ220)</f>
        <v>0</v>
      </c>
      <c r="M22" s="112">
        <f>IF([1]Bogo!BX220="","",[1]Bogo!BX220)</f>
        <v>0</v>
      </c>
      <c r="N22" s="112">
        <f>IF([1]Bogo!CE220="","",[1]Bogo!CE220)</f>
        <v>0</v>
      </c>
      <c r="O22" s="113">
        <f t="shared" si="0"/>
        <v>936</v>
      </c>
      <c r="P22" s="6"/>
    </row>
    <row r="23" spans="1:16" ht="12" customHeight="1" x14ac:dyDescent="0.25">
      <c r="A23" s="226"/>
      <c r="B23" s="120" t="s">
        <v>80</v>
      </c>
      <c r="C23" s="114">
        <f t="shared" ref="C23:L23" si="5">IF(C19=0,"",(C21+C22)/IF(C19="","",C19))</f>
        <v>0.1727810650887574</v>
      </c>
      <c r="D23" s="114">
        <f t="shared" si="5"/>
        <v>0.22414212703820882</v>
      </c>
      <c r="E23" s="114">
        <f t="shared" si="5"/>
        <v>0.20100083402835697</v>
      </c>
      <c r="F23" s="114">
        <f t="shared" si="5"/>
        <v>0.17057673509286411</v>
      </c>
      <c r="G23" s="114">
        <f t="shared" si="5"/>
        <v>0.1091753774680604</v>
      </c>
      <c r="H23" s="114">
        <f t="shared" si="5"/>
        <v>9.0862944162436551E-2</v>
      </c>
      <c r="I23" s="114">
        <f t="shared" si="5"/>
        <v>0.12636664124078312</v>
      </c>
      <c r="J23" s="114">
        <f t="shared" si="5"/>
        <v>0.13104524180967239</v>
      </c>
      <c r="K23" s="114">
        <f t="shared" si="5"/>
        <v>0.13805844810211623</v>
      </c>
      <c r="L23" s="114" t="str">
        <f t="shared" si="5"/>
        <v/>
      </c>
      <c r="M23" s="114" t="str">
        <f>IF(M19=0,"",(M21+M22)/IF(M19="","",M19))</f>
        <v/>
      </c>
      <c r="N23" s="114" t="str">
        <f t="shared" ref="N23:O23" si="6">IF(N19=0,"",(N21+N22)/IF(N19="","",N19))</f>
        <v/>
      </c>
      <c r="O23" s="114">
        <f t="shared" si="6"/>
        <v>0.15291341145833334</v>
      </c>
      <c r="P23" s="6"/>
    </row>
    <row r="24" spans="1:16" ht="12" customHeight="1" x14ac:dyDescent="0.25">
      <c r="A24" s="226"/>
      <c r="B24" s="124" t="s">
        <v>83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8"/>
      <c r="P24" s="6"/>
    </row>
    <row r="25" spans="1:16" ht="12" customHeight="1" x14ac:dyDescent="0.25">
      <c r="A25" s="226"/>
      <c r="B25" s="121" t="s">
        <v>68</v>
      </c>
      <c r="C25" s="110">
        <f>IF([1]Bogo!G220="","",[1]Bogo!G220)</f>
        <v>29592</v>
      </c>
      <c r="D25" s="110">
        <f>IF([1]Bogo!N220="","",[1]Bogo!N220)</f>
        <v>25320</v>
      </c>
      <c r="E25" s="110">
        <f>IF([1]Bogo!U220="","",[1]Bogo!U220)</f>
        <v>25368</v>
      </c>
      <c r="F25" s="110">
        <f>IF([1]Bogo!AB220="","",[1]Bogo!AB220)</f>
        <v>21432</v>
      </c>
      <c r="G25" s="110">
        <f>IF([1]Bogo!AI220="","",[1]Bogo!AI220)</f>
        <v>15612</v>
      </c>
      <c r="H25" s="110">
        <f>IF([1]Bogo!AP220="","",[1]Bogo!AP220)</f>
        <v>10368</v>
      </c>
      <c r="I25" s="110">
        <f>IF([1]Bogo!AW220="","",[1]Bogo!AW220)</f>
        <v>7080</v>
      </c>
      <c r="J25" s="110">
        <f>IF([1]Bogo!BD220="","",[1]Bogo!BD220)</f>
        <v>1536</v>
      </c>
      <c r="K25" s="110">
        <f>IF([1]Bogo!BK220="","",[1]Bogo!BK220)</f>
        <v>0</v>
      </c>
      <c r="L25" s="110">
        <f>IF([1]Bogo!BR220="","",[1]Bogo!BR220)</f>
        <v>0</v>
      </c>
      <c r="M25" s="110">
        <f>IF([1]Bogo!BY220="","",[1]Bogo!BY220)</f>
        <v>0</v>
      </c>
      <c r="N25" s="110">
        <f>IF([1]Bogo!CF220="","",[1]Bogo!CF220)</f>
        <v>0</v>
      </c>
      <c r="O25" s="111">
        <f t="shared" si="0"/>
        <v>136308</v>
      </c>
      <c r="P25" s="6"/>
    </row>
    <row r="26" spans="1:16" ht="12" customHeight="1" x14ac:dyDescent="0.25">
      <c r="A26" s="227"/>
      <c r="B26" s="122" t="s">
        <v>79</v>
      </c>
      <c r="C26" s="109">
        <f>IF(C19=0,"",C25/C19)</f>
        <v>0.58366863905325439</v>
      </c>
      <c r="D26" s="109">
        <f t="shared" ref="D26:O26" si="7">IF(D19=0,"",D25/D19)</f>
        <v>0.5135069359941592</v>
      </c>
      <c r="E26" s="109">
        <f t="shared" si="7"/>
        <v>0.4407839866555463</v>
      </c>
      <c r="F26" s="109">
        <f t="shared" si="7"/>
        <v>0.4364613880742913</v>
      </c>
      <c r="G26" s="109">
        <f t="shared" si="7"/>
        <v>0.30220673635307782</v>
      </c>
      <c r="H26" s="109">
        <f t="shared" si="7"/>
        <v>0.21928934010152284</v>
      </c>
      <c r="I26" s="109">
        <f t="shared" si="7"/>
        <v>0.15001271294177473</v>
      </c>
      <c r="J26" s="109">
        <f t="shared" si="7"/>
        <v>2.8526855359928684E-2</v>
      </c>
      <c r="K26" s="109">
        <f t="shared" si="7"/>
        <v>0</v>
      </c>
      <c r="L26" s="109" t="str">
        <f t="shared" si="7"/>
        <v/>
      </c>
      <c r="M26" s="109" t="str">
        <f t="shared" si="7"/>
        <v/>
      </c>
      <c r="N26" s="109" t="str">
        <f t="shared" si="7"/>
        <v/>
      </c>
      <c r="O26" s="109">
        <f t="shared" si="7"/>
        <v>0.3081325954861111</v>
      </c>
      <c r="P26" s="6"/>
    </row>
    <row r="27" spans="1:16" ht="12" customHeight="1" x14ac:dyDescent="0.25">
      <c r="A27" s="237" t="s">
        <v>29</v>
      </c>
      <c r="B27" s="118" t="s">
        <v>81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6"/>
    </row>
    <row r="28" spans="1:16" ht="12" customHeight="1" x14ac:dyDescent="0.25">
      <c r="A28" s="238"/>
      <c r="B28" s="119" t="s">
        <v>66</v>
      </c>
      <c r="C28" s="96">
        <f>IF([1]Cabascan!D209="","",[1]Cabascan!D209)</f>
        <v>267</v>
      </c>
      <c r="D28" s="96">
        <f>IF([1]Cabascan!K209="","",[1]Cabascan!K209)</f>
        <v>227</v>
      </c>
      <c r="E28" s="96">
        <f>IF([1]Cabascan!R209="","",[1]Cabascan!R209)</f>
        <v>328</v>
      </c>
      <c r="F28" s="96">
        <f>IF([1]Cabascan!Y209="","",[1]Cabascan!Y209)</f>
        <v>315</v>
      </c>
      <c r="G28" s="96">
        <f>IF([1]Cabascan!AF209="","",[1]Cabascan!AF209)</f>
        <v>324</v>
      </c>
      <c r="H28" s="96">
        <f>IF([1]Cabascan!AM209="","",[1]Cabascan!AM209)</f>
        <v>247</v>
      </c>
      <c r="I28" s="96">
        <f>IF([1]Cabascan!AT209="","",[1]Cabascan!AT209)</f>
        <v>310</v>
      </c>
      <c r="J28" s="96">
        <f>IF([1]Cabascan!BA209="","",[1]Cabascan!BA209)</f>
        <v>240</v>
      </c>
      <c r="K28" s="96">
        <f>IF([1]Cabascan!BH209="","",[1]Cabascan!BH209)</f>
        <v>309</v>
      </c>
      <c r="L28" s="96">
        <f>IF([1]Cabascan!BO209="","",[1]Cabascan!BO209)</f>
        <v>0</v>
      </c>
      <c r="M28" s="96">
        <f>IF([1]Cabascan!BV209="","",[1]Cabascan!BV209)</f>
        <v>0</v>
      </c>
      <c r="N28" s="96">
        <f>IF([1]Cabascan!CC209="","",[1]Cabascan!CC209)</f>
        <v>0</v>
      </c>
      <c r="O28" s="98">
        <f t="shared" si="0"/>
        <v>2567</v>
      </c>
      <c r="P28" s="6">
        <f t="shared" si="4"/>
        <v>30804</v>
      </c>
    </row>
    <row r="29" spans="1:16" ht="12" customHeight="1" x14ac:dyDescent="0.25">
      <c r="A29" s="238"/>
      <c r="B29" s="119" t="s">
        <v>67</v>
      </c>
      <c r="C29" s="96">
        <f>IF([1]Cabascan!E209="","",[1]Cabascan!E209)</f>
        <v>4428</v>
      </c>
      <c r="D29" s="96">
        <f>IF([1]Cabascan!L209="","",[1]Cabascan!L209)</f>
        <v>3936</v>
      </c>
      <c r="E29" s="96">
        <f>IF([1]Cabascan!S209="","",[1]Cabascan!S209)</f>
        <v>4740</v>
      </c>
      <c r="F29" s="96">
        <f>IF([1]Cabascan!Z209="","",[1]Cabascan!Z209)</f>
        <v>4608</v>
      </c>
      <c r="G29" s="96">
        <f>IF([1]Cabascan!AG209="","",[1]Cabascan!AG209)</f>
        <v>4344</v>
      </c>
      <c r="H29" s="96">
        <f>IF([1]Cabascan!AN209="","",[1]Cabascan!AN209)</f>
        <v>2964</v>
      </c>
      <c r="I29" s="96">
        <f>IF([1]Cabascan!AU209="","",[1]Cabascan!AU209)</f>
        <v>3720</v>
      </c>
      <c r="J29" s="96">
        <f>IF([1]Cabascan!BB209="","",[1]Cabascan!BB209)</f>
        <v>3612</v>
      </c>
      <c r="K29" s="96">
        <f>IF([1]Cabascan!BI209="","",[1]Cabascan!BI209)</f>
        <v>4296</v>
      </c>
      <c r="L29" s="96">
        <f>IF([1]Cabascan!BP209="","",[1]Cabascan!BP209)</f>
        <v>0</v>
      </c>
      <c r="M29" s="96">
        <f>IF([1]Cabascan!BW209="","",[1]Cabascan!BW209)</f>
        <v>0</v>
      </c>
      <c r="N29" s="96">
        <f>IF([1]Cabascan!CD209="","",[1]Cabascan!CD209)</f>
        <v>0</v>
      </c>
      <c r="O29" s="98">
        <f t="shared" si="0"/>
        <v>36648</v>
      </c>
      <c r="P29" s="6"/>
    </row>
    <row r="30" spans="1:16" ht="12" customHeight="1" x14ac:dyDescent="0.25">
      <c r="A30" s="238"/>
      <c r="B30" s="123" t="s">
        <v>84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8"/>
      <c r="P30" s="6"/>
    </row>
    <row r="31" spans="1:16" ht="12" customHeight="1" x14ac:dyDescent="0.25">
      <c r="A31" s="238"/>
      <c r="B31" s="120" t="s">
        <v>82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>
        <f t="shared" si="0"/>
        <v>0</v>
      </c>
      <c r="P31" s="6"/>
    </row>
    <row r="32" spans="1:16" ht="12" customHeight="1" x14ac:dyDescent="0.25">
      <c r="A32" s="238"/>
      <c r="B32" s="120" t="s">
        <v>85</v>
      </c>
      <c r="C32" s="112">
        <f>IF([1]Cabascan!F209="","",[1]Cabascan!F209)</f>
        <v>0</v>
      </c>
      <c r="D32" s="112">
        <f>IF([1]Cabascan!M209="","",[1]Cabascan!M209)</f>
        <v>0</v>
      </c>
      <c r="E32" s="112">
        <f>IF([1]Cabascan!T209="","",[1]Cabascan!T209)</f>
        <v>0</v>
      </c>
      <c r="F32" s="112">
        <f>IF([1]Cabascan!AA209="","",[1]Cabascan!AA209)</f>
        <v>0</v>
      </c>
      <c r="G32" s="112">
        <f>IF([1]Cabascan!AH209="","",[1]Cabascan!AH209)</f>
        <v>0</v>
      </c>
      <c r="H32" s="112">
        <f>IF([1]Cabascan!AO209="","",[1]Cabascan!AO209)</f>
        <v>0</v>
      </c>
      <c r="I32" s="112">
        <f>IF([1]Cabascan!AV209="","",[1]Cabascan!AV209)</f>
        <v>0</v>
      </c>
      <c r="J32" s="112">
        <f>IF([1]Cabascan!BC209="","",[1]Cabascan!BC209)</f>
        <v>0</v>
      </c>
      <c r="K32" s="112">
        <f>IF([1]Cabascan!BJ209="","",[1]Cabascan!BJ209)</f>
        <v>0</v>
      </c>
      <c r="L32" s="112">
        <f>IF([1]Cabascan!BQ209="","",[1]Cabascan!BQ209)</f>
        <v>0</v>
      </c>
      <c r="M32" s="112">
        <f>IF([1]Cabascan!BX209="","",[1]Cabascan!BX209)</f>
        <v>0</v>
      </c>
      <c r="N32" s="112">
        <f>IF([1]Cabascan!CE209="","",[1]Cabascan!CE209)</f>
        <v>0</v>
      </c>
      <c r="O32" s="113">
        <f t="shared" si="0"/>
        <v>0</v>
      </c>
      <c r="P32" s="6"/>
    </row>
    <row r="33" spans="1:16" ht="12" customHeight="1" x14ac:dyDescent="0.25">
      <c r="A33" s="238"/>
      <c r="B33" s="120" t="s">
        <v>80</v>
      </c>
      <c r="C33" s="114">
        <f t="shared" ref="C33:L33" si="8">IF(C29=0,"",(C31+C32)/IF(C29="","",C29))</f>
        <v>0</v>
      </c>
      <c r="D33" s="114">
        <f t="shared" si="8"/>
        <v>0</v>
      </c>
      <c r="E33" s="114">
        <f t="shared" si="8"/>
        <v>0</v>
      </c>
      <c r="F33" s="114">
        <f t="shared" si="8"/>
        <v>0</v>
      </c>
      <c r="G33" s="114">
        <f t="shared" si="8"/>
        <v>0</v>
      </c>
      <c r="H33" s="114">
        <f t="shared" si="8"/>
        <v>0</v>
      </c>
      <c r="I33" s="114">
        <f t="shared" si="8"/>
        <v>0</v>
      </c>
      <c r="J33" s="114">
        <f t="shared" si="8"/>
        <v>0</v>
      </c>
      <c r="K33" s="114">
        <f t="shared" si="8"/>
        <v>0</v>
      </c>
      <c r="L33" s="114" t="str">
        <f t="shared" si="8"/>
        <v/>
      </c>
      <c r="M33" s="114" t="str">
        <f>IF(M29=0,"",(M31+M32)/IF(M29="","",M29))</f>
        <v/>
      </c>
      <c r="N33" s="114" t="str">
        <f t="shared" ref="N33:O33" si="9">IF(N29=0,"",(N31+N32)/IF(N29="","",N29))</f>
        <v/>
      </c>
      <c r="O33" s="126">
        <f t="shared" si="9"/>
        <v>0</v>
      </c>
      <c r="P33" s="6"/>
    </row>
    <row r="34" spans="1:16" ht="12" customHeight="1" x14ac:dyDescent="0.25">
      <c r="A34" s="238"/>
      <c r="B34" s="124" t="s">
        <v>83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8"/>
      <c r="P34" s="6"/>
    </row>
    <row r="35" spans="1:16" ht="12" customHeight="1" x14ac:dyDescent="0.25">
      <c r="A35" s="238"/>
      <c r="B35" s="121" t="s">
        <v>68</v>
      </c>
      <c r="C35" s="110">
        <f>IF([1]Cabascan!G209="","",[1]Cabascan!G209)</f>
        <v>3432</v>
      </c>
      <c r="D35" s="110">
        <f>IF([1]Cabascan!N209="","",[1]Cabascan!N209)</f>
        <v>2820</v>
      </c>
      <c r="E35" s="110">
        <f>IF([1]Cabascan!U209="","",[1]Cabascan!U209)</f>
        <v>3192</v>
      </c>
      <c r="F35" s="110">
        <f>IF([1]Cabascan!AB209="","",[1]Cabascan!AB209)</f>
        <v>3012</v>
      </c>
      <c r="G35" s="110">
        <f>IF([1]Cabascan!AI209="","",[1]Cabascan!AI209)</f>
        <v>2184</v>
      </c>
      <c r="H35" s="110">
        <f>IF([1]Cabascan!AP209="","",[1]Cabascan!AP209)</f>
        <v>1344</v>
      </c>
      <c r="I35" s="110">
        <f>IF([1]Cabascan!AW209="","",[1]Cabascan!AW209)</f>
        <v>792</v>
      </c>
      <c r="J35" s="110">
        <f>IF([1]Cabascan!BD209="","",[1]Cabascan!BD209)</f>
        <v>0</v>
      </c>
      <c r="K35" s="110">
        <f>IF([1]Cabascan!BK209="","",[1]Cabascan!BK209)</f>
        <v>0</v>
      </c>
      <c r="L35" s="110">
        <f>IF([1]Cabascan!BR209="","",[1]Cabascan!BR209)</f>
        <v>0</v>
      </c>
      <c r="M35" s="110">
        <f>IF([1]Cabascan!BY209="","",[1]Cabascan!BY209)</f>
        <v>0</v>
      </c>
      <c r="N35" s="110">
        <f>IF([1]Cabascan!CF209="","",[1]Cabascan!CF209)</f>
        <v>0</v>
      </c>
      <c r="O35" s="111">
        <f t="shared" si="0"/>
        <v>16776</v>
      </c>
      <c r="P35" s="6"/>
    </row>
    <row r="36" spans="1:16" ht="12" customHeight="1" x14ac:dyDescent="0.25">
      <c r="A36" s="239"/>
      <c r="B36" s="122" t="s">
        <v>79</v>
      </c>
      <c r="C36" s="109">
        <f t="shared" ref="C36:O36" si="10">IF(C29=0,"",C35/C29)</f>
        <v>0.77506775067750677</v>
      </c>
      <c r="D36" s="109">
        <f t="shared" si="10"/>
        <v>0.71646341463414631</v>
      </c>
      <c r="E36" s="109">
        <f t="shared" si="10"/>
        <v>0.67341772151898738</v>
      </c>
      <c r="F36" s="109">
        <f t="shared" si="10"/>
        <v>0.65364583333333337</v>
      </c>
      <c r="G36" s="109">
        <f t="shared" si="10"/>
        <v>0.50276243093922657</v>
      </c>
      <c r="H36" s="109">
        <f t="shared" si="10"/>
        <v>0.45344129554655871</v>
      </c>
      <c r="I36" s="109">
        <f t="shared" si="10"/>
        <v>0.2129032258064516</v>
      </c>
      <c r="J36" s="109">
        <f t="shared" si="10"/>
        <v>0</v>
      </c>
      <c r="K36" s="109">
        <f t="shared" si="10"/>
        <v>0</v>
      </c>
      <c r="L36" s="109" t="str">
        <f t="shared" si="10"/>
        <v/>
      </c>
      <c r="M36" s="109" t="str">
        <f t="shared" si="10"/>
        <v/>
      </c>
      <c r="N36" s="109" t="str">
        <f t="shared" si="10"/>
        <v/>
      </c>
      <c r="O36" s="109">
        <f t="shared" si="10"/>
        <v>0.45776031434184677</v>
      </c>
      <c r="P36" s="6"/>
    </row>
    <row r="37" spans="1:16" ht="12" customHeight="1" x14ac:dyDescent="0.25">
      <c r="A37" s="237" t="s">
        <v>1</v>
      </c>
      <c r="B37" s="118" t="s">
        <v>81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6"/>
    </row>
    <row r="38" spans="1:16" ht="12" customHeight="1" x14ac:dyDescent="0.25">
      <c r="A38" s="238"/>
      <c r="B38" s="119" t="s">
        <v>66</v>
      </c>
      <c r="C38" s="96">
        <f>IF([1]Cambite!D209="","",[1]Cambite!D209)</f>
        <v>2156</v>
      </c>
      <c r="D38" s="96">
        <f>IF([1]Cambite!K209="","",[1]Cambite!K209)</f>
        <v>1672</v>
      </c>
      <c r="E38" s="96">
        <f>IF([1]Cambite!R209="","",[1]Cambite!R209)</f>
        <v>2292</v>
      </c>
      <c r="F38" s="96">
        <f>IF([1]Cambite!Y209="","",[1]Cambite!Y209)</f>
        <v>1149</v>
      </c>
      <c r="G38" s="96">
        <f>IF([1]Cambite!AF209="","",[1]Cambite!AF209)</f>
        <v>2962</v>
      </c>
      <c r="H38" s="96">
        <f>IF([1]Cambite!AM209="","",[1]Cambite!AM209)</f>
        <v>1699</v>
      </c>
      <c r="I38" s="96">
        <f>IF([1]Cambite!AT209="","",[1]Cambite!AT209)</f>
        <v>2573</v>
      </c>
      <c r="J38" s="96">
        <f>IF([1]Cambite!BA209="","",[1]Cambite!BA209)</f>
        <v>2444</v>
      </c>
      <c r="K38" s="96">
        <f>IF([1]Cambite!BH209="","",[1]Cambite!BH209)</f>
        <v>7657</v>
      </c>
      <c r="L38" s="96">
        <f>IF([1]Cambite!BO209="","",[1]Cambite!BO209)</f>
        <v>0</v>
      </c>
      <c r="M38" s="96">
        <f>IF([1]Cambite!BV209="","",[1]Cambite!BV209)</f>
        <v>0</v>
      </c>
      <c r="N38" s="96">
        <f>IF([1]Cambite!CC209="","",[1]Cambite!CC209)</f>
        <v>0</v>
      </c>
      <c r="O38" s="98">
        <f t="shared" si="0"/>
        <v>24604</v>
      </c>
      <c r="P38" s="6">
        <f t="shared" si="4"/>
        <v>295248</v>
      </c>
    </row>
    <row r="39" spans="1:16" ht="12" customHeight="1" x14ac:dyDescent="0.25">
      <c r="A39" s="238"/>
      <c r="B39" s="119" t="s">
        <v>67</v>
      </c>
      <c r="C39" s="96">
        <f>IF([1]Cambite!E209="","",[1]Cambite!E209)</f>
        <v>28476</v>
      </c>
      <c r="D39" s="96">
        <f>IF([1]Cambite!L209="","",[1]Cambite!L209)</f>
        <v>23460</v>
      </c>
      <c r="E39" s="96">
        <f>IF([1]Cambite!S209="","",[1]Cambite!S209)</f>
        <v>30072</v>
      </c>
      <c r="F39" s="96">
        <f>IF([1]Cambite!Z209="","",[1]Cambite!Z209)</f>
        <v>28944</v>
      </c>
      <c r="G39" s="96">
        <f>IF([1]Cambite!AG209="","",[1]Cambite!AG209)</f>
        <v>37788</v>
      </c>
      <c r="H39" s="96">
        <f>IF([1]Cambite!AN209="","",[1]Cambite!AN209)</f>
        <v>20508</v>
      </c>
      <c r="I39" s="96">
        <f>IF([1]Cambite!AU209="","",[1]Cambite!AU209)</f>
        <v>30876</v>
      </c>
      <c r="J39" s="96">
        <f>IF([1]Cambite!BB209="","",[1]Cambite!BB209)</f>
        <v>31068</v>
      </c>
      <c r="K39" s="96">
        <f>IF([1]Cambite!BI209="","",[1]Cambite!BI209)</f>
        <v>46176</v>
      </c>
      <c r="L39" s="96">
        <f>IF([1]Cambite!BP209="","",[1]Cambite!BP209)</f>
        <v>0</v>
      </c>
      <c r="M39" s="96">
        <f>IF([1]Cambite!BW209="","",[1]Cambite!BW209)</f>
        <v>0</v>
      </c>
      <c r="N39" s="96">
        <f>IF([1]Cambite!CD209="","",[1]Cambite!CD209)</f>
        <v>0</v>
      </c>
      <c r="O39" s="98">
        <f t="shared" si="0"/>
        <v>277368</v>
      </c>
      <c r="P39" s="6"/>
    </row>
    <row r="40" spans="1:16" ht="12" customHeight="1" x14ac:dyDescent="0.25">
      <c r="A40" s="238"/>
      <c r="B40" s="123" t="s">
        <v>84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8"/>
      <c r="P40" s="6"/>
    </row>
    <row r="41" spans="1:16" ht="12" customHeight="1" x14ac:dyDescent="0.25">
      <c r="A41" s="238"/>
      <c r="B41" s="120" t="s">
        <v>82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3"/>
      <c r="P41" s="6"/>
    </row>
    <row r="42" spans="1:16" ht="12" customHeight="1" x14ac:dyDescent="0.25">
      <c r="A42" s="238"/>
      <c r="B42" s="120" t="s">
        <v>85</v>
      </c>
      <c r="C42" s="112">
        <f>IF([1]Cambite!F209="","",[1]Cambite!F209)</f>
        <v>24</v>
      </c>
      <c r="D42" s="112">
        <f>IF([1]Cambite!M209="","",[1]Cambite!M209)</f>
        <v>0</v>
      </c>
      <c r="E42" s="112">
        <f>IF([1]Cambite!T209="","",[1]Cambite!T209)</f>
        <v>-192</v>
      </c>
      <c r="F42" s="112">
        <f>IF([1]Cambite!AA209="","",[1]Cambite!AA209)</f>
        <v>0</v>
      </c>
      <c r="G42" s="112">
        <f>IF([1]Cambite!AH209="","",[1]Cambite!AH209)</f>
        <v>204</v>
      </c>
      <c r="H42" s="112">
        <f>IF([1]Cambite!AO209="","",[1]Cambite!AO209)</f>
        <v>-120</v>
      </c>
      <c r="I42" s="112">
        <f>IF([1]Cambite!AV209="","",[1]Cambite!AV209)</f>
        <v>0</v>
      </c>
      <c r="J42" s="112">
        <f>IF([1]Cambite!BC209="","",[1]Cambite!BC209)</f>
        <v>0</v>
      </c>
      <c r="K42" s="112">
        <f>IF([1]Cambite!BJ209="","",[1]Cambite!BJ209)</f>
        <v>0</v>
      </c>
      <c r="L42" s="112">
        <f>IF([1]Cambite!BQ209="","",[1]Cambite!BQ209)</f>
        <v>0</v>
      </c>
      <c r="M42" s="112">
        <f>IF([1]Cambite!BX209="","",[1]Cambite!BX209)</f>
        <v>0</v>
      </c>
      <c r="N42" s="112">
        <f>IF([1]Cambite!CE209="","",[1]Cambite!CE209)</f>
        <v>0</v>
      </c>
      <c r="O42" s="113">
        <f t="shared" si="0"/>
        <v>-84</v>
      </c>
      <c r="P42" s="6"/>
    </row>
    <row r="43" spans="1:16" ht="12" customHeight="1" x14ac:dyDescent="0.25">
      <c r="A43" s="238"/>
      <c r="B43" s="120" t="s">
        <v>80</v>
      </c>
      <c r="C43" s="114">
        <f t="shared" ref="C43:L43" si="11">IF(C39=0,"",(C41+C42)/IF(C39="","",C39))</f>
        <v>8.4281500210703754E-4</v>
      </c>
      <c r="D43" s="114">
        <f t="shared" si="11"/>
        <v>0</v>
      </c>
      <c r="E43" s="114">
        <f t="shared" si="11"/>
        <v>-6.3846767757382286E-3</v>
      </c>
      <c r="F43" s="114">
        <f t="shared" si="11"/>
        <v>0</v>
      </c>
      <c r="G43" s="114">
        <f t="shared" si="11"/>
        <v>5.398539218799619E-3</v>
      </c>
      <c r="H43" s="114">
        <f t="shared" si="11"/>
        <v>-5.8513750731421883E-3</v>
      </c>
      <c r="I43" s="114">
        <f t="shared" si="11"/>
        <v>0</v>
      </c>
      <c r="J43" s="114">
        <f t="shared" si="11"/>
        <v>0</v>
      </c>
      <c r="K43" s="114">
        <f t="shared" si="11"/>
        <v>0</v>
      </c>
      <c r="L43" s="114" t="str">
        <f t="shared" si="11"/>
        <v/>
      </c>
      <c r="M43" s="114" t="str">
        <f>IF(M39=0,"",(M41+M42)/IF(M39="","",M39))</f>
        <v/>
      </c>
      <c r="N43" s="114" t="str">
        <f t="shared" ref="N43:O43" si="12">IF(N39=0,"",(N41+N42)/IF(N39="","",N39))</f>
        <v/>
      </c>
      <c r="O43" s="114">
        <f t="shared" si="12"/>
        <v>-3.0284675953967292E-4</v>
      </c>
      <c r="P43" s="6"/>
    </row>
    <row r="44" spans="1:16" ht="12" customHeight="1" x14ac:dyDescent="0.25">
      <c r="A44" s="238"/>
      <c r="B44" s="124" t="s">
        <v>83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8"/>
      <c r="P44" s="6"/>
    </row>
    <row r="45" spans="1:16" ht="12" customHeight="1" x14ac:dyDescent="0.25">
      <c r="A45" s="238"/>
      <c r="B45" s="121" t="s">
        <v>68</v>
      </c>
      <c r="C45" s="110">
        <f>IF([1]Cambite!G209="","",[1]Cambite!G209)</f>
        <v>23100</v>
      </c>
      <c r="D45" s="110">
        <f>IF([1]Cambite!N209="","",[1]Cambite!N209)</f>
        <v>16932</v>
      </c>
      <c r="E45" s="110">
        <f>IF([1]Cambite!U209="","",[1]Cambite!U209)</f>
        <v>19548</v>
      </c>
      <c r="F45" s="110">
        <f>IF([1]Cambite!AB209="","",[1]Cambite!AB209)</f>
        <v>17412</v>
      </c>
      <c r="G45" s="110">
        <f>IF([1]Cambite!AI209="","",[1]Cambite!AI209)</f>
        <v>15540</v>
      </c>
      <c r="H45" s="110">
        <f>IF([1]Cambite!AP209="","",[1]Cambite!AP209)</f>
        <v>8724</v>
      </c>
      <c r="I45" s="110">
        <f>IF([1]Cambite!AW209="","",[1]Cambite!AW209)</f>
        <v>8136</v>
      </c>
      <c r="J45" s="110">
        <f>IF([1]Cambite!BD209="","",[1]Cambite!BD209)</f>
        <v>0</v>
      </c>
      <c r="K45" s="110">
        <f>IF([1]Cambite!BK209="","",[1]Cambite!BK209)</f>
        <v>0</v>
      </c>
      <c r="L45" s="110">
        <f>IF([1]Cambite!BR209="","",[1]Cambite!BR209)</f>
        <v>0</v>
      </c>
      <c r="M45" s="110">
        <f>IF([1]Cambite!BY209="","",[1]Cambite!BY209)</f>
        <v>0</v>
      </c>
      <c r="N45" s="110">
        <f>IF([1]Cambite!CF209="","",[1]Cambite!CF209)</f>
        <v>0</v>
      </c>
      <c r="O45" s="111">
        <f t="shared" si="0"/>
        <v>109392</v>
      </c>
      <c r="P45" s="6"/>
    </row>
    <row r="46" spans="1:16" ht="12" customHeight="1" x14ac:dyDescent="0.25">
      <c r="A46" s="239"/>
      <c r="B46" s="122" t="s">
        <v>79</v>
      </c>
      <c r="C46" s="109">
        <f t="shared" ref="C46:O46" si="13">IF(C39=0,"",C45/C39)</f>
        <v>0.8112094395280236</v>
      </c>
      <c r="D46" s="109">
        <f t="shared" si="13"/>
        <v>0.72173913043478266</v>
      </c>
      <c r="E46" s="109">
        <f t="shared" si="13"/>
        <v>0.65003990422984836</v>
      </c>
      <c r="F46" s="109">
        <f t="shared" si="13"/>
        <v>0.60157545605306795</v>
      </c>
      <c r="G46" s="109">
        <f t="shared" si="13"/>
        <v>0.41124166402032392</v>
      </c>
      <c r="H46" s="109">
        <f t="shared" si="13"/>
        <v>0.42539496781743708</v>
      </c>
      <c r="I46" s="109">
        <f t="shared" si="13"/>
        <v>0.26350563544500583</v>
      </c>
      <c r="J46" s="109">
        <f t="shared" si="13"/>
        <v>0</v>
      </c>
      <c r="K46" s="109">
        <f t="shared" si="13"/>
        <v>0</v>
      </c>
      <c r="L46" s="109" t="str">
        <f t="shared" si="13"/>
        <v/>
      </c>
      <c r="M46" s="109" t="str">
        <f t="shared" si="13"/>
        <v/>
      </c>
      <c r="N46" s="109" t="str">
        <f t="shared" si="13"/>
        <v/>
      </c>
      <c r="O46" s="109">
        <f t="shared" si="13"/>
        <v>0.39439300856623694</v>
      </c>
      <c r="P46" s="6"/>
    </row>
    <row r="47" spans="1:16" ht="12" customHeight="1" x14ac:dyDescent="0.25">
      <c r="A47" s="237" t="s">
        <v>28</v>
      </c>
      <c r="B47" s="118" t="s">
        <v>81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6"/>
    </row>
    <row r="48" spans="1:16" ht="12" customHeight="1" x14ac:dyDescent="0.25">
      <c r="A48" s="238"/>
      <c r="B48" s="119" t="s">
        <v>66</v>
      </c>
      <c r="C48" s="96">
        <f>IF([1]Canlupao!D209="","",[1]Canlupao!D209)</f>
        <v>346</v>
      </c>
      <c r="D48" s="96">
        <f>IF([1]Canlupao!K209="","",[1]Canlupao!K209)</f>
        <v>321</v>
      </c>
      <c r="E48" s="96">
        <f>IF([1]Canlupao!R209="","",[1]Canlupao!R209)</f>
        <v>439</v>
      </c>
      <c r="F48" s="96">
        <f>IF([1]Canlupao!Y209="","",[1]Canlupao!Y209)</f>
        <v>285</v>
      </c>
      <c r="G48" s="96">
        <f>IF([1]Canlupao!AF209="","",[1]Canlupao!AF209)</f>
        <v>199</v>
      </c>
      <c r="H48" s="96">
        <f>IF([1]Canlupao!AM209="","",[1]Canlupao!AM209)</f>
        <v>52</v>
      </c>
      <c r="I48" s="96">
        <f>IF([1]Canlupao!AT209="","",[1]Canlupao!AT209)</f>
        <v>373</v>
      </c>
      <c r="J48" s="96">
        <f>IF([1]Canlupao!BA209="","",[1]Canlupao!BA209)</f>
        <v>469</v>
      </c>
      <c r="K48" s="96">
        <f>IF([1]Canlupao!BH209="","",[1]Canlupao!BH209)</f>
        <v>1249</v>
      </c>
      <c r="L48" s="96">
        <f>IF([1]Canlupao!BO209="","",[1]Canlupao!BO209)</f>
        <v>0</v>
      </c>
      <c r="M48" s="96">
        <f>IF([1]Canlupao!BV209="","",[1]Canlupao!BV209)</f>
        <v>0</v>
      </c>
      <c r="N48" s="96">
        <f>IF([1]Canlupao!CC209="","",[1]Canlupao!CC209)</f>
        <v>0</v>
      </c>
      <c r="O48" s="98">
        <f t="shared" si="0"/>
        <v>3733</v>
      </c>
      <c r="P48" s="6">
        <f t="shared" si="4"/>
        <v>44796</v>
      </c>
    </row>
    <row r="49" spans="1:16" ht="12" customHeight="1" x14ac:dyDescent="0.25">
      <c r="A49" s="238"/>
      <c r="B49" s="119" t="s">
        <v>67</v>
      </c>
      <c r="C49" s="96">
        <f>IF([1]Canlupao!E209="","",[1]Canlupao!E209)</f>
        <v>4800</v>
      </c>
      <c r="D49" s="96">
        <f>IF([1]Canlupao!L209="","",[1]Canlupao!L209)</f>
        <v>4644</v>
      </c>
      <c r="E49" s="96">
        <f>IF([1]Canlupao!S209="","",[1]Canlupao!S209)</f>
        <v>5796</v>
      </c>
      <c r="F49" s="96">
        <f>IF([1]Canlupao!Z209="","",[1]Canlupao!Z209)</f>
        <v>4488</v>
      </c>
      <c r="G49" s="96">
        <f>IF([1]Canlupao!AG209="","",[1]Canlupao!AG209)</f>
        <v>3720</v>
      </c>
      <c r="H49" s="96">
        <f>IF([1]Canlupao!AN209="","",[1]Canlupao!AN209)</f>
        <v>624</v>
      </c>
      <c r="I49" s="96">
        <f>IF([1]Canlupao!AU209="","",[1]Canlupao!AU209)</f>
        <v>4476</v>
      </c>
      <c r="J49" s="96">
        <f>IF([1]Canlupao!BB209="","",[1]Canlupao!BB209)</f>
        <v>6540</v>
      </c>
      <c r="K49" s="96">
        <f>IF([1]Canlupao!BI209="","",[1]Canlupao!BI209)</f>
        <v>16224</v>
      </c>
      <c r="L49" s="96">
        <f>IF([1]Canlupao!BP209="","",[1]Canlupao!BP209)</f>
        <v>0</v>
      </c>
      <c r="M49" s="96">
        <f>IF([1]Canlupao!BW209="","",[1]Canlupao!BW209)</f>
        <v>0</v>
      </c>
      <c r="N49" s="96">
        <f>IF([1]Canlupao!CD209="","",[1]Canlupao!CD209)</f>
        <v>0</v>
      </c>
      <c r="O49" s="98">
        <f t="shared" si="0"/>
        <v>51312</v>
      </c>
      <c r="P49" s="6"/>
    </row>
    <row r="50" spans="1:16" ht="12" customHeight="1" x14ac:dyDescent="0.25">
      <c r="A50" s="238"/>
      <c r="B50" s="123" t="s">
        <v>84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8"/>
      <c r="P50" s="6"/>
    </row>
    <row r="51" spans="1:16" ht="12" customHeight="1" x14ac:dyDescent="0.25">
      <c r="A51" s="238"/>
      <c r="B51" s="120" t="s">
        <v>82</v>
      </c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3"/>
      <c r="P51" s="6"/>
    </row>
    <row r="52" spans="1:16" ht="12" customHeight="1" x14ac:dyDescent="0.25">
      <c r="A52" s="238"/>
      <c r="B52" s="120" t="s">
        <v>85</v>
      </c>
      <c r="C52" s="112">
        <f>IF([1]Canlupao!F209="","",[1]Canlupao!F209)</f>
        <v>0</v>
      </c>
      <c r="D52" s="112">
        <f>IF([1]Canlupao!M209="","",[1]Canlupao!M209)</f>
        <v>0</v>
      </c>
      <c r="E52" s="112">
        <f>IF([1]Canlupao!T209="","",[1]Canlupao!T209)</f>
        <v>0</v>
      </c>
      <c r="F52" s="112">
        <f>IF([1]Canlupao!AA209="","",[1]Canlupao!AA209)</f>
        <v>0</v>
      </c>
      <c r="G52" s="112">
        <f>IF([1]Canlupao!AH209="","",[1]Canlupao!AH209)</f>
        <v>0</v>
      </c>
      <c r="H52" s="112">
        <f>IF([1]Canlupao!AO209="","",[1]Canlupao!AO209)</f>
        <v>-48</v>
      </c>
      <c r="I52" s="112">
        <f>IF([1]Canlupao!AV209="","",[1]Canlupao!AV209)</f>
        <v>60</v>
      </c>
      <c r="J52" s="112">
        <f>IF([1]Canlupao!BC209="","",[1]Canlupao!BC209)</f>
        <v>0</v>
      </c>
      <c r="K52" s="112">
        <f>IF([1]Canlupao!BJ209="","",[1]Canlupao!BJ209)</f>
        <v>0</v>
      </c>
      <c r="L52" s="112">
        <f>IF([1]Canlupao!BQ209="","",[1]Canlupao!BQ209)</f>
        <v>0</v>
      </c>
      <c r="M52" s="112">
        <f>IF([1]Canlupao!BX209="","",[1]Canlupao!BX209)</f>
        <v>0</v>
      </c>
      <c r="N52" s="112">
        <f>IF([1]Canlupao!CE209="","",[1]Canlupao!CE209)</f>
        <v>0</v>
      </c>
      <c r="O52" s="113">
        <f t="shared" si="0"/>
        <v>12</v>
      </c>
      <c r="P52" s="6"/>
    </row>
    <row r="53" spans="1:16" ht="12" customHeight="1" x14ac:dyDescent="0.25">
      <c r="A53" s="238"/>
      <c r="B53" s="120" t="s">
        <v>80</v>
      </c>
      <c r="C53" s="114">
        <f t="shared" ref="C53:L53" si="14">IF(C49=0,"",(C51+C52)/IF(C49="","",C49))</f>
        <v>0</v>
      </c>
      <c r="D53" s="114">
        <f t="shared" si="14"/>
        <v>0</v>
      </c>
      <c r="E53" s="114">
        <f t="shared" si="14"/>
        <v>0</v>
      </c>
      <c r="F53" s="114">
        <f t="shared" si="14"/>
        <v>0</v>
      </c>
      <c r="G53" s="114">
        <f t="shared" si="14"/>
        <v>0</v>
      </c>
      <c r="H53" s="114">
        <f t="shared" si="14"/>
        <v>-7.6923076923076927E-2</v>
      </c>
      <c r="I53" s="114">
        <f t="shared" si="14"/>
        <v>1.3404825737265416E-2</v>
      </c>
      <c r="J53" s="114">
        <f t="shared" si="14"/>
        <v>0</v>
      </c>
      <c r="K53" s="114">
        <f t="shared" si="14"/>
        <v>0</v>
      </c>
      <c r="L53" s="114" t="str">
        <f t="shared" si="14"/>
        <v/>
      </c>
      <c r="M53" s="114" t="str">
        <f>IF(M49=0,"",(M51+M52)/IF(M49="","",M49))</f>
        <v/>
      </c>
      <c r="N53" s="114" t="str">
        <f t="shared" ref="N53:O53" si="15">IF(N49=0,"",(N51+N52)/IF(N49="","",N49))</f>
        <v/>
      </c>
      <c r="O53" s="126">
        <f t="shared" si="15"/>
        <v>2.3386342376052386E-4</v>
      </c>
      <c r="P53" s="6"/>
    </row>
    <row r="54" spans="1:16" ht="12" customHeight="1" x14ac:dyDescent="0.25">
      <c r="A54" s="238"/>
      <c r="B54" s="124" t="s">
        <v>83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8"/>
      <c r="P54" s="6"/>
    </row>
    <row r="55" spans="1:16" ht="12" customHeight="1" x14ac:dyDescent="0.25">
      <c r="A55" s="238"/>
      <c r="B55" s="121" t="s">
        <v>68</v>
      </c>
      <c r="C55" s="110">
        <f>IF([1]Canlupao!G209="","",[1]Canlupao!G209)</f>
        <v>2832</v>
      </c>
      <c r="D55" s="110">
        <f>IF([1]Canlupao!N209="","",[1]Canlupao!N209)</f>
        <v>2736</v>
      </c>
      <c r="E55" s="110">
        <f>IF([1]Canlupao!U209="","",[1]Canlupao!U209)</f>
        <v>3132</v>
      </c>
      <c r="F55" s="110">
        <f>IF([1]Canlupao!AB209="","",[1]Canlupao!AB209)</f>
        <v>1944</v>
      </c>
      <c r="G55" s="110">
        <f>IF([1]Canlupao!AI209="","",[1]Canlupao!AI209)</f>
        <v>1476</v>
      </c>
      <c r="H55" s="110">
        <f>IF([1]Canlupao!AP209="","",[1]Canlupao!AP209)</f>
        <v>420</v>
      </c>
      <c r="I55" s="110">
        <f>IF([1]Canlupao!AW209="","",[1]Canlupao!AW209)</f>
        <v>780</v>
      </c>
      <c r="J55" s="110">
        <f>IF([1]Canlupao!BD209="","",[1]Canlupao!BD209)</f>
        <v>0</v>
      </c>
      <c r="K55" s="110">
        <f>IF([1]Canlupao!BK209="","",[1]Canlupao!BK209)</f>
        <v>0</v>
      </c>
      <c r="L55" s="110">
        <f>IF([1]Canlupao!BR209="","",[1]Canlupao!BR209)</f>
        <v>0</v>
      </c>
      <c r="M55" s="110">
        <f>IF([1]Canlupao!BY209="","",[1]Canlupao!BY209)</f>
        <v>0</v>
      </c>
      <c r="N55" s="110">
        <f>IF([1]Canlupao!CF209="","",[1]Canlupao!CF209)</f>
        <v>0</v>
      </c>
      <c r="O55" s="111">
        <f t="shared" si="0"/>
        <v>13320</v>
      </c>
      <c r="P55" s="6"/>
    </row>
    <row r="56" spans="1:16" ht="12" customHeight="1" x14ac:dyDescent="0.25">
      <c r="A56" s="239"/>
      <c r="B56" s="122" t="s">
        <v>79</v>
      </c>
      <c r="C56" s="109">
        <f>IF(C49=0,"",C55/C49)</f>
        <v>0.59</v>
      </c>
      <c r="D56" s="109">
        <f t="shared" ref="D56:O56" si="16">IF(D49=0,"",D55/D49)</f>
        <v>0.58914728682170547</v>
      </c>
      <c r="E56" s="109">
        <f t="shared" si="16"/>
        <v>0.54037267080745344</v>
      </c>
      <c r="F56" s="109">
        <f t="shared" si="16"/>
        <v>0.43315508021390375</v>
      </c>
      <c r="G56" s="109">
        <f t="shared" si="16"/>
        <v>0.39677419354838711</v>
      </c>
      <c r="H56" s="109">
        <f t="shared" si="16"/>
        <v>0.67307692307692313</v>
      </c>
      <c r="I56" s="109">
        <f t="shared" si="16"/>
        <v>0.17426273458445041</v>
      </c>
      <c r="J56" s="109">
        <f t="shared" si="16"/>
        <v>0</v>
      </c>
      <c r="K56" s="109">
        <f t="shared" si="16"/>
        <v>0</v>
      </c>
      <c r="L56" s="109" t="str">
        <f t="shared" si="16"/>
        <v/>
      </c>
      <c r="M56" s="109" t="str">
        <f t="shared" si="16"/>
        <v/>
      </c>
      <c r="N56" s="109" t="str">
        <f t="shared" si="16"/>
        <v/>
      </c>
      <c r="O56" s="109">
        <f t="shared" si="16"/>
        <v>0.25958840037418146</v>
      </c>
      <c r="P56" s="6"/>
    </row>
    <row r="57" spans="1:16" ht="12" customHeight="1" x14ac:dyDescent="0.25">
      <c r="A57" s="225" t="s">
        <v>16</v>
      </c>
      <c r="B57" s="118" t="s">
        <v>81</v>
      </c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7"/>
      <c r="P57" s="6"/>
    </row>
    <row r="58" spans="1:16" ht="12" customHeight="1" x14ac:dyDescent="0.25">
      <c r="A58" s="226"/>
      <c r="B58" s="119" t="s">
        <v>66</v>
      </c>
      <c r="C58" s="96">
        <f>IF([1]Higosoan!D209="","",[1]Higosoan!D209)</f>
        <v>500</v>
      </c>
      <c r="D58" s="96">
        <f>IF([1]Higosoan!K209="","",[1]Higosoan!K209)</f>
        <v>420</v>
      </c>
      <c r="E58" s="96">
        <f>IF([1]Higosoan!R209="","",[1]Higosoan!R209)</f>
        <v>573</v>
      </c>
      <c r="F58" s="96">
        <f>IF([1]Higosoan!Y209="","",[1]Higosoan!Y209)</f>
        <v>519</v>
      </c>
      <c r="G58" s="96">
        <f>IF([1]Higosoan!AF209="","",[1]Higosoan!AF209)</f>
        <v>420</v>
      </c>
      <c r="H58" s="96">
        <f>IF([1]Higosoan!AM209="","",[1]Higosoan!AM209)</f>
        <v>245</v>
      </c>
      <c r="I58" s="96">
        <f>IF([1]Higosoan!AT209="","",[1]Higosoan!AT209)</f>
        <v>394</v>
      </c>
      <c r="J58" s="96">
        <f>IF([1]Higosoan!BA209="","",[1]Higosoan!BA209)</f>
        <v>348</v>
      </c>
      <c r="K58" s="96">
        <f>IF([1]Higosoan!BH209="","",[1]Higosoan!BH209)</f>
        <v>243</v>
      </c>
      <c r="L58" s="96">
        <f>IF([1]Higosoan!BO209="","",[1]Higosoan!BO209)</f>
        <v>0</v>
      </c>
      <c r="M58" s="96">
        <f>IF([1]Higosoan!BV209="","",[1]Higosoan!BV209)</f>
        <v>0</v>
      </c>
      <c r="N58" s="96">
        <f>IF([1]Higosoan!CC209="","",[1]Higosoan!CC209)</f>
        <v>0</v>
      </c>
      <c r="O58" s="97">
        <f t="shared" si="0"/>
        <v>3662</v>
      </c>
      <c r="P58" s="6">
        <f t="shared" si="4"/>
        <v>43944</v>
      </c>
    </row>
    <row r="59" spans="1:16" ht="12" customHeight="1" x14ac:dyDescent="0.25">
      <c r="A59" s="226"/>
      <c r="B59" s="119" t="s">
        <v>67</v>
      </c>
      <c r="C59" s="96">
        <f>IF([1]Higosoan!E209="","",[1]Higosoan!E209)</f>
        <v>6324</v>
      </c>
      <c r="D59" s="96">
        <f>IF([1]Higosoan!L209="","",[1]Higosoan!L209)</f>
        <v>5496</v>
      </c>
      <c r="E59" s="96">
        <f>IF([1]Higosoan!S209="","",[1]Higosoan!S209)</f>
        <v>7092</v>
      </c>
      <c r="F59" s="96">
        <f>IF([1]Higosoan!Z209="","",[1]Higosoan!Z209)</f>
        <v>6576</v>
      </c>
      <c r="G59" s="96">
        <f>IF([1]Higosoan!AG209="","",[1]Higosoan!AG209)</f>
        <v>5388</v>
      </c>
      <c r="H59" s="96">
        <f>IF([1]Higosoan!AN209="","",[1]Higosoan!AN209)</f>
        <v>2940</v>
      </c>
      <c r="I59" s="96">
        <f>IF([1]Higosoan!AU209="","",[1]Higosoan!AU209)</f>
        <v>4728</v>
      </c>
      <c r="J59" s="96">
        <f>IF([1]Higosoan!BB209="","",[1]Higosoan!BB209)</f>
        <v>4704</v>
      </c>
      <c r="K59" s="96">
        <f>IF([1]Higosoan!BI209="","",[1]Higosoan!BI209)</f>
        <v>3552</v>
      </c>
      <c r="L59" s="96">
        <f>IF([1]Higosoan!BP209="","",[1]Higosoan!BP209)</f>
        <v>0</v>
      </c>
      <c r="M59" s="96">
        <f>IF([1]Higosoan!BW209="","",[1]Higosoan!BW209)</f>
        <v>0</v>
      </c>
      <c r="N59" s="96">
        <f>IF([1]Higosoan!CD209="","",[1]Higosoan!CD209)</f>
        <v>0</v>
      </c>
      <c r="O59" s="97">
        <f t="shared" si="0"/>
        <v>46800</v>
      </c>
      <c r="P59" s="6"/>
    </row>
    <row r="60" spans="1:16" ht="12" customHeight="1" x14ac:dyDescent="0.25">
      <c r="A60" s="226"/>
      <c r="B60" s="123" t="s">
        <v>84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7"/>
      <c r="P60" s="6"/>
    </row>
    <row r="61" spans="1:16" ht="12" customHeight="1" x14ac:dyDescent="0.25">
      <c r="A61" s="226"/>
      <c r="B61" s="120" t="s">
        <v>82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28"/>
      <c r="P61" s="6"/>
    </row>
    <row r="62" spans="1:16" ht="12" customHeight="1" x14ac:dyDescent="0.25">
      <c r="A62" s="226"/>
      <c r="B62" s="120" t="s">
        <v>85</v>
      </c>
      <c r="C62" s="112">
        <f>IF([1]Higosoan!F209="","",[1]Higosoan!F209)</f>
        <v>0</v>
      </c>
      <c r="D62" s="112">
        <f>IF([1]Higosoan!M209="","",[1]Higosoan!M209)</f>
        <v>0</v>
      </c>
      <c r="E62" s="112">
        <f>IF([1]Higosoan!T209="","",[1]Higosoan!T209)</f>
        <v>0</v>
      </c>
      <c r="F62" s="112">
        <f>IF([1]Higosoan!AA209="","",[1]Higosoan!AA209)</f>
        <v>0</v>
      </c>
      <c r="G62" s="112">
        <f>IF([1]Higosoan!AH209="","",[1]Higosoan!AH209)</f>
        <v>0</v>
      </c>
      <c r="H62" s="112">
        <f>IF([1]Higosoan!AO209="","",[1]Higosoan!AO209)</f>
        <v>-108</v>
      </c>
      <c r="I62" s="112">
        <f>IF([1]Higosoan!AV209="","",[1]Higosoan!AV209)</f>
        <v>0</v>
      </c>
      <c r="J62" s="112">
        <f>IF([1]Higosoan!BC209="","",[1]Higosoan!BC209)</f>
        <v>36</v>
      </c>
      <c r="K62" s="112">
        <f>IF([1]Higosoan!BJ209="","",[1]Higosoan!BJ209)</f>
        <v>0</v>
      </c>
      <c r="L62" s="112">
        <f>IF([1]Higosoan!BQ209="","",[1]Higosoan!BQ209)</f>
        <v>0</v>
      </c>
      <c r="M62" s="112">
        <f>IF([1]Higosoan!BX209="","",[1]Higosoan!BX209)</f>
        <v>0</v>
      </c>
      <c r="N62" s="112">
        <f>IF([1]Higosoan!CE209="","",[1]Higosoan!CE209)</f>
        <v>0</v>
      </c>
      <c r="O62" s="113">
        <f t="shared" si="0"/>
        <v>-72</v>
      </c>
      <c r="P62" s="6"/>
    </row>
    <row r="63" spans="1:16" ht="12" customHeight="1" x14ac:dyDescent="0.25">
      <c r="A63" s="226"/>
      <c r="B63" s="120" t="s">
        <v>80</v>
      </c>
      <c r="C63" s="114">
        <f t="shared" ref="C63:L63" si="17">IF(C59=0,"",(C61+C62)/IF(C59="","",C59))</f>
        <v>0</v>
      </c>
      <c r="D63" s="114">
        <f t="shared" si="17"/>
        <v>0</v>
      </c>
      <c r="E63" s="114">
        <f t="shared" si="17"/>
        <v>0</v>
      </c>
      <c r="F63" s="114">
        <f t="shared" si="17"/>
        <v>0</v>
      </c>
      <c r="G63" s="114">
        <f t="shared" si="17"/>
        <v>0</v>
      </c>
      <c r="H63" s="114">
        <f t="shared" si="17"/>
        <v>-3.6734693877551024E-2</v>
      </c>
      <c r="I63" s="114">
        <f t="shared" si="17"/>
        <v>0</v>
      </c>
      <c r="J63" s="114">
        <f t="shared" si="17"/>
        <v>7.6530612244897957E-3</v>
      </c>
      <c r="K63" s="114">
        <f t="shared" si="17"/>
        <v>0</v>
      </c>
      <c r="L63" s="114" t="str">
        <f t="shared" si="17"/>
        <v/>
      </c>
      <c r="M63" s="114" t="str">
        <f>IF(M59=0,"",(M61+M62)/IF(M59="","",M59))</f>
        <v/>
      </c>
      <c r="N63" s="114" t="str">
        <f t="shared" ref="N63:O63" si="18">IF(N59=0,"",(N61+N62)/IF(N59="","",N59))</f>
        <v/>
      </c>
      <c r="O63" s="126">
        <f t="shared" si="18"/>
        <v>-1.5384615384615385E-3</v>
      </c>
      <c r="P63" s="6"/>
    </row>
    <row r="64" spans="1:16" ht="12" customHeight="1" x14ac:dyDescent="0.25">
      <c r="A64" s="226"/>
      <c r="B64" s="124" t="s">
        <v>83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7"/>
      <c r="P64" s="6"/>
    </row>
    <row r="65" spans="1:16" ht="12" customHeight="1" x14ac:dyDescent="0.25">
      <c r="A65" s="226"/>
      <c r="B65" s="121" t="s">
        <v>68</v>
      </c>
      <c r="C65" s="110">
        <f>IF([1]Higosoan!G209="","",[1]Higosoan!G209)</f>
        <v>2064</v>
      </c>
      <c r="D65" s="110">
        <f>IF([1]Higosoan!N209="","",[1]Higosoan!N209)</f>
        <v>1872</v>
      </c>
      <c r="E65" s="110">
        <f>IF([1]Higosoan!U209="","",[1]Higosoan!U209)</f>
        <v>2436</v>
      </c>
      <c r="F65" s="110">
        <f>IF([1]Higosoan!AB209="","",[1]Higosoan!AB209)</f>
        <v>1908</v>
      </c>
      <c r="G65" s="110">
        <f>IF([1]Higosoan!AI209="","",[1]Higosoan!AI209)</f>
        <v>1548</v>
      </c>
      <c r="H65" s="110">
        <f>IF([1]Higosoan!AP209="","",[1]Higosoan!AP209)</f>
        <v>780</v>
      </c>
      <c r="I65" s="110">
        <f>IF([1]Higosoan!AW209="","",[1]Higosoan!AW209)</f>
        <v>672</v>
      </c>
      <c r="J65" s="110">
        <f>IF([1]Higosoan!BD209="","",[1]Higosoan!BD209)</f>
        <v>84</v>
      </c>
      <c r="K65" s="110">
        <f>IF([1]Higosoan!BK209="","",[1]Higosoan!BK209)</f>
        <v>0</v>
      </c>
      <c r="L65" s="110">
        <f>IF([1]Higosoan!BR209="","",[1]Higosoan!BR209)</f>
        <v>0</v>
      </c>
      <c r="M65" s="110">
        <f>IF([1]Higosoan!BY209="","",[1]Higosoan!BY209)</f>
        <v>0</v>
      </c>
      <c r="N65" s="110">
        <f>IF([1]Higosoan!CF209="","",[1]Higosoan!CF209)</f>
        <v>0</v>
      </c>
      <c r="O65" s="129">
        <f t="shared" si="0"/>
        <v>11364</v>
      </c>
      <c r="P65" s="6"/>
    </row>
    <row r="66" spans="1:16" ht="12" customHeight="1" x14ac:dyDescent="0.25">
      <c r="A66" s="227"/>
      <c r="B66" s="122" t="s">
        <v>79</v>
      </c>
      <c r="C66" s="109">
        <f>IF(C59=0,"",C65/C59)</f>
        <v>0.32637571157495254</v>
      </c>
      <c r="D66" s="109">
        <f t="shared" ref="D66:O66" si="19">IF(D59=0,"",D65/D59)</f>
        <v>0.34061135371179041</v>
      </c>
      <c r="E66" s="109">
        <f t="shared" si="19"/>
        <v>0.34348561759729274</v>
      </c>
      <c r="F66" s="109">
        <f t="shared" si="19"/>
        <v>0.29014598540145986</v>
      </c>
      <c r="G66" s="109">
        <f t="shared" si="19"/>
        <v>0.28730512249443207</v>
      </c>
      <c r="H66" s="109">
        <f t="shared" si="19"/>
        <v>0.26530612244897961</v>
      </c>
      <c r="I66" s="109">
        <f t="shared" si="19"/>
        <v>0.14213197969543148</v>
      </c>
      <c r="J66" s="109">
        <f t="shared" si="19"/>
        <v>1.7857142857142856E-2</v>
      </c>
      <c r="K66" s="109">
        <f t="shared" si="19"/>
        <v>0</v>
      </c>
      <c r="L66" s="109" t="str">
        <f t="shared" si="19"/>
        <v/>
      </c>
      <c r="M66" s="109" t="str">
        <f t="shared" si="19"/>
        <v/>
      </c>
      <c r="N66" s="109" t="str">
        <f t="shared" si="19"/>
        <v/>
      </c>
      <c r="O66" s="109">
        <f t="shared" si="19"/>
        <v>0.24282051282051281</v>
      </c>
      <c r="P66" s="6"/>
    </row>
    <row r="67" spans="1:16" ht="12" customHeight="1" x14ac:dyDescent="0.25">
      <c r="A67" s="237" t="s">
        <v>2</v>
      </c>
      <c r="B67" s="118" t="s">
        <v>81</v>
      </c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6"/>
    </row>
    <row r="68" spans="1:16" ht="12" customHeight="1" x14ac:dyDescent="0.25">
      <c r="A68" s="238"/>
      <c r="B68" s="119" t="s">
        <v>66</v>
      </c>
      <c r="C68" s="96">
        <f>IF([1]Iniguihan!D209="","",[1]Iniguihan!D209)</f>
        <v>761</v>
      </c>
      <c r="D68" s="96">
        <f>IF([1]Iniguihan!K209="","",[1]Iniguihan!K209)</f>
        <v>723</v>
      </c>
      <c r="E68" s="96">
        <f>IF([1]Iniguihan!R209="","",[1]Iniguihan!R209)</f>
        <v>849</v>
      </c>
      <c r="F68" s="96">
        <f>IF([1]Iniguihan!Y209="","",[1]Iniguihan!Y209)</f>
        <v>878</v>
      </c>
      <c r="G68" s="96">
        <f>IF([1]Iniguihan!AF209="","",[1]Iniguihan!AF209)</f>
        <v>890</v>
      </c>
      <c r="H68" s="96">
        <f>IF([1]Iniguihan!AM209="","",[1]Iniguihan!AM209)</f>
        <v>583</v>
      </c>
      <c r="I68" s="96">
        <f>IF([1]Iniguihan!AT209="","",[1]Iniguihan!AT209)</f>
        <v>1128</v>
      </c>
      <c r="J68" s="96">
        <f>IF([1]Iniguihan!BA209="","",[1]Iniguihan!BA209)</f>
        <v>816</v>
      </c>
      <c r="K68" s="96">
        <f>IF([1]Iniguihan!BH209="","",[1]Iniguihan!BH209)</f>
        <v>676</v>
      </c>
      <c r="L68" s="96">
        <f>IF([1]Iniguihan!BO209="","",[1]Iniguihan!BO209)</f>
        <v>0</v>
      </c>
      <c r="M68" s="96">
        <f>IF([1]Iniguihan!BV209="","",[1]Iniguihan!BV209)</f>
        <v>0</v>
      </c>
      <c r="N68" s="96">
        <f>IF([1]Iniguihan!CC209="","",[1]Iniguihan!CC209)</f>
        <v>0</v>
      </c>
      <c r="O68" s="98">
        <f t="shared" si="0"/>
        <v>7304</v>
      </c>
      <c r="P68" s="6">
        <f t="shared" si="4"/>
        <v>87648</v>
      </c>
    </row>
    <row r="69" spans="1:16" ht="12" customHeight="1" x14ac:dyDescent="0.25">
      <c r="A69" s="238"/>
      <c r="B69" s="119" t="s">
        <v>67</v>
      </c>
      <c r="C69" s="96">
        <f>IF([1]Iniguihan!E209="","",[1]Iniguihan!E209)</f>
        <v>9780</v>
      </c>
      <c r="D69" s="96">
        <f>IF([1]Iniguihan!L209="","",[1]Iniguihan!L209)</f>
        <v>9420</v>
      </c>
      <c r="E69" s="96">
        <f>IF([1]Iniguihan!S209="","",[1]Iniguihan!S209)</f>
        <v>10944</v>
      </c>
      <c r="F69" s="96">
        <f>IF([1]Iniguihan!Z209="","",[1]Iniguihan!Z209)</f>
        <v>11028</v>
      </c>
      <c r="G69" s="96">
        <f>IF([1]Iniguihan!AG209="","",[1]Iniguihan!AG209)</f>
        <v>11688</v>
      </c>
      <c r="H69" s="96">
        <f>IF([1]Iniguihan!AN209="","",[1]Iniguihan!AN209)</f>
        <v>7116</v>
      </c>
      <c r="I69" s="96">
        <f>IF([1]Iniguihan!AU209="","",[1]Iniguihan!AU209)</f>
        <v>13536</v>
      </c>
      <c r="J69" s="96">
        <f>IF([1]Iniguihan!BB209="","",[1]Iniguihan!BB209)</f>
        <v>10296</v>
      </c>
      <c r="K69" s="96">
        <f>IF([1]Iniguihan!BI209="","",[1]Iniguihan!BI209)</f>
        <v>8688</v>
      </c>
      <c r="L69" s="96">
        <f>IF([1]Iniguihan!BP209="","",[1]Iniguihan!BP209)</f>
        <v>0</v>
      </c>
      <c r="M69" s="96">
        <f>IF([1]Iniguihan!BW209="","",[1]Iniguihan!BW209)</f>
        <v>0</v>
      </c>
      <c r="N69" s="96">
        <f>IF([1]Iniguihan!CD209="","",[1]Iniguihan!CD209)</f>
        <v>0</v>
      </c>
      <c r="O69" s="98">
        <f t="shared" si="0"/>
        <v>92496</v>
      </c>
      <c r="P69" s="6"/>
    </row>
    <row r="70" spans="1:16" ht="12" customHeight="1" x14ac:dyDescent="0.25">
      <c r="A70" s="238"/>
      <c r="B70" s="123" t="s">
        <v>84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8"/>
      <c r="P70" s="6"/>
    </row>
    <row r="71" spans="1:16" ht="12" customHeight="1" x14ac:dyDescent="0.25">
      <c r="A71" s="238"/>
      <c r="B71" s="120" t="s">
        <v>82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3"/>
      <c r="P71" s="6"/>
    </row>
    <row r="72" spans="1:16" ht="12" customHeight="1" x14ac:dyDescent="0.25">
      <c r="A72" s="238"/>
      <c r="B72" s="120" t="s">
        <v>85</v>
      </c>
      <c r="C72" s="112">
        <f>IF([1]Iniguihan!F209="","",[1]Iniguihan!F209)</f>
        <v>0</v>
      </c>
      <c r="D72" s="112">
        <f>IF([1]Iniguihan!M209="","",[1]Iniguihan!M209)</f>
        <v>0</v>
      </c>
      <c r="E72" s="112">
        <f>IF([1]Iniguihan!T209="","",[1]Iniguihan!T209)</f>
        <v>0</v>
      </c>
      <c r="F72" s="112">
        <f>IF([1]Iniguihan!AA209="","",[1]Iniguihan!AA209)</f>
        <v>696</v>
      </c>
      <c r="G72" s="112">
        <f>IF([1]Iniguihan!AH209="","",[1]Iniguihan!AH209)</f>
        <v>82</v>
      </c>
      <c r="H72" s="112">
        <f>IF([1]Iniguihan!AO209="","",[1]Iniguihan!AO209)</f>
        <v>12</v>
      </c>
      <c r="I72" s="112">
        <f>IF([1]Iniguihan!AV209="","",[1]Iniguihan!AV209)</f>
        <v>0</v>
      </c>
      <c r="J72" s="112">
        <f>IF([1]Iniguihan!BC209="","",[1]Iniguihan!BC209)</f>
        <v>0</v>
      </c>
      <c r="K72" s="112">
        <f>IF([1]Iniguihan!BJ209="","",[1]Iniguihan!BJ209)</f>
        <v>0</v>
      </c>
      <c r="L72" s="112">
        <f>IF([1]Iniguihan!BQ209="","",[1]Iniguihan!BQ209)</f>
        <v>0</v>
      </c>
      <c r="M72" s="112">
        <f>IF([1]Iniguihan!BX209="","",[1]Iniguihan!BX209)</f>
        <v>0</v>
      </c>
      <c r="N72" s="112">
        <f>IF([1]Iniguihan!CE209="","",[1]Iniguihan!CE209)</f>
        <v>0</v>
      </c>
      <c r="O72" s="113">
        <f t="shared" si="0"/>
        <v>790</v>
      </c>
      <c r="P72" s="6"/>
    </row>
    <row r="73" spans="1:16" ht="12" customHeight="1" x14ac:dyDescent="0.25">
      <c r="A73" s="238"/>
      <c r="B73" s="120" t="s">
        <v>80</v>
      </c>
      <c r="C73" s="114">
        <f t="shared" ref="C73:L73" si="20">IF(C69=0,"",(C71+C72)/IF(C69="","",C69))</f>
        <v>0</v>
      </c>
      <c r="D73" s="114">
        <f t="shared" si="20"/>
        <v>0</v>
      </c>
      <c r="E73" s="114">
        <f t="shared" si="20"/>
        <v>0</v>
      </c>
      <c r="F73" s="114">
        <f t="shared" si="20"/>
        <v>6.3112078346028291E-2</v>
      </c>
      <c r="G73" s="114">
        <f t="shared" si="20"/>
        <v>7.0157426420260098E-3</v>
      </c>
      <c r="H73" s="114">
        <f t="shared" si="20"/>
        <v>1.6863406408094434E-3</v>
      </c>
      <c r="I73" s="114">
        <f t="shared" si="20"/>
        <v>0</v>
      </c>
      <c r="J73" s="114">
        <f t="shared" si="20"/>
        <v>0</v>
      </c>
      <c r="K73" s="114">
        <f t="shared" si="20"/>
        <v>0</v>
      </c>
      <c r="L73" s="114" t="str">
        <f t="shared" si="20"/>
        <v/>
      </c>
      <c r="M73" s="114" t="str">
        <f>IF(M69=0,"",(M71+M72)/IF(M69="","",M69))</f>
        <v/>
      </c>
      <c r="N73" s="114" t="str">
        <f t="shared" ref="N73:O73" si="21">IF(N69=0,"",(N71+N72)/IF(N69="","",N69))</f>
        <v/>
      </c>
      <c r="O73" s="126">
        <f t="shared" si="21"/>
        <v>8.5409098771838787E-3</v>
      </c>
      <c r="P73" s="6"/>
    </row>
    <row r="74" spans="1:16" ht="12" customHeight="1" x14ac:dyDescent="0.25">
      <c r="A74" s="238"/>
      <c r="B74" s="124" t="s">
        <v>83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8"/>
      <c r="P74" s="6"/>
    </row>
    <row r="75" spans="1:16" ht="12" customHeight="1" x14ac:dyDescent="0.25">
      <c r="A75" s="238"/>
      <c r="B75" s="121" t="s">
        <v>68</v>
      </c>
      <c r="C75" s="110">
        <f>IF([1]Iniguihan!G209="","",[1]Iniguihan!G209)</f>
        <v>7584</v>
      </c>
      <c r="D75" s="110">
        <f>IF([1]Iniguihan!N209="","",[1]Iniguihan!N209)</f>
        <v>6888</v>
      </c>
      <c r="E75" s="110">
        <f>IF([1]Iniguihan!U209="","",[1]Iniguihan!U209)</f>
        <v>6192</v>
      </c>
      <c r="F75" s="110">
        <f>IF([1]Iniguihan!AB209="","",[1]Iniguihan!AB209)</f>
        <v>5256</v>
      </c>
      <c r="G75" s="110">
        <f>IF([1]Iniguihan!AI209="","",[1]Iniguihan!AI209)</f>
        <v>4658</v>
      </c>
      <c r="H75" s="110">
        <f>IF([1]Iniguihan!AP209="","",[1]Iniguihan!AP209)</f>
        <v>2772</v>
      </c>
      <c r="I75" s="110">
        <f>IF([1]Iniguihan!AW209="","",[1]Iniguihan!AW209)</f>
        <v>2964</v>
      </c>
      <c r="J75" s="110">
        <f>IF([1]Iniguihan!BD209="","",[1]Iniguihan!BD209)</f>
        <v>0</v>
      </c>
      <c r="K75" s="110">
        <f>IF([1]Iniguihan!BK209="","",[1]Iniguihan!BK209)</f>
        <v>0</v>
      </c>
      <c r="L75" s="110">
        <f>IF([1]Iniguihan!BR209="","",[1]Iniguihan!BR209)</f>
        <v>0</v>
      </c>
      <c r="M75" s="110">
        <f>IF([1]Iniguihan!BY209="","",[1]Iniguihan!BY209)</f>
        <v>0</v>
      </c>
      <c r="N75" s="110">
        <f>IF([1]Iniguihan!CF209="","",[1]Iniguihan!CF209)</f>
        <v>0</v>
      </c>
      <c r="O75" s="111">
        <f t="shared" si="0"/>
        <v>36314</v>
      </c>
      <c r="P75" s="6"/>
    </row>
    <row r="76" spans="1:16" ht="12" customHeight="1" x14ac:dyDescent="0.25">
      <c r="A76" s="239"/>
      <c r="B76" s="122" t="s">
        <v>79</v>
      </c>
      <c r="C76" s="109">
        <f>IF(C69=0,"",C75/C69)</f>
        <v>0.77546012269938647</v>
      </c>
      <c r="D76" s="109">
        <f t="shared" ref="D76:O76" si="22">IF(D69=0,"",D75/D69)</f>
        <v>0.7312101910828025</v>
      </c>
      <c r="E76" s="109">
        <f t="shared" si="22"/>
        <v>0.56578947368421051</v>
      </c>
      <c r="F76" s="109">
        <f t="shared" si="22"/>
        <v>0.47660500544069639</v>
      </c>
      <c r="G76" s="109">
        <f t="shared" si="22"/>
        <v>0.39852840520191651</v>
      </c>
      <c r="H76" s="109">
        <f t="shared" si="22"/>
        <v>0.38954468802698144</v>
      </c>
      <c r="I76" s="109">
        <f t="shared" si="22"/>
        <v>0.21897163120567376</v>
      </c>
      <c r="J76" s="109">
        <f t="shared" si="22"/>
        <v>0</v>
      </c>
      <c r="K76" s="109">
        <f t="shared" si="22"/>
        <v>0</v>
      </c>
      <c r="L76" s="109" t="str">
        <f t="shared" si="22"/>
        <v/>
      </c>
      <c r="M76" s="109" t="str">
        <f t="shared" si="22"/>
        <v/>
      </c>
      <c r="N76" s="109" t="str">
        <f t="shared" si="22"/>
        <v/>
      </c>
      <c r="O76" s="109">
        <f t="shared" si="22"/>
        <v>0.39260076111399411</v>
      </c>
      <c r="P76" s="6"/>
    </row>
    <row r="77" spans="1:16" ht="12" customHeight="1" x14ac:dyDescent="0.25">
      <c r="A77" s="237" t="s">
        <v>24</v>
      </c>
      <c r="B77" s="118" t="s">
        <v>81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7"/>
      <c r="P77" s="6"/>
    </row>
    <row r="78" spans="1:16" ht="12" customHeight="1" x14ac:dyDescent="0.25">
      <c r="A78" s="238"/>
      <c r="B78" s="119" t="s">
        <v>66</v>
      </c>
      <c r="C78" s="96">
        <f>IF([1]Looc!D209="","",[1]Looc!D209)</f>
        <v>742</v>
      </c>
      <c r="D78" s="96">
        <f>IF([1]Looc!K209="","",[1]Looc!K209)</f>
        <v>700</v>
      </c>
      <c r="E78" s="96">
        <f>IF([1]Looc!R209="","",[1]Looc!R209)</f>
        <v>745</v>
      </c>
      <c r="F78" s="96">
        <f>IF([1]Looc!Y209="","",[1]Looc!Y209)</f>
        <v>608</v>
      </c>
      <c r="G78" s="96">
        <f>IF([1]Looc!AF209="","",[1]Looc!AF209)</f>
        <v>-491</v>
      </c>
      <c r="H78" s="96">
        <f>IF([1]Looc!AM209="","",[1]Looc!AM209)</f>
        <v>771</v>
      </c>
      <c r="I78" s="96">
        <f>IF([1]Looc!AT209="","",[1]Looc!AT209)</f>
        <v>563</v>
      </c>
      <c r="J78" s="96">
        <f>IF([1]Looc!BA209="","",[1]Looc!BA209)</f>
        <v>3707</v>
      </c>
      <c r="K78" s="96">
        <f>IF([1]Looc!BH209="","",[1]Looc!BH209)</f>
        <v>-2699</v>
      </c>
      <c r="L78" s="96">
        <f>IF([1]Looc!BO209="","",[1]Looc!BO209)</f>
        <v>0</v>
      </c>
      <c r="M78" s="96">
        <f>IF([1]Looc!BV209="","",[1]Looc!BV209)</f>
        <v>0</v>
      </c>
      <c r="N78" s="96">
        <f>IF([1]Looc!CC209="","",[1]Looc!CC209)</f>
        <v>0</v>
      </c>
      <c r="O78" s="97">
        <f t="shared" si="0"/>
        <v>4646</v>
      </c>
      <c r="P78" s="6">
        <f t="shared" si="4"/>
        <v>55752</v>
      </c>
    </row>
    <row r="79" spans="1:16" ht="12" customHeight="1" x14ac:dyDescent="0.25">
      <c r="A79" s="238"/>
      <c r="B79" s="119" t="s">
        <v>67</v>
      </c>
      <c r="C79" s="96">
        <f>IF([1]Looc!E209="","",[1]Looc!E209)</f>
        <v>9420</v>
      </c>
      <c r="D79" s="96">
        <f>IF([1]Looc!L209="","",[1]Looc!L209)</f>
        <v>8832</v>
      </c>
      <c r="E79" s="96">
        <f>IF([1]Looc!S209="","",[1]Looc!S209)</f>
        <v>9312</v>
      </c>
      <c r="F79" s="96">
        <f>IF([1]Looc!Z209="","",[1]Looc!Z209)</f>
        <v>7872</v>
      </c>
      <c r="G79" s="96">
        <f>IF([1]Looc!AG209="","",[1]Looc!AG209)</f>
        <v>7248</v>
      </c>
      <c r="H79" s="96">
        <f>IF([1]Looc!AN209="","",[1]Looc!AN209)</f>
        <v>9252</v>
      </c>
      <c r="I79" s="96">
        <f>IF([1]Looc!AU209="","",[1]Looc!AU209)</f>
        <v>6756</v>
      </c>
      <c r="J79" s="96">
        <f>IF([1]Looc!BB209="","",[1]Looc!BB209)</f>
        <v>45036</v>
      </c>
      <c r="K79" s="96">
        <f>IF([1]Looc!BI209="","",[1]Looc!BI209)</f>
        <v>5856</v>
      </c>
      <c r="L79" s="96">
        <f>IF([1]Looc!BP209="","",[1]Looc!BP209)</f>
        <v>0</v>
      </c>
      <c r="M79" s="96">
        <f>IF([1]Looc!BW209="","",[1]Looc!BW209)</f>
        <v>0</v>
      </c>
      <c r="N79" s="96">
        <f>IF([1]Looc!CD209="","",[1]Looc!CD209)</f>
        <v>0</v>
      </c>
      <c r="O79" s="97">
        <f t="shared" si="0"/>
        <v>109584</v>
      </c>
      <c r="P79" s="6"/>
    </row>
    <row r="80" spans="1:16" ht="12" customHeight="1" x14ac:dyDescent="0.25">
      <c r="A80" s="238"/>
      <c r="B80" s="123" t="s">
        <v>84</v>
      </c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7"/>
      <c r="P80" s="6"/>
    </row>
    <row r="81" spans="1:16" ht="12" customHeight="1" x14ac:dyDescent="0.25">
      <c r="A81" s="238"/>
      <c r="B81" s="120" t="s">
        <v>82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28"/>
      <c r="P81" s="6"/>
    </row>
    <row r="82" spans="1:16" ht="12" customHeight="1" x14ac:dyDescent="0.25">
      <c r="A82" s="238"/>
      <c r="B82" s="120" t="s">
        <v>85</v>
      </c>
      <c r="C82" s="112">
        <f>IF([1]Looc!F209="","",[1]Looc!F209)</f>
        <v>0</v>
      </c>
      <c r="D82" s="112">
        <f>IF([1]Looc!M209="","",[1]Looc!M209)</f>
        <v>0</v>
      </c>
      <c r="E82" s="112">
        <f>IF([1]Looc!T209="","",[1]Looc!T209)</f>
        <v>0</v>
      </c>
      <c r="F82" s="112">
        <f>IF([1]Looc!AA209="","",[1]Looc!AA209)</f>
        <v>0</v>
      </c>
      <c r="G82" s="112">
        <f>IF([1]Looc!AH209="","",[1]Looc!AH209)</f>
        <v>36</v>
      </c>
      <c r="H82" s="112">
        <f>IF([1]Looc!AO209="","",[1]Looc!AO209)</f>
        <v>0</v>
      </c>
      <c r="I82" s="112">
        <f>IF([1]Looc!AV209="","",[1]Looc!AV209)</f>
        <v>0</v>
      </c>
      <c r="J82" s="112">
        <f>IF([1]Looc!BC209="","",[1]Looc!BC209)</f>
        <v>0</v>
      </c>
      <c r="K82" s="112">
        <f>IF([1]Looc!BJ209="","",[1]Looc!BJ209)</f>
        <v>0</v>
      </c>
      <c r="L82" s="112">
        <f>IF([1]Looc!BQ209="","",[1]Looc!BQ209)</f>
        <v>0</v>
      </c>
      <c r="M82" s="112">
        <f>IF([1]Looc!BX209="","",[1]Looc!BX209)</f>
        <v>0</v>
      </c>
      <c r="N82" s="112">
        <f>IF([1]Looc!CE209="","",[1]Looc!CE209)</f>
        <v>0</v>
      </c>
      <c r="O82" s="113">
        <f t="shared" si="0"/>
        <v>36</v>
      </c>
      <c r="P82" s="6"/>
    </row>
    <row r="83" spans="1:16" ht="12" customHeight="1" x14ac:dyDescent="0.25">
      <c r="A83" s="238"/>
      <c r="B83" s="120" t="s">
        <v>80</v>
      </c>
      <c r="C83" s="114">
        <f t="shared" ref="C83:L83" si="23">IF(C79=0,"",(C81+C82)/IF(C79="","",C79))</f>
        <v>0</v>
      </c>
      <c r="D83" s="114">
        <f t="shared" si="23"/>
        <v>0</v>
      </c>
      <c r="E83" s="114">
        <f t="shared" si="23"/>
        <v>0</v>
      </c>
      <c r="F83" s="114">
        <f t="shared" si="23"/>
        <v>0</v>
      </c>
      <c r="G83" s="114">
        <f t="shared" si="23"/>
        <v>4.9668874172185433E-3</v>
      </c>
      <c r="H83" s="114">
        <f t="shared" si="23"/>
        <v>0</v>
      </c>
      <c r="I83" s="114">
        <f t="shared" si="23"/>
        <v>0</v>
      </c>
      <c r="J83" s="114">
        <f t="shared" si="23"/>
        <v>0</v>
      </c>
      <c r="K83" s="114">
        <f t="shared" si="23"/>
        <v>0</v>
      </c>
      <c r="L83" s="114" t="str">
        <f t="shared" si="23"/>
        <v/>
      </c>
      <c r="M83" s="114" t="str">
        <f>IF(M79=0,"",(M81+M82)/IF(M79="","",M79))</f>
        <v/>
      </c>
      <c r="N83" s="114" t="str">
        <f t="shared" ref="N83:O83" si="24">IF(N79=0,"",(N81+N82)/IF(N79="","",N79))</f>
        <v/>
      </c>
      <c r="O83" s="126">
        <f t="shared" si="24"/>
        <v>3.2851511169513798E-4</v>
      </c>
      <c r="P83" s="6"/>
    </row>
    <row r="84" spans="1:16" ht="12" customHeight="1" x14ac:dyDescent="0.25">
      <c r="A84" s="238"/>
      <c r="B84" s="124" t="s">
        <v>83</v>
      </c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7"/>
      <c r="P84" s="6"/>
    </row>
    <row r="85" spans="1:16" ht="12" customHeight="1" x14ac:dyDescent="0.25">
      <c r="A85" s="238"/>
      <c r="B85" s="121" t="s">
        <v>68</v>
      </c>
      <c r="C85" s="110">
        <f>IF([1]Looc!G209="","",[1]Looc!G209)</f>
        <v>6396</v>
      </c>
      <c r="D85" s="110">
        <f>IF([1]Looc!N209="","",[1]Looc!N209)</f>
        <v>5736</v>
      </c>
      <c r="E85" s="110">
        <f>IF([1]Looc!U209="","",[1]Looc!U209)</f>
        <v>6240</v>
      </c>
      <c r="F85" s="110">
        <f>IF([1]Looc!AB209="","",[1]Looc!AB209)</f>
        <v>4788</v>
      </c>
      <c r="G85" s="110">
        <f>IF([1]Looc!AI209="","",[1]Looc!AI209)</f>
        <v>3216</v>
      </c>
      <c r="H85" s="110">
        <f>IF([1]Looc!AP209="","",[1]Looc!AP209)</f>
        <v>3636</v>
      </c>
      <c r="I85" s="110">
        <f>IF([1]Looc!AW209="","",[1]Looc!AW209)</f>
        <v>2100</v>
      </c>
      <c r="J85" s="110">
        <f>IF([1]Looc!BD209="","",[1]Looc!BD209)</f>
        <v>0</v>
      </c>
      <c r="K85" s="110">
        <f>IF([1]Looc!BK209="","",[1]Looc!BK209)</f>
        <v>0</v>
      </c>
      <c r="L85" s="110">
        <f>IF([1]Looc!BR209="","",[1]Looc!BR209)</f>
        <v>0</v>
      </c>
      <c r="M85" s="110">
        <f>IF([1]Looc!BY209="","",[1]Looc!BY209)</f>
        <v>0</v>
      </c>
      <c r="N85" s="110">
        <f>IF([1]Looc!CF209="","",[1]Looc!CF209)</f>
        <v>0</v>
      </c>
      <c r="O85" s="129">
        <f t="shared" si="0"/>
        <v>32112</v>
      </c>
      <c r="P85" s="6"/>
    </row>
    <row r="86" spans="1:16" ht="12" customHeight="1" x14ac:dyDescent="0.25">
      <c r="A86" s="239"/>
      <c r="B86" s="122" t="s">
        <v>79</v>
      </c>
      <c r="C86" s="109">
        <f>IF(C79=0,"",C85/C79)</f>
        <v>0.67898089171974518</v>
      </c>
      <c r="D86" s="109">
        <f t="shared" ref="D86:O86" si="25">IF(D79=0,"",D85/D79)</f>
        <v>0.64945652173913049</v>
      </c>
      <c r="E86" s="109">
        <f t="shared" si="25"/>
        <v>0.67010309278350511</v>
      </c>
      <c r="F86" s="109">
        <f t="shared" si="25"/>
        <v>0.60823170731707321</v>
      </c>
      <c r="G86" s="109">
        <f t="shared" si="25"/>
        <v>0.44370860927152317</v>
      </c>
      <c r="H86" s="109">
        <f t="shared" si="25"/>
        <v>0.39299610894941633</v>
      </c>
      <c r="I86" s="109">
        <f t="shared" si="25"/>
        <v>0.31083481349911191</v>
      </c>
      <c r="J86" s="109">
        <f t="shared" si="25"/>
        <v>0</v>
      </c>
      <c r="K86" s="109">
        <f t="shared" si="25"/>
        <v>0</v>
      </c>
      <c r="L86" s="109" t="str">
        <f t="shared" si="25"/>
        <v/>
      </c>
      <c r="M86" s="109" t="str">
        <f t="shared" si="25"/>
        <v/>
      </c>
      <c r="N86" s="109" t="str">
        <f t="shared" si="25"/>
        <v/>
      </c>
      <c r="O86" s="109">
        <f t="shared" si="25"/>
        <v>0.29303547963206306</v>
      </c>
      <c r="P86" s="6"/>
    </row>
    <row r="87" spans="1:16" ht="12" customHeight="1" x14ac:dyDescent="0.25">
      <c r="A87" s="237" t="s">
        <v>30</v>
      </c>
      <c r="B87" s="118" t="s">
        <v>81</v>
      </c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6"/>
    </row>
    <row r="88" spans="1:16" ht="12" customHeight="1" x14ac:dyDescent="0.25">
      <c r="A88" s="238"/>
      <c r="B88" s="119" t="s">
        <v>66</v>
      </c>
      <c r="C88" s="96">
        <f>IF([1]Maanyag!D209="","",[1]Maanyag!D209)</f>
        <v>1283</v>
      </c>
      <c r="D88" s="96">
        <f>IF([1]Maanyag!K209="","",[1]Maanyag!K209)</f>
        <v>1146</v>
      </c>
      <c r="E88" s="96">
        <f>IF([1]Maanyag!R209="","",[1]Maanyag!R209)</f>
        <v>1138</v>
      </c>
      <c r="F88" s="96">
        <f>IF([1]Maanyag!Y209="","",[1]Maanyag!Y209)</f>
        <v>-795</v>
      </c>
      <c r="G88" s="96">
        <f>IF([1]Maanyag!AF209="","",[1]Maanyag!AF209)</f>
        <v>1315</v>
      </c>
      <c r="H88" s="96">
        <f>IF([1]Maanyag!AM209="","",[1]Maanyag!AM209)</f>
        <v>1621</v>
      </c>
      <c r="I88" s="96">
        <f>IF([1]Maanyag!AT209="","",[1]Maanyag!AT209)</f>
        <v>1435</v>
      </c>
      <c r="J88" s="96">
        <f>IF([1]Maanyag!BA209="","",[1]Maanyag!BA209)</f>
        <v>-2560</v>
      </c>
      <c r="K88" s="96">
        <f>IF([1]Maanyag!BH209="","",[1]Maanyag!BH209)</f>
        <v>3785</v>
      </c>
      <c r="L88" s="96">
        <f>IF([1]Maanyag!BO209="","",[1]Maanyag!BO209)</f>
        <v>0</v>
      </c>
      <c r="M88" s="96">
        <f>IF([1]Maanyag!BV209="","",[1]Maanyag!BV209)</f>
        <v>0</v>
      </c>
      <c r="N88" s="96">
        <f>IF([1]Maanyag!CC209="","",[1]Maanyag!CC209)</f>
        <v>0</v>
      </c>
      <c r="O88" s="98">
        <f t="shared" si="0"/>
        <v>8368</v>
      </c>
      <c r="P88" s="6">
        <f t="shared" si="4"/>
        <v>100416</v>
      </c>
    </row>
    <row r="89" spans="1:16" ht="12" customHeight="1" x14ac:dyDescent="0.25">
      <c r="A89" s="238"/>
      <c r="B89" s="119" t="s">
        <v>67</v>
      </c>
      <c r="C89" s="96">
        <f>IF([1]Maanyag!E209="","",[1]Maanyag!E209)</f>
        <v>17446</v>
      </c>
      <c r="D89" s="96">
        <f>IF([1]Maanyag!L209="","",[1]Maanyag!L209)</f>
        <v>15252</v>
      </c>
      <c r="E89" s="96">
        <f>IF([1]Maanyag!S209="","",[1]Maanyag!S209)</f>
        <v>15442</v>
      </c>
      <c r="F89" s="96">
        <f>IF([1]Maanyag!Z209="","",[1]Maanyag!Z209)</f>
        <v>14952</v>
      </c>
      <c r="G89" s="96">
        <f>IF([1]Maanyag!AG209="","",[1]Maanyag!AG209)</f>
        <v>16855</v>
      </c>
      <c r="H89" s="96">
        <f>IF([1]Maanyag!AN209="","",[1]Maanyag!AN209)</f>
        <v>19452</v>
      </c>
      <c r="I89" s="96">
        <f>IF([1]Maanyag!AU209="","",[1]Maanyag!AU209)</f>
        <v>17220</v>
      </c>
      <c r="J89" s="96">
        <f>IF([1]Maanyag!BB209="","",[1]Maanyag!BB209)</f>
        <v>13106</v>
      </c>
      <c r="K89" s="96">
        <f>IF([1]Maanyag!BI209="","",[1]Maanyag!BI209)</f>
        <v>57899</v>
      </c>
      <c r="L89" s="96">
        <f>IF([1]Maanyag!BP209="","",[1]Maanyag!BP209)</f>
        <v>0</v>
      </c>
      <c r="M89" s="96">
        <f>IF([1]Maanyag!BW209="","",[1]Maanyag!BW209)</f>
        <v>0</v>
      </c>
      <c r="N89" s="96">
        <f>IF([1]Maanyag!CD209="","",[1]Maanyag!CD209)</f>
        <v>0</v>
      </c>
      <c r="O89" s="98">
        <f t="shared" si="0"/>
        <v>187624</v>
      </c>
      <c r="P89" s="6"/>
    </row>
    <row r="90" spans="1:16" ht="12" customHeight="1" x14ac:dyDescent="0.25">
      <c r="A90" s="238"/>
      <c r="B90" s="123" t="s">
        <v>84</v>
      </c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8"/>
      <c r="P90" s="6"/>
    </row>
    <row r="91" spans="1:16" ht="12" customHeight="1" x14ac:dyDescent="0.25">
      <c r="A91" s="238"/>
      <c r="B91" s="120" t="s">
        <v>82</v>
      </c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/>
      <c r="P91" s="6"/>
    </row>
    <row r="92" spans="1:16" ht="12" customHeight="1" x14ac:dyDescent="0.25">
      <c r="A92" s="238"/>
      <c r="B92" s="120" t="s">
        <v>85</v>
      </c>
      <c r="C92" s="112">
        <f>IF([1]Maanyag!F209="","",[1]Maanyag!F209)</f>
        <v>2028</v>
      </c>
      <c r="D92" s="112">
        <f>IF([1]Maanyag!M209="","",[1]Maanyag!M209)</f>
        <v>192</v>
      </c>
      <c r="E92" s="112">
        <f>IF([1]Maanyag!T209="","",[1]Maanyag!T209)</f>
        <v>0</v>
      </c>
      <c r="F92" s="112">
        <f>IF([1]Maanyag!AA209="","",[1]Maanyag!AA209)</f>
        <v>0</v>
      </c>
      <c r="G92" s="112">
        <f>IF([1]Maanyag!AH209="","",[1]Maanyag!AH209)</f>
        <v>727</v>
      </c>
      <c r="H92" s="112">
        <f>IF([1]Maanyag!AO209="","",[1]Maanyag!AO209)</f>
        <v>528</v>
      </c>
      <c r="I92" s="112">
        <f>IF([1]Maanyag!AV209="","",[1]Maanyag!AV209)</f>
        <v>0</v>
      </c>
      <c r="J92" s="112">
        <f>IF([1]Maanyag!BC209="","",[1]Maanyag!BC209)</f>
        <v>0</v>
      </c>
      <c r="K92" s="112">
        <f>IF([1]Maanyag!BJ209="","",[1]Maanyag!BJ209)</f>
        <v>0</v>
      </c>
      <c r="L92" s="112">
        <f>IF([1]Maanyag!BQ209="","",[1]Maanyag!BQ209)</f>
        <v>0</v>
      </c>
      <c r="M92" s="112">
        <f>IF([1]Maanyag!BX209="","",[1]Maanyag!BX209)</f>
        <v>0</v>
      </c>
      <c r="N92" s="112">
        <f>IF([1]Maanyag!CE209="","",[1]Maanyag!CE209)</f>
        <v>0</v>
      </c>
      <c r="O92" s="113">
        <f t="shared" si="0"/>
        <v>3475</v>
      </c>
      <c r="P92" s="6"/>
    </row>
    <row r="93" spans="1:16" ht="12" customHeight="1" x14ac:dyDescent="0.25">
      <c r="A93" s="238"/>
      <c r="B93" s="120" t="s">
        <v>80</v>
      </c>
      <c r="C93" s="114">
        <f t="shared" ref="C93:L93" si="26">IF(C89=0,"",(C91+C92)/IF(C89="","",C89))</f>
        <v>0.11624441132637854</v>
      </c>
      <c r="D93" s="114">
        <f t="shared" si="26"/>
        <v>1.2588512981904013E-2</v>
      </c>
      <c r="E93" s="114">
        <f t="shared" si="26"/>
        <v>0</v>
      </c>
      <c r="F93" s="114">
        <f t="shared" si="26"/>
        <v>0</v>
      </c>
      <c r="G93" s="114">
        <f t="shared" si="26"/>
        <v>4.3132601601898544E-2</v>
      </c>
      <c r="H93" s="114">
        <f t="shared" si="26"/>
        <v>2.7143738433066007E-2</v>
      </c>
      <c r="I93" s="114">
        <f t="shared" si="26"/>
        <v>0</v>
      </c>
      <c r="J93" s="114">
        <f t="shared" si="26"/>
        <v>0</v>
      </c>
      <c r="K93" s="114">
        <f t="shared" si="26"/>
        <v>0</v>
      </c>
      <c r="L93" s="114" t="str">
        <f t="shared" si="26"/>
        <v/>
      </c>
      <c r="M93" s="114" t="str">
        <f>IF(M89=0,"",(M91+M92)/IF(M89="","",M89))</f>
        <v/>
      </c>
      <c r="N93" s="114" t="str">
        <f t="shared" ref="N93:O93" si="27">IF(N89=0,"",(N91+N92)/IF(N89="","",N89))</f>
        <v/>
      </c>
      <c r="O93" s="126">
        <f t="shared" si="27"/>
        <v>1.8521084722636763E-2</v>
      </c>
      <c r="P93" s="6"/>
    </row>
    <row r="94" spans="1:16" ht="12" customHeight="1" x14ac:dyDescent="0.25">
      <c r="A94" s="238"/>
      <c r="B94" s="124" t="s">
        <v>83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8"/>
      <c r="P94" s="6"/>
    </row>
    <row r="95" spans="1:16" ht="12" customHeight="1" x14ac:dyDescent="0.25">
      <c r="A95" s="238"/>
      <c r="B95" s="121" t="s">
        <v>68</v>
      </c>
      <c r="C95" s="110">
        <f>IF([1]Maanyag!G209="","",[1]Maanyag!G209)</f>
        <v>11734</v>
      </c>
      <c r="D95" s="110">
        <f>IF([1]Maanyag!N209="","",[1]Maanyag!N209)</f>
        <v>9912</v>
      </c>
      <c r="E95" s="110">
        <f>IF([1]Maanyag!U209="","",[1]Maanyag!U209)</f>
        <v>10968</v>
      </c>
      <c r="F95" s="110">
        <f>IF([1]Maanyag!AB209="","",[1]Maanyag!AB209)</f>
        <v>10176</v>
      </c>
      <c r="G95" s="110">
        <f>IF([1]Maanyag!AI209="","",[1]Maanyag!AI209)</f>
        <v>9108</v>
      </c>
      <c r="H95" s="110">
        <f>IF([1]Maanyag!AP209="","",[1]Maanyag!AP209)</f>
        <v>11364</v>
      </c>
      <c r="I95" s="110">
        <f>IF([1]Maanyag!AW209="","",[1]Maanyag!AW209)</f>
        <v>7452</v>
      </c>
      <c r="J95" s="110">
        <f>IF([1]Maanyag!BD209="","",[1]Maanyag!BD209)</f>
        <v>0</v>
      </c>
      <c r="K95" s="110">
        <f>IF([1]Maanyag!BK209="","",[1]Maanyag!BK209)</f>
        <v>0</v>
      </c>
      <c r="L95" s="110">
        <f>IF([1]Maanyag!BR209="","",[1]Maanyag!BR209)</f>
        <v>0</v>
      </c>
      <c r="M95" s="110">
        <f>IF([1]Maanyag!BY209="","",[1]Maanyag!BY209)</f>
        <v>0</v>
      </c>
      <c r="N95" s="110">
        <f>IF([1]Maanyag!CF209="","",[1]Maanyag!CF209)</f>
        <v>0</v>
      </c>
      <c r="O95" s="111">
        <f t="shared" si="0"/>
        <v>70714</v>
      </c>
      <c r="P95" s="6"/>
    </row>
    <row r="96" spans="1:16" ht="12" customHeight="1" x14ac:dyDescent="0.25">
      <c r="A96" s="239"/>
      <c r="B96" s="122" t="s">
        <v>79</v>
      </c>
      <c r="C96" s="109">
        <f>IF(C89=0,"",C95/C89)</f>
        <v>0.67258970537659057</v>
      </c>
      <c r="D96" s="109">
        <f t="shared" ref="D96:O96" si="28">IF(D89=0,"",D95/D89)</f>
        <v>0.64988198269079467</v>
      </c>
      <c r="E96" s="109">
        <f t="shared" si="28"/>
        <v>0.71027069032508738</v>
      </c>
      <c r="F96" s="109">
        <f t="shared" si="28"/>
        <v>0.680577849117175</v>
      </c>
      <c r="G96" s="109">
        <f t="shared" si="28"/>
        <v>0.54037377632749928</v>
      </c>
      <c r="H96" s="109">
        <f t="shared" si="28"/>
        <v>0.58420727945712525</v>
      </c>
      <c r="I96" s="109">
        <f t="shared" si="28"/>
        <v>0.43275261324041814</v>
      </c>
      <c r="J96" s="109">
        <f t="shared" si="28"/>
        <v>0</v>
      </c>
      <c r="K96" s="109">
        <f t="shared" si="28"/>
        <v>0</v>
      </c>
      <c r="L96" s="109" t="str">
        <f t="shared" si="28"/>
        <v/>
      </c>
      <c r="M96" s="109" t="str">
        <f t="shared" si="28"/>
        <v/>
      </c>
      <c r="N96" s="109" t="str">
        <f t="shared" si="28"/>
        <v/>
      </c>
      <c r="O96" s="109">
        <f t="shared" si="28"/>
        <v>0.37689208203641328</v>
      </c>
      <c r="P96" s="6"/>
    </row>
    <row r="97" spans="1:17" ht="12" customHeight="1" x14ac:dyDescent="0.25">
      <c r="A97" s="237" t="s">
        <v>26</v>
      </c>
      <c r="B97" s="118" t="s">
        <v>81</v>
      </c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7"/>
      <c r="P97" s="6"/>
    </row>
    <row r="98" spans="1:17" ht="12" customHeight="1" x14ac:dyDescent="0.25">
      <c r="A98" s="238"/>
      <c r="B98" s="119" t="s">
        <v>66</v>
      </c>
      <c r="C98" s="96">
        <f>IF('[1]Mag-ata'!D209="","",'[1]Mag-ata'!D209)</f>
        <v>66</v>
      </c>
      <c r="D98" s="96">
        <f>IF('[1]Mag-ata'!K209="","",'[1]Mag-ata'!K209)</f>
        <v>14</v>
      </c>
      <c r="E98" s="96">
        <f>IF('[1]Mag-ata'!R209="","",'[1]Mag-ata'!R209)</f>
        <v>103</v>
      </c>
      <c r="F98" s="96">
        <f>IF('[1]Mag-ata'!Y209="","",'[1]Mag-ata'!Y209)</f>
        <v>30</v>
      </c>
      <c r="G98" s="96">
        <f>IF('[1]Mag-ata'!AF209="","",'[1]Mag-ata'!AF209)</f>
        <v>4</v>
      </c>
      <c r="H98" s="96">
        <f>IF('[1]Mag-ata'!AM209="","",'[1]Mag-ata'!AM209)</f>
        <v>3</v>
      </c>
      <c r="I98" s="96">
        <f>IF('[1]Mag-ata'!AT209="","",'[1]Mag-ata'!AT209)</f>
        <v>14</v>
      </c>
      <c r="J98" s="96">
        <f>IF('[1]Mag-ata'!BA209="","",'[1]Mag-ata'!BA209)</f>
        <v>26</v>
      </c>
      <c r="K98" s="96">
        <f>IF('[1]Mag-ata'!BH209="","",'[1]Mag-ata'!BH209)</f>
        <v>3</v>
      </c>
      <c r="L98" s="96">
        <f>IF('[1]Mag-ata'!BO209="","",'[1]Mag-ata'!BO209)</f>
        <v>0</v>
      </c>
      <c r="M98" s="96">
        <f>IF('[1]Mag-ata'!BV209="","",'[1]Mag-ata'!BV209)</f>
        <v>0</v>
      </c>
      <c r="N98" s="96">
        <f>IF('[1]Mag-ata'!CC209="","",'[1]Mag-ata'!CC209)</f>
        <v>0</v>
      </c>
      <c r="O98" s="97">
        <f t="shared" si="0"/>
        <v>263</v>
      </c>
      <c r="P98" s="6">
        <f t="shared" si="4"/>
        <v>3156</v>
      </c>
    </row>
    <row r="99" spans="1:17" ht="12" customHeight="1" x14ac:dyDescent="0.25">
      <c r="A99" s="238"/>
      <c r="B99" s="119" t="s">
        <v>67</v>
      </c>
      <c r="C99" s="96">
        <f>IF('[1]Mag-ata'!E209="","",'[1]Mag-ata'!E209)</f>
        <v>1080</v>
      </c>
      <c r="D99" s="96">
        <f>IF('[1]Mag-ata'!L209="","",'[1]Mag-ata'!L209)</f>
        <v>612</v>
      </c>
      <c r="E99" s="96">
        <f>IF('[1]Mag-ata'!S209="","",'[1]Mag-ata'!S209)</f>
        <v>1464</v>
      </c>
      <c r="F99" s="96">
        <f>IF('[1]Mag-ata'!Z209="","",'[1]Mag-ata'!Z209)</f>
        <v>624</v>
      </c>
      <c r="G99" s="96">
        <f>IF('[1]Mag-ata'!AG209="","",'[1]Mag-ata'!AG209)</f>
        <v>480</v>
      </c>
      <c r="H99" s="96">
        <f>IF('[1]Mag-ata'!AN209="","",'[1]Mag-ata'!AN209)</f>
        <v>36</v>
      </c>
      <c r="I99" s="96">
        <f>IF('[1]Mag-ata'!AU209="","",'[1]Mag-ata'!AU209)</f>
        <v>168</v>
      </c>
      <c r="J99" s="96">
        <f>IF('[1]Mag-ata'!BB209="","",'[1]Mag-ata'!BB209)</f>
        <v>480</v>
      </c>
      <c r="K99" s="96">
        <f>IF('[1]Mag-ata'!BI209="","",'[1]Mag-ata'!BI209)</f>
        <v>360</v>
      </c>
      <c r="L99" s="96">
        <f>IF('[1]Mag-ata'!BP209="","",'[1]Mag-ata'!BP209)</f>
        <v>0</v>
      </c>
      <c r="M99" s="96">
        <f>IF('[1]Mag-ata'!BW209="","",'[1]Mag-ata'!BW209)</f>
        <v>0</v>
      </c>
      <c r="N99" s="96">
        <f>IF('[1]Mag-ata'!CD209="","",'[1]Mag-ata'!CD209)</f>
        <v>0</v>
      </c>
      <c r="O99" s="97">
        <f t="shared" si="0"/>
        <v>5304</v>
      </c>
      <c r="P99" s="6"/>
    </row>
    <row r="100" spans="1:17" ht="12" customHeight="1" x14ac:dyDescent="0.25">
      <c r="A100" s="238"/>
      <c r="B100" s="123" t="s">
        <v>84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6"/>
    </row>
    <row r="101" spans="1:17" ht="12" customHeight="1" x14ac:dyDescent="0.25">
      <c r="A101" s="238"/>
      <c r="B101" s="120" t="s">
        <v>82</v>
      </c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28"/>
      <c r="P101" s="6"/>
    </row>
    <row r="102" spans="1:17" ht="12" customHeight="1" x14ac:dyDescent="0.25">
      <c r="A102" s="238"/>
      <c r="B102" s="120" t="s">
        <v>85</v>
      </c>
      <c r="C102" s="112">
        <f>IF('[1]Mag-ata'!F209="","",'[1]Mag-ata'!F209)</f>
        <v>0</v>
      </c>
      <c r="D102" s="112" t="e">
        <f>IF('[1]Mag-ata'!M209="","",'[1]Mag-ata'!M209)</f>
        <v>#VALUE!</v>
      </c>
      <c r="E102" s="112">
        <f>IF('[1]Mag-ata'!T209="","",'[1]Mag-ata'!T209)</f>
        <v>0</v>
      </c>
      <c r="F102" s="112">
        <f>IF('[1]Mag-ata'!AA209="","",'[1]Mag-ata'!AA209)</f>
        <v>0</v>
      </c>
      <c r="G102" s="112">
        <f>IF('[1]Mag-ata'!AH209="","",'[1]Mag-ata'!AH209)</f>
        <v>0</v>
      </c>
      <c r="H102" s="112">
        <f>IF('[1]Mag-ata'!AO209="","",'[1]Mag-ata'!AO209)</f>
        <v>0</v>
      </c>
      <c r="I102" s="112">
        <f>IF('[1]Mag-ata'!AV209="","",'[1]Mag-ata'!AV209)</f>
        <v>0</v>
      </c>
      <c r="J102" s="112">
        <f>IF('[1]Mag-ata'!BC209="","",'[1]Mag-ata'!BC209)</f>
        <v>0</v>
      </c>
      <c r="K102" s="112">
        <f>IF('[1]Mag-ata'!BJ209="","",'[1]Mag-ata'!BJ209)</f>
        <v>0</v>
      </c>
      <c r="L102" s="112">
        <f>IF('[1]Mag-ata'!BQ209="","",'[1]Mag-ata'!BQ209)</f>
        <v>0</v>
      </c>
      <c r="M102" s="112">
        <f>IF('[1]Mag-ata'!BX209="","",'[1]Mag-ata'!BX209)</f>
        <v>0</v>
      </c>
      <c r="N102" s="112">
        <f>IF('[1]Mag-ata'!CE209="","",'[1]Mag-ata'!CE209)</f>
        <v>0</v>
      </c>
      <c r="O102" s="128"/>
      <c r="P102" s="6"/>
    </row>
    <row r="103" spans="1:17" ht="12" customHeight="1" x14ac:dyDescent="0.25">
      <c r="A103" s="238"/>
      <c r="B103" s="120" t="s">
        <v>80</v>
      </c>
      <c r="C103" s="114">
        <f t="shared" ref="C103:L103" si="29">IF(C99=0,"",(C101+C102)/IF(C99="","",C99))</f>
        <v>0</v>
      </c>
      <c r="D103" s="114" t="e">
        <f t="shared" si="29"/>
        <v>#VALUE!</v>
      </c>
      <c r="E103" s="114">
        <f t="shared" si="29"/>
        <v>0</v>
      </c>
      <c r="F103" s="114">
        <f t="shared" si="29"/>
        <v>0</v>
      </c>
      <c r="G103" s="114">
        <f t="shared" si="29"/>
        <v>0</v>
      </c>
      <c r="H103" s="114">
        <f t="shared" si="29"/>
        <v>0</v>
      </c>
      <c r="I103" s="114">
        <f t="shared" si="29"/>
        <v>0</v>
      </c>
      <c r="J103" s="114">
        <f t="shared" si="29"/>
        <v>0</v>
      </c>
      <c r="K103" s="114">
        <f t="shared" si="29"/>
        <v>0</v>
      </c>
      <c r="L103" s="114" t="str">
        <f t="shared" si="29"/>
        <v/>
      </c>
      <c r="M103" s="114" t="str">
        <f>IF(M99=0,"",(M101+M102)/IF(M99="","",M99))</f>
        <v/>
      </c>
      <c r="N103" s="114" t="str">
        <f t="shared" ref="N103:O103" si="30">IF(N99=0,"",(N101+N102)/IF(N99="","",N99))</f>
        <v/>
      </c>
      <c r="O103" s="126">
        <f t="shared" si="30"/>
        <v>0</v>
      </c>
      <c r="P103" s="6"/>
    </row>
    <row r="104" spans="1:17" ht="12" customHeight="1" x14ac:dyDescent="0.25">
      <c r="A104" s="238"/>
      <c r="B104" s="124" t="s">
        <v>83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6"/>
    </row>
    <row r="105" spans="1:17" ht="12" customHeight="1" x14ac:dyDescent="0.25">
      <c r="A105" s="238"/>
      <c r="B105" s="121" t="s">
        <v>68</v>
      </c>
      <c r="C105" s="110">
        <f>IF('[1]Mag-ata'!G209="","",'[1]Mag-ata'!G209)</f>
        <v>960</v>
      </c>
      <c r="D105" s="110">
        <f>IF('[1]Mag-ata'!N209="","",'[1]Mag-ata'!N209)</f>
        <v>492</v>
      </c>
      <c r="E105" s="110">
        <f>IF('[1]Mag-ata'!U209="","",'[1]Mag-ata'!U209)</f>
        <v>648</v>
      </c>
      <c r="F105" s="110">
        <f>IF('[1]Mag-ata'!AB209="","",'[1]Mag-ata'!AB209)</f>
        <v>120</v>
      </c>
      <c r="G105" s="110">
        <f>IF('[1]Mag-ata'!AI209="","",'[1]Mag-ata'!AI209)</f>
        <v>120</v>
      </c>
      <c r="H105" s="110">
        <f>IF('[1]Mag-ata'!AP209="","",'[1]Mag-ata'!AP209)</f>
        <v>36</v>
      </c>
      <c r="I105" s="110">
        <f>IF('[1]Mag-ata'!AW209="","",'[1]Mag-ata'!AW209)</f>
        <v>0</v>
      </c>
      <c r="J105" s="110">
        <f>IF('[1]Mag-ata'!BD209="","",'[1]Mag-ata'!BD209)</f>
        <v>0</v>
      </c>
      <c r="K105" s="110">
        <f>IF('[1]Mag-ata'!BK209="","",'[1]Mag-ata'!BK209)</f>
        <v>0</v>
      </c>
      <c r="L105" s="110">
        <f>IF('[1]Mag-ata'!BR209="","",'[1]Mag-ata'!BR209)</f>
        <v>0</v>
      </c>
      <c r="M105" s="110">
        <f>IF('[1]Mag-ata'!BY209="","",'[1]Mag-ata'!BY209)</f>
        <v>0</v>
      </c>
      <c r="N105" s="110">
        <f>IF('[1]Mag-ata'!CF209="","",'[1]Mag-ata'!CF209)</f>
        <v>0</v>
      </c>
      <c r="O105" s="129">
        <f t="shared" si="0"/>
        <v>2376</v>
      </c>
      <c r="P105" s="6"/>
    </row>
    <row r="106" spans="1:17" ht="12" customHeight="1" x14ac:dyDescent="0.25">
      <c r="A106" s="239"/>
      <c r="B106" s="122" t="s">
        <v>79</v>
      </c>
      <c r="C106" s="109">
        <f>IF(C99=0,"",C105/C99)</f>
        <v>0.88888888888888884</v>
      </c>
      <c r="D106" s="109">
        <f t="shared" ref="D106:O106" si="31">IF(D99=0,"",D105/D99)</f>
        <v>0.80392156862745101</v>
      </c>
      <c r="E106" s="109">
        <f t="shared" si="31"/>
        <v>0.44262295081967212</v>
      </c>
      <c r="F106" s="109">
        <f t="shared" si="31"/>
        <v>0.19230769230769232</v>
      </c>
      <c r="G106" s="109">
        <f t="shared" si="31"/>
        <v>0.25</v>
      </c>
      <c r="H106" s="109">
        <f t="shared" si="31"/>
        <v>1</v>
      </c>
      <c r="I106" s="109">
        <f t="shared" si="31"/>
        <v>0</v>
      </c>
      <c r="J106" s="109">
        <f t="shared" si="31"/>
        <v>0</v>
      </c>
      <c r="K106" s="109">
        <f t="shared" si="31"/>
        <v>0</v>
      </c>
      <c r="L106" s="109" t="str">
        <f t="shared" si="31"/>
        <v/>
      </c>
      <c r="M106" s="109" t="str">
        <f t="shared" si="31"/>
        <v/>
      </c>
      <c r="N106" s="109" t="str">
        <f t="shared" si="31"/>
        <v/>
      </c>
      <c r="O106" s="109">
        <f t="shared" si="31"/>
        <v>0.44796380090497739</v>
      </c>
      <c r="P106" s="6"/>
    </row>
    <row r="107" spans="1:17" ht="12" customHeight="1" x14ac:dyDescent="0.25">
      <c r="A107" s="237" t="s">
        <v>22</v>
      </c>
      <c r="B107" s="118" t="s">
        <v>81</v>
      </c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6"/>
    </row>
    <row r="108" spans="1:17" ht="12" customHeight="1" x14ac:dyDescent="0.25">
      <c r="A108" s="238"/>
      <c r="B108" s="119" t="s">
        <v>66</v>
      </c>
      <c r="C108" s="96">
        <f>IF([1]Maslog!D209="","",[1]Maslog!D209)</f>
        <v>18</v>
      </c>
      <c r="D108" s="96">
        <f>IF([1]Maslog!K209="","",[1]Maslog!K209)</f>
        <v>28</v>
      </c>
      <c r="E108" s="96">
        <f>IF([1]Maslog!R209="","",[1]Maslog!R209)</f>
        <v>1102</v>
      </c>
      <c r="F108" s="96">
        <f>IF([1]Maslog!Y209="","",[1]Maslog!Y209)</f>
        <v>20</v>
      </c>
      <c r="G108" s="96">
        <f>IF([1]Maslog!AF209="","",[1]Maslog!AF209)</f>
        <v>12</v>
      </c>
      <c r="H108" s="96">
        <f>IF([1]Maslog!AM209="","",[1]Maslog!AM209)</f>
        <v>10</v>
      </c>
      <c r="I108" s="96">
        <f>IF([1]Maslog!AT209="","",[1]Maslog!AT209)</f>
        <v>16</v>
      </c>
      <c r="J108" s="96">
        <f>IF([1]Maslog!BA209="","",[1]Maslog!BA209)</f>
        <v>19</v>
      </c>
      <c r="K108" s="96">
        <f>IF([1]Maslog!BH209="","",[1]Maslog!BH209)</f>
        <v>16</v>
      </c>
      <c r="L108" s="96">
        <f>IF([1]Maslog!BO209="","",[1]Maslog!BO209)</f>
        <v>0</v>
      </c>
      <c r="M108" s="96">
        <f>IF([1]Maslog!BV209="","",[1]Maslog!BV209)</f>
        <v>0</v>
      </c>
      <c r="N108" s="96">
        <f>IF([1]Maslog!CC209="","",[1]Maslog!CC209)</f>
        <v>0</v>
      </c>
      <c r="O108" s="98">
        <f t="shared" si="0"/>
        <v>1241</v>
      </c>
      <c r="P108" s="6">
        <f t="shared" si="4"/>
        <v>14892</v>
      </c>
      <c r="Q108" t="s">
        <v>32</v>
      </c>
    </row>
    <row r="109" spans="1:17" ht="12" customHeight="1" x14ac:dyDescent="0.25">
      <c r="A109" s="238"/>
      <c r="B109" s="119" t="s">
        <v>67</v>
      </c>
      <c r="C109" s="96">
        <f>IF([1]Maslog!E209="","",[1]Maslog!E209)</f>
        <v>252</v>
      </c>
      <c r="D109" s="96">
        <f>IF([1]Maslog!L209="","",[1]Maslog!L209)</f>
        <v>384</v>
      </c>
      <c r="E109" s="96">
        <f>IF([1]Maslog!S209="","",[1]Maslog!S209)</f>
        <v>336</v>
      </c>
      <c r="F109" s="96">
        <f>IF([1]Maslog!Z209="","",[1]Maslog!Z209)</f>
        <v>264</v>
      </c>
      <c r="G109" s="96">
        <f>IF([1]Maslog!AG209="","",[1]Maslog!AG209)</f>
        <v>240</v>
      </c>
      <c r="H109" s="96">
        <f>IF([1]Maslog!AN209="","",[1]Maslog!AN209)</f>
        <v>120</v>
      </c>
      <c r="I109" s="96">
        <f>IF([1]Maslog!AU209="","",[1]Maslog!AU209)</f>
        <v>192</v>
      </c>
      <c r="J109" s="96">
        <f>IF([1]Maslog!BB209="","",[1]Maslog!BB209)</f>
        <v>252</v>
      </c>
      <c r="K109" s="96">
        <f>IF([1]Maslog!BI209="","",[1]Maslog!BI209)</f>
        <v>276</v>
      </c>
      <c r="L109" s="96">
        <f>IF([1]Maslog!BP209="","",[1]Maslog!BP209)</f>
        <v>0</v>
      </c>
      <c r="M109" s="96">
        <f>IF([1]Maslog!BW209="","",[1]Maslog!BW209)</f>
        <v>0</v>
      </c>
      <c r="N109" s="96">
        <f>IF([1]Maslog!CD209="","",[1]Maslog!CD209)</f>
        <v>0</v>
      </c>
      <c r="O109" s="98">
        <f t="shared" si="0"/>
        <v>2316</v>
      </c>
      <c r="P109" s="6"/>
    </row>
    <row r="110" spans="1:17" ht="12" customHeight="1" x14ac:dyDescent="0.25">
      <c r="A110" s="238"/>
      <c r="B110" s="123" t="s">
        <v>84</v>
      </c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8"/>
      <c r="P110" s="6"/>
    </row>
    <row r="111" spans="1:17" ht="12" customHeight="1" x14ac:dyDescent="0.25">
      <c r="A111" s="238"/>
      <c r="B111" s="120" t="s">
        <v>82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3">
        <f t="shared" si="0"/>
        <v>0</v>
      </c>
      <c r="P111" s="6"/>
    </row>
    <row r="112" spans="1:17" ht="12" customHeight="1" x14ac:dyDescent="0.25">
      <c r="A112" s="238"/>
      <c r="B112" s="120" t="s">
        <v>85</v>
      </c>
      <c r="C112" s="112">
        <f>IF([1]Maslog!F209="","",[1]Maslog!F209)</f>
        <v>0</v>
      </c>
      <c r="D112" s="112">
        <f>IF([1]Maslog!M209="","",[1]Maslog!M209)</f>
        <v>0</v>
      </c>
      <c r="E112" s="112">
        <f>IF([1]Maslog!T209="","",[1]Maslog!T209)</f>
        <v>0</v>
      </c>
      <c r="F112" s="112">
        <f>IF([1]Maslog!AA209="","",[1]Maslog!AA209)</f>
        <v>0</v>
      </c>
      <c r="G112" s="112">
        <f>IF([1]Maslog!AH209="","",[1]Maslog!AH209)</f>
        <v>0</v>
      </c>
      <c r="H112" s="112">
        <f>IF([1]Maslog!AO209="","",[1]Maslog!AO209)</f>
        <v>0</v>
      </c>
      <c r="I112" s="112">
        <f>IF([1]Maslog!AV209="","",[1]Maslog!AV209)</f>
        <v>0</v>
      </c>
      <c r="J112" s="112">
        <f>IF([1]Maslog!BC209="","",[1]Maslog!BC209)</f>
        <v>0</v>
      </c>
      <c r="K112" s="112">
        <f>IF([1]Maslog!BJ209="","",[1]Maslog!BJ209)</f>
        <v>0</v>
      </c>
      <c r="L112" s="112">
        <f>IF([1]Maslog!BQ209="","",[1]Maslog!BQ209)</f>
        <v>0</v>
      </c>
      <c r="M112" s="112">
        <f>IF([1]Maslog!BX209="","",[1]Maslog!BX209)</f>
        <v>0</v>
      </c>
      <c r="N112" s="112">
        <f>IF([1]Maslog!CE209="","",[1]Maslog!CE209)</f>
        <v>0</v>
      </c>
      <c r="O112" s="113">
        <f t="shared" si="0"/>
        <v>0</v>
      </c>
      <c r="P112" s="6"/>
    </row>
    <row r="113" spans="1:16" ht="12" customHeight="1" x14ac:dyDescent="0.25">
      <c r="A113" s="238"/>
      <c r="B113" s="120" t="s">
        <v>80</v>
      </c>
      <c r="C113" s="114">
        <f t="shared" ref="C113:L113" si="32">IF(C109=0,"",(C111+C112)/IF(C109="","",C109))</f>
        <v>0</v>
      </c>
      <c r="D113" s="114">
        <f t="shared" si="32"/>
        <v>0</v>
      </c>
      <c r="E113" s="114">
        <f t="shared" si="32"/>
        <v>0</v>
      </c>
      <c r="F113" s="114">
        <f t="shared" si="32"/>
        <v>0</v>
      </c>
      <c r="G113" s="114">
        <f t="shared" si="32"/>
        <v>0</v>
      </c>
      <c r="H113" s="114">
        <f t="shared" si="32"/>
        <v>0</v>
      </c>
      <c r="I113" s="114">
        <f t="shared" si="32"/>
        <v>0</v>
      </c>
      <c r="J113" s="114">
        <f t="shared" si="32"/>
        <v>0</v>
      </c>
      <c r="K113" s="114">
        <f t="shared" si="32"/>
        <v>0</v>
      </c>
      <c r="L113" s="114" t="str">
        <f t="shared" si="32"/>
        <v/>
      </c>
      <c r="M113" s="114" t="str">
        <f>IF(M109=0,"",(M111+M112)/IF(M109="","",M109))</f>
        <v/>
      </c>
      <c r="N113" s="114" t="str">
        <f t="shared" ref="N113:O113" si="33">IF(N109=0,"",(N111+N112)/IF(N109="","",N109))</f>
        <v/>
      </c>
      <c r="O113" s="114">
        <f t="shared" si="33"/>
        <v>0</v>
      </c>
      <c r="P113" s="6"/>
    </row>
    <row r="114" spans="1:16" ht="12" customHeight="1" x14ac:dyDescent="0.25">
      <c r="A114" s="238"/>
      <c r="B114" s="124" t="s">
        <v>83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8"/>
      <c r="P114" s="6"/>
    </row>
    <row r="115" spans="1:16" ht="12" customHeight="1" x14ac:dyDescent="0.25">
      <c r="A115" s="238"/>
      <c r="B115" s="121" t="s">
        <v>68</v>
      </c>
      <c r="C115" s="96">
        <f>IF([1]Maslog!G209="","",[1]Maslog!G209)</f>
        <v>252</v>
      </c>
      <c r="D115" s="96">
        <f>IF([1]Maslog!N209="","",[1]Maslog!N209)</f>
        <v>384</v>
      </c>
      <c r="E115" s="96">
        <f>IF([1]Maslog!U209="","",[1]Maslog!U209)</f>
        <v>336</v>
      </c>
      <c r="F115" s="96">
        <f>IF([1]Maslog!AB209="","",[1]Maslog!AB209)</f>
        <v>264</v>
      </c>
      <c r="G115" s="96">
        <f>IF([1]Maslog!AI209="","",[1]Maslog!AI209)</f>
        <v>240</v>
      </c>
      <c r="H115" s="96">
        <f>IF([1]Maslog!AP209="","",[1]Maslog!AP209)</f>
        <v>60</v>
      </c>
      <c r="I115" s="96">
        <f>IF([1]Maslog!AW209="","",[1]Maslog!AW209)</f>
        <v>72</v>
      </c>
      <c r="J115" s="96">
        <f>IF([1]Maslog!BD209="","",[1]Maslog!BD209)</f>
        <v>0</v>
      </c>
      <c r="K115" s="96">
        <f>IF([1]Maslog!BK209="","",[1]Maslog!BK209)</f>
        <v>0</v>
      </c>
      <c r="L115" s="96">
        <f>IF([1]Maslog!BR209="","",[1]Maslog!BR209)</f>
        <v>0</v>
      </c>
      <c r="M115" s="96">
        <f>IF([1]Maslog!BY209="","",[1]Maslog!BY209)</f>
        <v>0</v>
      </c>
      <c r="N115" s="96">
        <f>IF([1]Maslog!CF209="","",[1]Maslog!CF209)</f>
        <v>0</v>
      </c>
      <c r="O115" s="98">
        <f t="shared" si="0"/>
        <v>1608</v>
      </c>
      <c r="P115" s="6"/>
    </row>
    <row r="116" spans="1:16" ht="12" customHeight="1" x14ac:dyDescent="0.25">
      <c r="A116" s="239"/>
      <c r="B116" s="122" t="s">
        <v>79</v>
      </c>
      <c r="C116" s="109">
        <f t="shared" ref="C116:O116" si="34">IF(C109=0,"",C115/C109)</f>
        <v>1</v>
      </c>
      <c r="D116" s="109">
        <f t="shared" si="34"/>
        <v>1</v>
      </c>
      <c r="E116" s="109">
        <f t="shared" si="34"/>
        <v>1</v>
      </c>
      <c r="F116" s="109">
        <f t="shared" si="34"/>
        <v>1</v>
      </c>
      <c r="G116" s="109">
        <f t="shared" si="34"/>
        <v>1</v>
      </c>
      <c r="H116" s="109">
        <f t="shared" si="34"/>
        <v>0.5</v>
      </c>
      <c r="I116" s="109">
        <f t="shared" si="34"/>
        <v>0.375</v>
      </c>
      <c r="J116" s="109">
        <f t="shared" si="34"/>
        <v>0</v>
      </c>
      <c r="K116" s="109">
        <f t="shared" si="34"/>
        <v>0</v>
      </c>
      <c r="L116" s="109" t="str">
        <f t="shared" si="34"/>
        <v/>
      </c>
      <c r="M116" s="109" t="str">
        <f t="shared" si="34"/>
        <v/>
      </c>
      <c r="N116" s="109" t="str">
        <f t="shared" si="34"/>
        <v/>
      </c>
      <c r="O116" s="109">
        <f t="shared" si="34"/>
        <v>0.69430051813471505</v>
      </c>
      <c r="P116" s="6"/>
    </row>
    <row r="117" spans="1:16" ht="12" customHeight="1" x14ac:dyDescent="0.25">
      <c r="A117" s="237" t="s">
        <v>27</v>
      </c>
      <c r="B117" s="118" t="s">
        <v>81</v>
      </c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7"/>
      <c r="P117" s="6"/>
    </row>
    <row r="118" spans="1:16" ht="12" customHeight="1" x14ac:dyDescent="0.25">
      <c r="A118" s="238"/>
      <c r="B118" s="119" t="s">
        <v>66</v>
      </c>
      <c r="C118" s="96">
        <f>IF([1]Punong!D209="","",[1]Punong!D209)</f>
        <v>370</v>
      </c>
      <c r="D118" s="96">
        <f>IF([1]Punong!K209="","",[1]Punong!K209)</f>
        <v>236</v>
      </c>
      <c r="E118" s="96">
        <f>IF([1]Punong!R209="","",[1]Punong!R209)</f>
        <v>289</v>
      </c>
      <c r="F118" s="96">
        <f>IF([1]Punong!Y209="","",[1]Punong!Y209)</f>
        <v>188</v>
      </c>
      <c r="G118" s="96">
        <f>IF([1]Punong!AF209="","",[1]Punong!AF209)</f>
        <v>101</v>
      </c>
      <c r="H118" s="96">
        <f>IF([1]Punong!AM209="","",[1]Punong!AM209)</f>
        <v>329</v>
      </c>
      <c r="I118" s="96">
        <f>IF([1]Punong!AT209="","",[1]Punong!AT209)</f>
        <v>178</v>
      </c>
      <c r="J118" s="96">
        <f>IF([1]Punong!BA209="","",[1]Punong!BA209)</f>
        <v>45</v>
      </c>
      <c r="K118" s="96">
        <f>IF([1]Punong!BH209="","",[1]Punong!BH209)</f>
        <v>167</v>
      </c>
      <c r="L118" s="96">
        <f>IF([1]Punong!BO209="","",[1]Punong!BO209)</f>
        <v>0</v>
      </c>
      <c r="M118" s="96">
        <f>IF([1]Punong!BV209="","",[1]Punong!BV209)</f>
        <v>0</v>
      </c>
      <c r="N118" s="96">
        <f>IF([1]Punong!CC209="","",[1]Punong!CC209)</f>
        <v>0</v>
      </c>
      <c r="O118" s="97">
        <f t="shared" si="0"/>
        <v>1903</v>
      </c>
      <c r="P118" s="6">
        <f t="shared" si="4"/>
        <v>22836</v>
      </c>
    </row>
    <row r="119" spans="1:16" ht="12" customHeight="1" x14ac:dyDescent="0.25">
      <c r="A119" s="238"/>
      <c r="B119" s="119" t="s">
        <v>67</v>
      </c>
      <c r="C119" s="96">
        <f>IF([1]Punong!E209="","",[1]Punong!E209)</f>
        <v>4860</v>
      </c>
      <c r="D119" s="96">
        <f>IF([1]Punong!L209="","",[1]Punong!L209)</f>
        <v>3360</v>
      </c>
      <c r="E119" s="96">
        <f>IF([1]Punong!S209="","",[1]Punong!S209)</f>
        <v>3780</v>
      </c>
      <c r="F119" s="96">
        <f>IF([1]Punong!Z209="","",[1]Punong!Z209)</f>
        <v>3060</v>
      </c>
      <c r="G119" s="96">
        <f>IF([1]Punong!AG209="","",[1]Punong!AG209)</f>
        <v>2544</v>
      </c>
      <c r="H119" s="96">
        <f>IF([1]Punong!AN209="","",[1]Punong!AN209)</f>
        <v>3948</v>
      </c>
      <c r="I119" s="96">
        <f>IF([1]Punong!AU209="","",[1]Punong!AU209)</f>
        <v>2136</v>
      </c>
      <c r="J119" s="96">
        <f>IF([1]Punong!BB209="","",[1]Punong!BB209)</f>
        <v>2616</v>
      </c>
      <c r="K119" s="96">
        <f>IF([1]Punong!BI209="","",[1]Punong!BI209)</f>
        <v>3288</v>
      </c>
      <c r="L119" s="96">
        <f>IF([1]Punong!BP209="","",[1]Punong!BP209)</f>
        <v>0</v>
      </c>
      <c r="M119" s="96">
        <f>IF([1]Punong!BW209="","",[1]Punong!BW209)</f>
        <v>0</v>
      </c>
      <c r="N119" s="96">
        <f>IF([1]Punong!CD209="","",[1]Punong!CD209)</f>
        <v>0</v>
      </c>
      <c r="O119" s="97">
        <f t="shared" si="0"/>
        <v>29592</v>
      </c>
      <c r="P119" s="6"/>
    </row>
    <row r="120" spans="1:16" ht="12" customHeight="1" x14ac:dyDescent="0.25">
      <c r="A120" s="238"/>
      <c r="B120" s="123" t="s">
        <v>84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7"/>
      <c r="P120" s="6"/>
    </row>
    <row r="121" spans="1:16" ht="12" customHeight="1" x14ac:dyDescent="0.25">
      <c r="A121" s="238"/>
      <c r="B121" s="120" t="s">
        <v>82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98">
        <f t="shared" si="0"/>
        <v>0</v>
      </c>
      <c r="P121" s="6"/>
    </row>
    <row r="122" spans="1:16" ht="12" customHeight="1" x14ac:dyDescent="0.25">
      <c r="A122" s="238"/>
      <c r="B122" s="120" t="s">
        <v>85</v>
      </c>
      <c r="C122" s="112">
        <f>IF([1]Punong!F209="","",[1]Punong!F209)</f>
        <v>0</v>
      </c>
      <c r="D122" s="112">
        <f>IF([1]Punong!M209="","",[1]Punong!M209)</f>
        <v>0</v>
      </c>
      <c r="E122" s="112">
        <f>IF([1]Punong!T209="","",[1]Punong!T209)</f>
        <v>0</v>
      </c>
      <c r="F122" s="112">
        <f>IF([1]Punong!AA209="","",[1]Punong!AA209)</f>
        <v>0</v>
      </c>
      <c r="G122" s="112">
        <f>IF([1]Punong!AH209="","",[1]Punong!AH209)</f>
        <v>12</v>
      </c>
      <c r="H122" s="112">
        <f>IF([1]Punong!AO209="","",[1]Punong!AO209)</f>
        <v>-12</v>
      </c>
      <c r="I122" s="112">
        <f>IF([1]Punong!AV209="","",[1]Punong!AV209)</f>
        <v>0</v>
      </c>
      <c r="J122" s="112">
        <f>IF([1]Punong!BC209="","",[1]Punong!BC209)</f>
        <v>0</v>
      </c>
      <c r="K122" s="112">
        <f>IF([1]Punong!BJ209="","",[1]Punong!BJ209)</f>
        <v>0</v>
      </c>
      <c r="L122" s="112">
        <f>IF([1]Punong!BQ209="","",[1]Punong!BQ209)</f>
        <v>0</v>
      </c>
      <c r="M122" s="112">
        <f>IF([1]Punong!BX209="","",[1]Punong!BX209)</f>
        <v>0</v>
      </c>
      <c r="N122" s="112">
        <f>IF([1]Punong!CE209="","",[1]Punong!CE209)</f>
        <v>0</v>
      </c>
      <c r="O122" s="113">
        <f t="shared" si="0"/>
        <v>0</v>
      </c>
      <c r="P122" s="6"/>
    </row>
    <row r="123" spans="1:16" ht="12" customHeight="1" x14ac:dyDescent="0.25">
      <c r="A123" s="238"/>
      <c r="B123" s="120" t="s">
        <v>80</v>
      </c>
      <c r="C123" s="114">
        <f t="shared" ref="C123:L123" si="35">IF(C119=0,"",(C121+C122)/IF(C119="","",C119))</f>
        <v>0</v>
      </c>
      <c r="D123" s="114">
        <f t="shared" si="35"/>
        <v>0</v>
      </c>
      <c r="E123" s="114">
        <f t="shared" si="35"/>
        <v>0</v>
      </c>
      <c r="F123" s="114">
        <f t="shared" si="35"/>
        <v>0</v>
      </c>
      <c r="G123" s="114">
        <f t="shared" si="35"/>
        <v>4.7169811320754715E-3</v>
      </c>
      <c r="H123" s="114">
        <f t="shared" si="35"/>
        <v>-3.0395136778115501E-3</v>
      </c>
      <c r="I123" s="114">
        <f t="shared" si="35"/>
        <v>0</v>
      </c>
      <c r="J123" s="114">
        <f t="shared" si="35"/>
        <v>0</v>
      </c>
      <c r="K123" s="114">
        <f t="shared" si="35"/>
        <v>0</v>
      </c>
      <c r="L123" s="114" t="str">
        <f t="shared" si="35"/>
        <v/>
      </c>
      <c r="M123" s="114" t="str">
        <f>IF(M119=0,"",(M121+M122)/IF(M119="","",M119))</f>
        <v/>
      </c>
      <c r="N123" s="114" t="str">
        <f t="shared" ref="N123:O123" si="36">IF(N119=0,"",(N121+N122)/IF(N119="","",N119))</f>
        <v/>
      </c>
      <c r="O123" s="126">
        <f t="shared" si="36"/>
        <v>0</v>
      </c>
      <c r="P123" s="6"/>
    </row>
    <row r="124" spans="1:16" ht="12" customHeight="1" x14ac:dyDescent="0.25">
      <c r="A124" s="238"/>
      <c r="B124" s="124" t="s">
        <v>83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7"/>
      <c r="P124" s="6"/>
    </row>
    <row r="125" spans="1:16" ht="12" customHeight="1" x14ac:dyDescent="0.25">
      <c r="A125" s="238"/>
      <c r="B125" s="121" t="s">
        <v>68</v>
      </c>
      <c r="C125" s="110">
        <f>IF([1]Punong!G209="","",[1]Punong!G209)</f>
        <v>1800</v>
      </c>
      <c r="D125" s="110">
        <f>IF([1]Punong!N209="","",[1]Punong!N209)</f>
        <v>1644</v>
      </c>
      <c r="E125" s="110">
        <f>IF([1]Punong!U209="","",[1]Punong!U209)</f>
        <v>1356</v>
      </c>
      <c r="F125" s="110">
        <f>IF([1]Punong!AB209="","",[1]Punong!AB209)</f>
        <v>888</v>
      </c>
      <c r="G125" s="110">
        <f>IF([1]Punong!AI209="","",[1]Punong!AI209)</f>
        <v>360</v>
      </c>
      <c r="H125" s="110">
        <f>IF([1]Punong!AP209="","",[1]Punong!AP209)</f>
        <v>48</v>
      </c>
      <c r="I125" s="110">
        <f>IF([1]Punong!AW209="","",[1]Punong!AW209)</f>
        <v>24</v>
      </c>
      <c r="J125" s="110">
        <f>IF([1]Punong!BD209="","",[1]Punong!BD209)</f>
        <v>0</v>
      </c>
      <c r="K125" s="110">
        <f>IF([1]Punong!BK209="","",[1]Punong!BK209)</f>
        <v>0</v>
      </c>
      <c r="L125" s="110">
        <f>IF([1]Punong!BR209="","",[1]Punong!BR209)</f>
        <v>0</v>
      </c>
      <c r="M125" s="110">
        <f>IF([1]Punong!BY209="","",[1]Punong!BY209)</f>
        <v>0</v>
      </c>
      <c r="N125" s="110">
        <f>IF([1]Punong!CF209="","",[1]Punong!CF209)</f>
        <v>0</v>
      </c>
      <c r="O125" s="129">
        <f t="shared" si="0"/>
        <v>6120</v>
      </c>
      <c r="P125" s="6"/>
    </row>
    <row r="126" spans="1:16" ht="12" customHeight="1" x14ac:dyDescent="0.25">
      <c r="A126" s="239"/>
      <c r="B126" s="122" t="s">
        <v>79</v>
      </c>
      <c r="C126" s="109">
        <f>IF(C119=0,"",C125/C119)</f>
        <v>0.37037037037037035</v>
      </c>
      <c r="D126" s="109">
        <f t="shared" ref="D126:O126" si="37">IF(D119=0,"",D125/D119)</f>
        <v>0.48928571428571427</v>
      </c>
      <c r="E126" s="109">
        <f t="shared" si="37"/>
        <v>0.35873015873015873</v>
      </c>
      <c r="F126" s="109">
        <f t="shared" si="37"/>
        <v>0.29019607843137257</v>
      </c>
      <c r="G126" s="109">
        <f t="shared" si="37"/>
        <v>0.14150943396226415</v>
      </c>
      <c r="H126" s="109">
        <f t="shared" si="37"/>
        <v>1.2158054711246201E-2</v>
      </c>
      <c r="I126" s="109">
        <f t="shared" si="37"/>
        <v>1.1235955056179775E-2</v>
      </c>
      <c r="J126" s="109">
        <f t="shared" si="37"/>
        <v>0</v>
      </c>
      <c r="K126" s="109">
        <f t="shared" si="37"/>
        <v>0</v>
      </c>
      <c r="L126" s="109" t="str">
        <f t="shared" si="37"/>
        <v/>
      </c>
      <c r="M126" s="109" t="str">
        <f t="shared" si="37"/>
        <v/>
      </c>
      <c r="N126" s="109" t="str">
        <f t="shared" si="37"/>
        <v/>
      </c>
      <c r="O126" s="109">
        <f t="shared" si="37"/>
        <v>0.20681265206812652</v>
      </c>
      <c r="P126" s="6"/>
    </row>
    <row r="127" spans="1:16" ht="12" customHeight="1" x14ac:dyDescent="0.25">
      <c r="A127" s="237" t="s">
        <v>17</v>
      </c>
      <c r="B127" s="118" t="s">
        <v>81</v>
      </c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6"/>
    </row>
    <row r="128" spans="1:16" ht="12" customHeight="1" x14ac:dyDescent="0.25">
      <c r="A128" s="238"/>
      <c r="B128" s="119" t="s">
        <v>66</v>
      </c>
      <c r="C128" s="96">
        <f>IF('[1]San Agustin'!D209="","",'[1]San Agustin'!D209)</f>
        <v>1618</v>
      </c>
      <c r="D128" s="96">
        <f>IF('[1]San Agustin'!K209="","",'[1]San Agustin'!K209)</f>
        <v>1193</v>
      </c>
      <c r="E128" s="96">
        <f>IF('[1]San Agustin'!R209="","",'[1]San Agustin'!R209)</f>
        <v>1462</v>
      </c>
      <c r="F128" s="96">
        <f>IF('[1]San Agustin'!Y209="","",'[1]San Agustin'!Y209)</f>
        <v>1366</v>
      </c>
      <c r="G128" s="96">
        <f>IF('[1]San Agustin'!AF209="","",'[1]San Agustin'!AF209)</f>
        <v>1619</v>
      </c>
      <c r="H128" s="96">
        <f>IF('[1]San Agustin'!AM209="","",'[1]San Agustin'!AM209)</f>
        <v>1281</v>
      </c>
      <c r="I128" s="96">
        <f>IF('[1]San Agustin'!AT209="","",'[1]San Agustin'!AT209)</f>
        <v>1305</v>
      </c>
      <c r="J128" s="96">
        <f>IF('[1]San Agustin'!BA209="","",'[1]San Agustin'!BA209)</f>
        <v>1174</v>
      </c>
      <c r="K128" s="96">
        <f>IF('[1]San Agustin'!BH209="","",'[1]San Agustin'!BH209)</f>
        <v>1122</v>
      </c>
      <c r="L128" s="96">
        <f>IF('[1]San Agustin'!BO209="","",'[1]San Agustin'!BO209)</f>
        <v>0</v>
      </c>
      <c r="M128" s="96">
        <f>IF('[1]San Agustin'!BV209="","",'[1]San Agustin'!BV209)</f>
        <v>0</v>
      </c>
      <c r="N128" s="96">
        <f>IF('[1]San Agustin'!CC209="","",'[1]San Agustin'!CC209)</f>
        <v>0</v>
      </c>
      <c r="O128" s="98">
        <f t="shared" si="0"/>
        <v>12140</v>
      </c>
      <c r="P128" s="6">
        <f t="shared" si="4"/>
        <v>145680</v>
      </c>
    </row>
    <row r="129" spans="1:16" ht="12" customHeight="1" x14ac:dyDescent="0.25">
      <c r="A129" s="238"/>
      <c r="B129" s="119" t="s">
        <v>67</v>
      </c>
      <c r="C129" s="96">
        <f>IF('[1]San Agustin'!E209="","",'[1]San Agustin'!E209)</f>
        <v>20400</v>
      </c>
      <c r="D129" s="96">
        <f>IF('[1]San Agustin'!L209="","",'[1]San Agustin'!L209)</f>
        <v>15396</v>
      </c>
      <c r="E129" s="96">
        <f>IF('[1]San Agustin'!S209="","",'[1]San Agustin'!S209)</f>
        <v>18324</v>
      </c>
      <c r="F129" s="96">
        <f>IF('[1]San Agustin'!Z209="","",'[1]San Agustin'!Z209)</f>
        <v>17424</v>
      </c>
      <c r="G129" s="96">
        <f>IF('[1]San Agustin'!AG209="","",'[1]San Agustin'!AG209)</f>
        <v>20904</v>
      </c>
      <c r="H129" s="96">
        <f>IF('[1]San Agustin'!AN209="","",'[1]San Agustin'!AN209)</f>
        <v>15372</v>
      </c>
      <c r="I129" s="96">
        <f>IF('[1]San Agustin'!AU209="","",'[1]San Agustin'!AU209)</f>
        <v>15660</v>
      </c>
      <c r="J129" s="96">
        <f>IF('[1]San Agustin'!BB209="","",'[1]San Agustin'!BB209)</f>
        <v>14988</v>
      </c>
      <c r="K129" s="96">
        <f>IF('[1]San Agustin'!BI209="","",'[1]San Agustin'!BI209)</f>
        <v>14280</v>
      </c>
      <c r="L129" s="96">
        <f>IF('[1]San Agustin'!BP209="","",'[1]San Agustin'!BP209)</f>
        <v>0</v>
      </c>
      <c r="M129" s="96">
        <f>IF('[1]San Agustin'!BW209="","",'[1]San Agustin'!BW209)</f>
        <v>0</v>
      </c>
      <c r="N129" s="96">
        <f>IF('[1]San Agustin'!CD209="","",'[1]San Agustin'!CD209)</f>
        <v>0</v>
      </c>
      <c r="O129" s="98">
        <f t="shared" si="0"/>
        <v>152748</v>
      </c>
      <c r="P129" s="6"/>
    </row>
    <row r="130" spans="1:16" ht="12" customHeight="1" x14ac:dyDescent="0.25">
      <c r="A130" s="238"/>
      <c r="B130" s="123" t="s">
        <v>84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8"/>
      <c r="P130" s="6"/>
    </row>
    <row r="131" spans="1:16" ht="12" customHeight="1" x14ac:dyDescent="0.25">
      <c r="A131" s="238"/>
      <c r="B131" s="120" t="s">
        <v>82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98">
        <f t="shared" si="0"/>
        <v>0</v>
      </c>
      <c r="P131" s="6"/>
    </row>
    <row r="132" spans="1:16" ht="12" customHeight="1" x14ac:dyDescent="0.25">
      <c r="A132" s="238"/>
      <c r="B132" s="120" t="s">
        <v>85</v>
      </c>
      <c r="C132" s="112">
        <f>IF('[1]San Agustin'!F209="","",'[1]San Agustin'!F209)</f>
        <v>216</v>
      </c>
      <c r="D132" s="112">
        <f>IF('[1]San Agustin'!M209="","",'[1]San Agustin'!M209)</f>
        <v>-432</v>
      </c>
      <c r="E132" s="112">
        <f>IF('[1]San Agustin'!T209="","",'[1]San Agustin'!T209)</f>
        <v>0</v>
      </c>
      <c r="F132" s="112">
        <f>IF('[1]San Agustin'!AA209="","",'[1]San Agustin'!AA209)</f>
        <v>0</v>
      </c>
      <c r="G132" s="112">
        <f>IF('[1]San Agustin'!AH209="","",'[1]San Agustin'!AH209)</f>
        <v>252</v>
      </c>
      <c r="H132" s="112">
        <f>IF('[1]San Agustin'!AO209="","",'[1]San Agustin'!AO209)</f>
        <v>0</v>
      </c>
      <c r="I132" s="112">
        <f>IF('[1]San Agustin'!AV209="","",'[1]San Agustin'!AV209)</f>
        <v>156</v>
      </c>
      <c r="J132" s="112">
        <f>IF('[1]San Agustin'!BC209="","",'[1]San Agustin'!BC209)</f>
        <v>0</v>
      </c>
      <c r="K132" s="112">
        <f>IF('[1]San Agustin'!BJ209="","",'[1]San Agustin'!BJ209)</f>
        <v>0</v>
      </c>
      <c r="L132" s="112">
        <f>IF('[1]San Agustin'!BQ209="","",'[1]San Agustin'!BQ209)</f>
        <v>0</v>
      </c>
      <c r="M132" s="112">
        <f>IF('[1]San Agustin'!BX209="","",'[1]San Agustin'!BX209)</f>
        <v>0</v>
      </c>
      <c r="N132" s="112">
        <f>IF('[1]San Agustin'!CE209="","",'[1]San Agustin'!CE209)</f>
        <v>0</v>
      </c>
      <c r="O132" s="98">
        <f t="shared" si="0"/>
        <v>192</v>
      </c>
      <c r="P132" s="6"/>
    </row>
    <row r="133" spans="1:16" ht="12" customHeight="1" x14ac:dyDescent="0.25">
      <c r="A133" s="238"/>
      <c r="B133" s="120" t="s">
        <v>80</v>
      </c>
      <c r="C133" s="114">
        <f t="shared" ref="C133:L133" si="38">IF(C129=0,"",(C131+C132)/IF(C129="","",C129))</f>
        <v>1.0588235294117647E-2</v>
      </c>
      <c r="D133" s="114">
        <f t="shared" si="38"/>
        <v>-2.8059236165237724E-2</v>
      </c>
      <c r="E133" s="114">
        <f t="shared" si="38"/>
        <v>0</v>
      </c>
      <c r="F133" s="114">
        <f t="shared" si="38"/>
        <v>0</v>
      </c>
      <c r="G133" s="114">
        <f t="shared" si="38"/>
        <v>1.2055109070034443E-2</v>
      </c>
      <c r="H133" s="114">
        <f t="shared" si="38"/>
        <v>0</v>
      </c>
      <c r="I133" s="114">
        <f t="shared" si="38"/>
        <v>9.9616858237547897E-3</v>
      </c>
      <c r="J133" s="114">
        <f t="shared" si="38"/>
        <v>0</v>
      </c>
      <c r="K133" s="114">
        <f t="shared" si="38"/>
        <v>0</v>
      </c>
      <c r="L133" s="114" t="str">
        <f t="shared" si="38"/>
        <v/>
      </c>
      <c r="M133" s="114" t="str">
        <f>IF(M129=0,"",(M131+M132)/IF(M129="","",M129))</f>
        <v/>
      </c>
      <c r="N133" s="114" t="str">
        <f t="shared" ref="N133:O133" si="39">IF(N129=0,"",(N131+N132)/IF(N129="","",N129))</f>
        <v/>
      </c>
      <c r="O133" s="126">
        <f t="shared" si="39"/>
        <v>1.2569722680493361E-3</v>
      </c>
      <c r="P133" s="6"/>
    </row>
    <row r="134" spans="1:16" ht="12" customHeight="1" x14ac:dyDescent="0.25">
      <c r="A134" s="238"/>
      <c r="B134" s="124" t="s">
        <v>83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8"/>
      <c r="P134" s="6"/>
    </row>
    <row r="135" spans="1:16" ht="12" customHeight="1" x14ac:dyDescent="0.25">
      <c r="A135" s="238"/>
      <c r="B135" s="121" t="s">
        <v>68</v>
      </c>
      <c r="C135" s="110">
        <f>IF('[1]San Agustin'!G209="","",'[1]San Agustin'!G209)</f>
        <v>11412</v>
      </c>
      <c r="D135" s="110">
        <f>IF('[1]San Agustin'!N209="","",'[1]San Agustin'!N209)</f>
        <v>9372</v>
      </c>
      <c r="E135" s="110">
        <f>IF('[1]San Agustin'!U209="","",'[1]San Agustin'!U209)</f>
        <v>9948</v>
      </c>
      <c r="F135" s="110">
        <f>IF('[1]San Agustin'!AB209="","",'[1]San Agustin'!AB209)</f>
        <v>8388</v>
      </c>
      <c r="G135" s="110">
        <f>IF('[1]San Agustin'!AI209="","",'[1]San Agustin'!AI209)</f>
        <v>7320</v>
      </c>
      <c r="H135" s="110">
        <f>IF('[1]San Agustin'!AP209="","",'[1]San Agustin'!AP209)</f>
        <v>5652</v>
      </c>
      <c r="I135" s="110">
        <f>IF('[1]San Agustin'!AW209="","",'[1]San Agustin'!AW209)</f>
        <v>3912</v>
      </c>
      <c r="J135" s="110">
        <f>IF('[1]San Agustin'!BD209="","",'[1]San Agustin'!BD209)</f>
        <v>468</v>
      </c>
      <c r="K135" s="110">
        <f>IF('[1]San Agustin'!BK209="","",'[1]San Agustin'!BK209)</f>
        <v>504</v>
      </c>
      <c r="L135" s="110">
        <f>IF('[1]San Agustin'!BR209="","",'[1]San Agustin'!BR209)</f>
        <v>0</v>
      </c>
      <c r="M135" s="110">
        <f>IF('[1]San Agustin'!BY209="","",'[1]San Agustin'!BY209)</f>
        <v>0</v>
      </c>
      <c r="N135" s="110">
        <f>IF('[1]San Agustin'!CF209="","",'[1]San Agustin'!CF209)</f>
        <v>0</v>
      </c>
      <c r="O135" s="111">
        <f t="shared" si="0"/>
        <v>56976</v>
      </c>
      <c r="P135" s="6"/>
    </row>
    <row r="136" spans="1:16" ht="12" customHeight="1" x14ac:dyDescent="0.25">
      <c r="A136" s="238"/>
      <c r="B136" s="130" t="s">
        <v>79</v>
      </c>
      <c r="C136" s="131">
        <f>IF(C129=0,"",C135/C129)</f>
        <v>0.55941176470588239</v>
      </c>
      <c r="D136" s="131">
        <f t="shared" ref="D136:O136" si="40">IF(D129=0,"",D135/D129)</f>
        <v>0.60872954014029623</v>
      </c>
      <c r="E136" s="131">
        <f t="shared" si="40"/>
        <v>0.5428945645055665</v>
      </c>
      <c r="F136" s="131">
        <f t="shared" si="40"/>
        <v>0.48140495867768596</v>
      </c>
      <c r="G136" s="131">
        <f t="shared" si="40"/>
        <v>0.35017221584385766</v>
      </c>
      <c r="H136" s="131">
        <f t="shared" si="40"/>
        <v>0.36768149882903983</v>
      </c>
      <c r="I136" s="131">
        <f t="shared" si="40"/>
        <v>0.24980842911877393</v>
      </c>
      <c r="J136" s="131">
        <f t="shared" si="40"/>
        <v>3.122497998398719E-2</v>
      </c>
      <c r="K136" s="131">
        <f t="shared" si="40"/>
        <v>3.5294117647058823E-2</v>
      </c>
      <c r="L136" s="131" t="str">
        <f t="shared" si="40"/>
        <v/>
      </c>
      <c r="M136" s="131" t="str">
        <f t="shared" si="40"/>
        <v/>
      </c>
      <c r="N136" s="131" t="str">
        <f t="shared" si="40"/>
        <v/>
      </c>
      <c r="O136" s="131">
        <f t="shared" si="40"/>
        <v>0.37300652054364053</v>
      </c>
      <c r="P136" s="6"/>
    </row>
    <row r="137" spans="1:16" ht="12" customHeight="1" x14ac:dyDescent="0.25">
      <c r="A137" s="225" t="s">
        <v>20</v>
      </c>
      <c r="B137" s="118" t="s">
        <v>81</v>
      </c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7"/>
      <c r="P137" s="6"/>
    </row>
    <row r="138" spans="1:16" ht="12" customHeight="1" x14ac:dyDescent="0.25">
      <c r="A138" s="226"/>
      <c r="B138" s="119" t="s">
        <v>66</v>
      </c>
      <c r="C138" s="96">
        <f>IF('[1]San Antonio'!D209="","",'[1]San Antonio'!D209)</f>
        <v>179</v>
      </c>
      <c r="D138" s="96">
        <f>IF('[1]San Antonio'!K209="","",'[1]San Antonio'!K209)</f>
        <v>113</v>
      </c>
      <c r="E138" s="96">
        <f>IF('[1]San Antonio'!R209="","",'[1]San Antonio'!R209)</f>
        <v>70</v>
      </c>
      <c r="F138" s="96">
        <f>IF('[1]San Antonio'!Y209="","",'[1]San Antonio'!Y209)</f>
        <v>13</v>
      </c>
      <c r="G138" s="96">
        <f>IF('[1]San Antonio'!AF209="","",'[1]San Antonio'!AF209)</f>
        <v>75</v>
      </c>
      <c r="H138" s="96">
        <f>IF('[1]San Antonio'!AM209="","",'[1]San Antonio'!AM209)</f>
        <v>72</v>
      </c>
      <c r="I138" s="96">
        <f>IF('[1]San Antonio'!AT209="","",'[1]San Antonio'!AT209)</f>
        <v>45</v>
      </c>
      <c r="J138" s="96">
        <f>IF('[1]San Antonio'!BA209="","",'[1]San Antonio'!BA209)</f>
        <v>89</v>
      </c>
      <c r="K138" s="96">
        <f>IF('[1]San Antonio'!BH209="","",'[1]San Antonio'!BH209)</f>
        <v>157</v>
      </c>
      <c r="L138" s="96">
        <f>IF('[1]San Antonio'!BO209="","",'[1]San Antonio'!BO209)</f>
        <v>0</v>
      </c>
      <c r="M138" s="96">
        <f>IF('[1]San Antonio'!BV209="","",'[1]San Antonio'!BV209)</f>
        <v>0</v>
      </c>
      <c r="N138" s="96">
        <f>IF('[1]San Antonio'!CC209="","",'[1]San Antonio'!CC209)</f>
        <v>0</v>
      </c>
      <c r="O138" s="97">
        <f t="shared" si="0"/>
        <v>813</v>
      </c>
      <c r="P138" s="6">
        <f t="shared" si="4"/>
        <v>9756</v>
      </c>
    </row>
    <row r="139" spans="1:16" ht="12" customHeight="1" x14ac:dyDescent="0.25">
      <c r="A139" s="226"/>
      <c r="B139" s="119" t="s">
        <v>67</v>
      </c>
      <c r="C139" s="96">
        <f>IF('[1]San Antonio'!E209="","",'[1]San Antonio'!E209)</f>
        <v>2268</v>
      </c>
      <c r="D139" s="96">
        <f>IF('[1]San Antonio'!L209="","",'[1]San Antonio'!L209)</f>
        <v>1536</v>
      </c>
      <c r="E139" s="96">
        <f>IF('[1]San Antonio'!S209="","",'[1]San Antonio'!S209)</f>
        <v>876</v>
      </c>
      <c r="F139" s="96">
        <f>IF('[1]San Antonio'!Z209="","",'[1]San Antonio'!Z209)</f>
        <v>600</v>
      </c>
      <c r="G139" s="96">
        <f>IF('[1]San Antonio'!AG209="","",'[1]San Antonio'!AG209)</f>
        <v>1176</v>
      </c>
      <c r="H139" s="96">
        <f>IF('[1]San Antonio'!AN209="","",'[1]San Antonio'!AN209)</f>
        <v>912</v>
      </c>
      <c r="I139" s="96">
        <f>IF('[1]San Antonio'!AU209="","",'[1]San Antonio'!AU209)</f>
        <v>540</v>
      </c>
      <c r="J139" s="96">
        <f>IF('[1]San Antonio'!BB209="","",'[1]San Antonio'!BB209)</f>
        <v>1224</v>
      </c>
      <c r="K139" s="96">
        <f>IF('[1]San Antonio'!BI209="","",'[1]San Antonio'!BI209)</f>
        <v>2160</v>
      </c>
      <c r="L139" s="96">
        <f>IF('[1]San Antonio'!BP209="","",'[1]San Antonio'!BP209)</f>
        <v>0</v>
      </c>
      <c r="M139" s="96">
        <f>IF('[1]San Antonio'!BW209="","",'[1]San Antonio'!BW209)</f>
        <v>0</v>
      </c>
      <c r="N139" s="96">
        <f>IF('[1]San Antonio'!CD209="","",'[1]San Antonio'!CD209)</f>
        <v>0</v>
      </c>
      <c r="O139" s="97">
        <f t="shared" si="0"/>
        <v>11292</v>
      </c>
      <c r="P139" s="6"/>
    </row>
    <row r="140" spans="1:16" ht="12" customHeight="1" x14ac:dyDescent="0.25">
      <c r="A140" s="226"/>
      <c r="B140" s="123" t="s">
        <v>84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7"/>
      <c r="P140" s="6"/>
    </row>
    <row r="141" spans="1:16" ht="12" customHeight="1" x14ac:dyDescent="0.25">
      <c r="A141" s="226"/>
      <c r="B141" s="120" t="s">
        <v>82</v>
      </c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98">
        <f t="shared" si="0"/>
        <v>0</v>
      </c>
      <c r="P141" s="6"/>
    </row>
    <row r="142" spans="1:16" ht="12" customHeight="1" x14ac:dyDescent="0.25">
      <c r="A142" s="226"/>
      <c r="B142" s="120" t="s">
        <v>85</v>
      </c>
      <c r="C142" s="112">
        <f>IF('[1]San Antonio'!F209="","",'[1]San Antonio'!F209)</f>
        <v>0</v>
      </c>
      <c r="D142" s="112">
        <f>IF('[1]San Antonio'!M209="","",'[1]San Antonio'!M209)</f>
        <v>0</v>
      </c>
      <c r="E142" s="112">
        <f>IF('[1]San Antonio'!T209="","",'[1]San Antonio'!T209)</f>
        <v>0</v>
      </c>
      <c r="F142" s="112">
        <f>IF('[1]San Antonio'!AA209="","",'[1]San Antonio'!AA209)</f>
        <v>0</v>
      </c>
      <c r="G142" s="112">
        <f>IF('[1]San Antonio'!AH209="","",'[1]San Antonio'!AH209)</f>
        <v>0</v>
      </c>
      <c r="H142" s="112">
        <f>IF('[1]San Antonio'!AO209="","",'[1]San Antonio'!AO209)</f>
        <v>0</v>
      </c>
      <c r="I142" s="112">
        <f>IF('[1]San Antonio'!AV209="","",'[1]San Antonio'!AV209)</f>
        <v>0</v>
      </c>
      <c r="J142" s="112">
        <f>IF('[1]San Antonio'!BC209="","",'[1]San Antonio'!BC209)</f>
        <v>0</v>
      </c>
      <c r="K142" s="112">
        <f>IF('[1]San Antonio'!BJ209="","",'[1]San Antonio'!BJ209)</f>
        <v>0</v>
      </c>
      <c r="L142" s="112">
        <f>IF('[1]San Antonio'!BQ209="","",'[1]San Antonio'!BQ209)</f>
        <v>0</v>
      </c>
      <c r="M142" s="112">
        <f>IF('[1]San Antonio'!BX209="","",'[1]San Antonio'!BX209)</f>
        <v>0</v>
      </c>
      <c r="N142" s="112">
        <f>IF('[1]San Antonio'!CE209="","",'[1]San Antonio'!CE209)</f>
        <v>0</v>
      </c>
      <c r="O142" s="113">
        <f t="shared" si="0"/>
        <v>0</v>
      </c>
      <c r="P142" s="6"/>
    </row>
    <row r="143" spans="1:16" ht="12" customHeight="1" x14ac:dyDescent="0.25">
      <c r="A143" s="226"/>
      <c r="B143" s="120" t="s">
        <v>80</v>
      </c>
      <c r="C143" s="114">
        <f t="shared" ref="C143:L143" si="41">IF(C139=0,"",(C141+C142)/IF(C139="","",C139))</f>
        <v>0</v>
      </c>
      <c r="D143" s="114">
        <f t="shared" si="41"/>
        <v>0</v>
      </c>
      <c r="E143" s="114">
        <f t="shared" si="41"/>
        <v>0</v>
      </c>
      <c r="F143" s="114">
        <f t="shared" si="41"/>
        <v>0</v>
      </c>
      <c r="G143" s="114">
        <f t="shared" si="41"/>
        <v>0</v>
      </c>
      <c r="H143" s="114">
        <f t="shared" si="41"/>
        <v>0</v>
      </c>
      <c r="I143" s="114">
        <f t="shared" si="41"/>
        <v>0</v>
      </c>
      <c r="J143" s="114">
        <f t="shared" si="41"/>
        <v>0</v>
      </c>
      <c r="K143" s="114">
        <f t="shared" si="41"/>
        <v>0</v>
      </c>
      <c r="L143" s="114" t="str">
        <f t="shared" si="41"/>
        <v/>
      </c>
      <c r="M143" s="114" t="str">
        <f>IF(M139=0,"",(M141+M142)/IF(M139="","",M139))</f>
        <v/>
      </c>
      <c r="N143" s="114" t="str">
        <f t="shared" ref="N143:O143" si="42">IF(N139=0,"",(N141+N142)/IF(N139="","",N139))</f>
        <v/>
      </c>
      <c r="O143" s="126">
        <f t="shared" si="42"/>
        <v>0</v>
      </c>
      <c r="P143" s="6"/>
    </row>
    <row r="144" spans="1:16" ht="12" customHeight="1" x14ac:dyDescent="0.25">
      <c r="A144" s="226"/>
      <c r="B144" s="124" t="s">
        <v>83</v>
      </c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7"/>
      <c r="P144" s="6"/>
    </row>
    <row r="145" spans="1:16" ht="12" customHeight="1" x14ac:dyDescent="0.25">
      <c r="A145" s="226"/>
      <c r="B145" s="121" t="s">
        <v>68</v>
      </c>
      <c r="C145" s="110">
        <f>IF('[1]San Antonio'!G209="","",'[1]San Antonio'!G209)</f>
        <v>2268</v>
      </c>
      <c r="D145" s="110">
        <f>IF('[1]San Antonio'!N209="","",'[1]San Antonio'!N209)</f>
        <v>1536</v>
      </c>
      <c r="E145" s="110">
        <f>IF('[1]San Antonio'!U209="","",'[1]San Antonio'!U209)</f>
        <v>240</v>
      </c>
      <c r="F145" s="110">
        <f>IF('[1]San Antonio'!AB209="","",'[1]San Antonio'!AB209)</f>
        <v>240</v>
      </c>
      <c r="G145" s="110">
        <f>IF('[1]San Antonio'!AI209="","",'[1]San Antonio'!AI209)</f>
        <v>240</v>
      </c>
      <c r="H145" s="110">
        <f>IF('[1]San Antonio'!AP209="","",'[1]San Antonio'!AP209)</f>
        <v>60</v>
      </c>
      <c r="I145" s="110">
        <f>IF('[1]San Antonio'!AW209="","",'[1]San Antonio'!AW209)</f>
        <v>48</v>
      </c>
      <c r="J145" s="110">
        <f>IF('[1]San Antonio'!BD209="","",'[1]San Antonio'!BD209)</f>
        <v>0</v>
      </c>
      <c r="K145" s="110">
        <f>IF('[1]San Antonio'!BK209="","",'[1]San Antonio'!BK209)</f>
        <v>0</v>
      </c>
      <c r="L145" s="110">
        <f>IF('[1]San Antonio'!BR209="","",'[1]San Antonio'!BR209)</f>
        <v>0</v>
      </c>
      <c r="M145" s="110">
        <f>IF('[1]San Antonio'!BY209="","",'[1]San Antonio'!BY209)</f>
        <v>0</v>
      </c>
      <c r="N145" s="110">
        <f>IF('[1]San Antonio'!CF209="","",'[1]San Antonio'!CF209)</f>
        <v>0</v>
      </c>
      <c r="O145" s="129">
        <f t="shared" si="0"/>
        <v>4632</v>
      </c>
      <c r="P145" s="6"/>
    </row>
    <row r="146" spans="1:16" ht="12" customHeight="1" x14ac:dyDescent="0.25">
      <c r="A146" s="227"/>
      <c r="B146" s="122" t="s">
        <v>79</v>
      </c>
      <c r="C146" s="109">
        <f>IF(C139=0,"",C145/C139)</f>
        <v>1</v>
      </c>
      <c r="D146" s="109">
        <f t="shared" ref="D146:O146" si="43">IF(D139=0,"",D145/D139)</f>
        <v>1</v>
      </c>
      <c r="E146" s="109">
        <f t="shared" si="43"/>
        <v>0.27397260273972601</v>
      </c>
      <c r="F146" s="109">
        <f t="shared" si="43"/>
        <v>0.4</v>
      </c>
      <c r="G146" s="109">
        <f t="shared" si="43"/>
        <v>0.20408163265306123</v>
      </c>
      <c r="H146" s="109">
        <f t="shared" si="43"/>
        <v>6.5789473684210523E-2</v>
      </c>
      <c r="I146" s="109">
        <f t="shared" si="43"/>
        <v>8.8888888888888892E-2</v>
      </c>
      <c r="J146" s="109">
        <f t="shared" si="43"/>
        <v>0</v>
      </c>
      <c r="K146" s="109">
        <f t="shared" si="43"/>
        <v>0</v>
      </c>
      <c r="L146" s="109" t="str">
        <f t="shared" si="43"/>
        <v/>
      </c>
      <c r="M146" s="109" t="str">
        <f t="shared" si="43"/>
        <v/>
      </c>
      <c r="N146" s="109" t="str">
        <f t="shared" si="43"/>
        <v/>
      </c>
      <c r="O146" s="109">
        <f t="shared" si="43"/>
        <v>0.41020191285866098</v>
      </c>
      <c r="P146" s="6"/>
    </row>
    <row r="147" spans="1:16" ht="12" customHeight="1" x14ac:dyDescent="0.25">
      <c r="A147" s="225" t="s">
        <v>70</v>
      </c>
      <c r="B147" s="118" t="s">
        <v>81</v>
      </c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6"/>
    </row>
    <row r="148" spans="1:16" ht="12" customHeight="1" x14ac:dyDescent="0.25">
      <c r="A148" s="226"/>
      <c r="B148" s="119" t="s">
        <v>66</v>
      </c>
      <c r="C148" s="96">
        <f>IF('[1]San Isidro'!D209="","",'[1]San Isidro'!D209)</f>
        <v>44</v>
      </c>
      <c r="D148" s="96">
        <f>IF('[1]San Isidro'!K209="","",'[1]San Isidro'!K209)</f>
        <v>44</v>
      </c>
      <c r="E148" s="96">
        <f>IF('[1]San Isidro'!R209="","",'[1]San Isidro'!R209)</f>
        <v>50</v>
      </c>
      <c r="F148" s="96">
        <f>IF('[1]San Isidro'!Y209="","",'[1]San Isidro'!Y209)</f>
        <v>47</v>
      </c>
      <c r="G148" s="96">
        <f>IF('[1]San Isidro'!AF209="","",'[1]San Isidro'!AF209)</f>
        <v>36</v>
      </c>
      <c r="H148" s="96">
        <f>IF('[1]San Isidro'!AM209="","",'[1]San Isidro'!AM209)</f>
        <v>74</v>
      </c>
      <c r="I148" s="96">
        <f>IF('[1]San Isidro'!AT209="","",'[1]San Isidro'!AT209)</f>
        <v>36</v>
      </c>
      <c r="J148" s="96">
        <f>IF('[1]San Isidro'!BA209="","",'[1]San Isidro'!BA209)</f>
        <v>13</v>
      </c>
      <c r="K148" s="96">
        <f>IF('[1]San Isidro'!BH209="","",'[1]San Isidro'!BH209)</f>
        <v>0</v>
      </c>
      <c r="L148" s="96">
        <f>IF('[1]San Isidro'!BO209="","",'[1]San Isidro'!BO209)</f>
        <v>0</v>
      </c>
      <c r="M148" s="96">
        <f>IF('[1]San Isidro'!BV209="","",'[1]San Isidro'!BV209)</f>
        <v>0</v>
      </c>
      <c r="N148" s="96">
        <f>IF('[1]San Isidro'!CC209="","",'[1]San Isidro'!CC209)</f>
        <v>0</v>
      </c>
      <c r="O148" s="98">
        <f t="shared" si="0"/>
        <v>344</v>
      </c>
      <c r="P148" s="6">
        <f t="shared" si="4"/>
        <v>4128</v>
      </c>
    </row>
    <row r="149" spans="1:16" ht="12" customHeight="1" x14ac:dyDescent="0.25">
      <c r="A149" s="226"/>
      <c r="B149" s="119" t="s">
        <v>67</v>
      </c>
      <c r="C149" s="96">
        <f>IF('[1]San Isidro'!E209="","",'[1]San Isidro'!E209)</f>
        <v>756</v>
      </c>
      <c r="D149" s="96">
        <f>IF('[1]San Isidro'!L209="","",'[1]San Isidro'!L209)</f>
        <v>696</v>
      </c>
      <c r="E149" s="96">
        <f>IF('[1]San Isidro'!S209="","",'[1]San Isidro'!S209)</f>
        <v>732</v>
      </c>
      <c r="F149" s="96">
        <f>IF('[1]San Isidro'!Z209="","",'[1]San Isidro'!Z209)</f>
        <v>612</v>
      </c>
      <c r="G149" s="96">
        <f>IF('[1]San Isidro'!AG209="","",'[1]San Isidro'!AG209)</f>
        <v>636</v>
      </c>
      <c r="H149" s="96">
        <f>IF('[1]San Isidro'!AN209="","",'[1]San Isidro'!AN209)</f>
        <v>888</v>
      </c>
      <c r="I149" s="96">
        <f>IF('[1]San Isidro'!AU209="","",'[1]San Isidro'!AU209)</f>
        <v>432</v>
      </c>
      <c r="J149" s="96">
        <f>IF('[1]San Isidro'!BB209="","",'[1]San Isidro'!BB209)</f>
        <v>240</v>
      </c>
      <c r="K149" s="96">
        <f>IF('[1]San Isidro'!BI209="","",'[1]San Isidro'!BI209)</f>
        <v>0</v>
      </c>
      <c r="L149" s="96">
        <f>IF('[1]San Isidro'!BP209="","",'[1]San Isidro'!BP209)</f>
        <v>0</v>
      </c>
      <c r="M149" s="96">
        <f>IF('[1]San Isidro'!BW209="","",'[1]San Isidro'!BW209)</f>
        <v>0</v>
      </c>
      <c r="N149" s="96">
        <f>IF('[1]San Isidro'!CD209="","",'[1]San Isidro'!CD209)</f>
        <v>0</v>
      </c>
      <c r="O149" s="98">
        <f t="shared" si="0"/>
        <v>4992</v>
      </c>
      <c r="P149" s="6"/>
    </row>
    <row r="150" spans="1:16" ht="12" customHeight="1" x14ac:dyDescent="0.25">
      <c r="A150" s="226"/>
      <c r="B150" s="123" t="s">
        <v>84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8"/>
      <c r="P150" s="6"/>
    </row>
    <row r="151" spans="1:16" ht="12" customHeight="1" x14ac:dyDescent="0.25">
      <c r="A151" s="226"/>
      <c r="B151" s="120" t="s">
        <v>82</v>
      </c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98">
        <f t="shared" si="0"/>
        <v>0</v>
      </c>
      <c r="P151" s="6"/>
    </row>
    <row r="152" spans="1:16" ht="12" customHeight="1" x14ac:dyDescent="0.25">
      <c r="A152" s="226"/>
      <c r="B152" s="120" t="s">
        <v>85</v>
      </c>
      <c r="C152" s="112">
        <f>IF('[1]San Isidro'!F209="","",'[1]San Isidro'!F209)</f>
        <v>0</v>
      </c>
      <c r="D152" s="112">
        <f>IF('[1]San Isidro'!M209="","",'[1]San Isidro'!M209)</f>
        <v>0</v>
      </c>
      <c r="E152" s="112">
        <f>IF('[1]San Isidro'!T209="","",'[1]San Isidro'!T209)</f>
        <v>0</v>
      </c>
      <c r="F152" s="112">
        <f>IF('[1]San Isidro'!AA209="","",'[1]San Isidro'!AA209)</f>
        <v>0</v>
      </c>
      <c r="G152" s="112">
        <f>IF('[1]San Isidro'!AH209="","",'[1]San Isidro'!AH209)</f>
        <v>0</v>
      </c>
      <c r="H152" s="112">
        <f>IF('[1]San Isidro'!AO209="","",'[1]San Isidro'!AO209)</f>
        <v>0</v>
      </c>
      <c r="I152" s="112">
        <f>IF('[1]San Isidro'!AV209="","",'[1]San Isidro'!AV209)</f>
        <v>0</v>
      </c>
      <c r="J152" s="112">
        <f>IF('[1]San Isidro'!BC209="","",'[1]San Isidro'!BC209)</f>
        <v>0</v>
      </c>
      <c r="K152" s="112">
        <f>IF('[1]San Isidro'!BJ209="","",'[1]San Isidro'!BJ209)</f>
        <v>0</v>
      </c>
      <c r="L152" s="112">
        <f>IF('[1]San Isidro'!BQ209="","",'[1]San Isidro'!BQ209)</f>
        <v>0</v>
      </c>
      <c r="M152" s="112">
        <f>IF('[1]San Isidro'!BX209="","",'[1]San Isidro'!BX209)</f>
        <v>0</v>
      </c>
      <c r="N152" s="112">
        <f>IF('[1]San Isidro'!CE209="","",'[1]San Isidro'!CE209)</f>
        <v>0</v>
      </c>
      <c r="O152" s="113">
        <f t="shared" si="0"/>
        <v>0</v>
      </c>
      <c r="P152" s="6"/>
    </row>
    <row r="153" spans="1:16" ht="12" customHeight="1" x14ac:dyDescent="0.25">
      <c r="A153" s="226"/>
      <c r="B153" s="120" t="s">
        <v>80</v>
      </c>
      <c r="C153" s="114">
        <f t="shared" ref="C153:L153" si="44">IF(C149=0,"",(C151+C152)/IF(C149="","",C149))</f>
        <v>0</v>
      </c>
      <c r="D153" s="114">
        <f t="shared" si="44"/>
        <v>0</v>
      </c>
      <c r="E153" s="114">
        <f t="shared" si="44"/>
        <v>0</v>
      </c>
      <c r="F153" s="114">
        <f t="shared" si="44"/>
        <v>0</v>
      </c>
      <c r="G153" s="114">
        <f t="shared" si="44"/>
        <v>0</v>
      </c>
      <c r="H153" s="114">
        <f t="shared" si="44"/>
        <v>0</v>
      </c>
      <c r="I153" s="114">
        <f t="shared" si="44"/>
        <v>0</v>
      </c>
      <c r="J153" s="114">
        <f t="shared" si="44"/>
        <v>0</v>
      </c>
      <c r="K153" s="114" t="str">
        <f t="shared" si="44"/>
        <v/>
      </c>
      <c r="L153" s="114" t="str">
        <f t="shared" si="44"/>
        <v/>
      </c>
      <c r="M153" s="114" t="str">
        <f>IF(M149=0,"",(M151+M152)/IF(M149="","",M149))</f>
        <v/>
      </c>
      <c r="N153" s="114" t="str">
        <f t="shared" ref="N153:O153" si="45">IF(N149=0,"",(N151+N152)/IF(N149="","",N149))</f>
        <v/>
      </c>
      <c r="O153" s="126">
        <f t="shared" si="45"/>
        <v>0</v>
      </c>
      <c r="P153" s="6"/>
    </row>
    <row r="154" spans="1:16" ht="12" customHeight="1" x14ac:dyDescent="0.25">
      <c r="A154" s="226"/>
      <c r="B154" s="124" t="s">
        <v>83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8"/>
      <c r="P154" s="6"/>
    </row>
    <row r="155" spans="1:16" ht="12" customHeight="1" x14ac:dyDescent="0.25">
      <c r="A155" s="226"/>
      <c r="B155" s="121" t="s">
        <v>68</v>
      </c>
      <c r="C155" s="110">
        <f>IF('[1]San Isidro'!G209="","",'[1]San Isidro'!G209)</f>
        <v>516</v>
      </c>
      <c r="D155" s="110">
        <f>IF('[1]San Isidro'!N209="","",'[1]San Isidro'!N209)</f>
        <v>456</v>
      </c>
      <c r="E155" s="110">
        <f>IF('[1]San Isidro'!U209="","",'[1]San Isidro'!U209)</f>
        <v>348</v>
      </c>
      <c r="F155" s="110">
        <f>IF('[1]San Isidro'!AB209="","",'[1]San Isidro'!AB209)</f>
        <v>240</v>
      </c>
      <c r="G155" s="110">
        <f>IF('[1]San Isidro'!AI209="","",'[1]San Isidro'!AI209)</f>
        <v>240</v>
      </c>
      <c r="H155" s="110">
        <f>IF('[1]San Isidro'!AP209="","",'[1]San Isidro'!AP209)</f>
        <v>216</v>
      </c>
      <c r="I155" s="110">
        <f>IF('[1]San Isidro'!AW209="","",'[1]San Isidro'!AW209)</f>
        <v>84</v>
      </c>
      <c r="J155" s="110">
        <f>IF('[1]San Isidro'!BD209="","",'[1]San Isidro'!BD209)</f>
        <v>0</v>
      </c>
      <c r="K155" s="110">
        <f>IF('[1]San Isidro'!BK209="","",'[1]San Isidro'!BK209)</f>
        <v>0</v>
      </c>
      <c r="L155" s="110">
        <f>IF('[1]San Isidro'!BR209="","",'[1]San Isidro'!BR209)</f>
        <v>0</v>
      </c>
      <c r="M155" s="110">
        <f>IF('[1]San Isidro'!BY209="","",'[1]San Isidro'!BY209)</f>
        <v>0</v>
      </c>
      <c r="N155" s="110">
        <f>IF('[1]San Isidro'!CF209="","",'[1]San Isidro'!CF209)</f>
        <v>0</v>
      </c>
      <c r="O155" s="111">
        <f t="shared" si="0"/>
        <v>2100</v>
      </c>
      <c r="P155" s="6"/>
    </row>
    <row r="156" spans="1:16" ht="12" customHeight="1" x14ac:dyDescent="0.25">
      <c r="A156" s="227"/>
      <c r="B156" s="122" t="s">
        <v>79</v>
      </c>
      <c r="C156" s="109">
        <f>IF(C149=0,"",C155/C149)</f>
        <v>0.68253968253968256</v>
      </c>
      <c r="D156" s="109">
        <f t="shared" ref="D156:O156" si="46">IF(D149=0,"",D155/D149)</f>
        <v>0.65517241379310343</v>
      </c>
      <c r="E156" s="109">
        <f t="shared" si="46"/>
        <v>0.47540983606557374</v>
      </c>
      <c r="F156" s="109">
        <f t="shared" si="46"/>
        <v>0.39215686274509803</v>
      </c>
      <c r="G156" s="109">
        <f t="shared" si="46"/>
        <v>0.37735849056603776</v>
      </c>
      <c r="H156" s="109">
        <f t="shared" si="46"/>
        <v>0.24324324324324326</v>
      </c>
      <c r="I156" s="109">
        <f t="shared" si="46"/>
        <v>0.19444444444444445</v>
      </c>
      <c r="J156" s="109">
        <f t="shared" si="46"/>
        <v>0</v>
      </c>
      <c r="K156" s="109" t="str">
        <f t="shared" si="46"/>
        <v/>
      </c>
      <c r="L156" s="109" t="str">
        <f t="shared" si="46"/>
        <v/>
      </c>
      <c r="M156" s="109" t="str">
        <f t="shared" si="46"/>
        <v/>
      </c>
      <c r="N156" s="109" t="str">
        <f t="shared" si="46"/>
        <v/>
      </c>
      <c r="O156" s="109">
        <f t="shared" si="46"/>
        <v>0.42067307692307693</v>
      </c>
      <c r="P156" s="6"/>
    </row>
    <row r="157" spans="1:16" ht="12" customHeight="1" x14ac:dyDescent="0.25">
      <c r="A157" s="237" t="s">
        <v>21</v>
      </c>
      <c r="B157" s="118" t="s">
        <v>81</v>
      </c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7"/>
      <c r="P157" s="6"/>
    </row>
    <row r="158" spans="1:16" ht="12" customHeight="1" x14ac:dyDescent="0.25">
      <c r="A158" s="238"/>
      <c r="B158" s="119" t="s">
        <v>66</v>
      </c>
      <c r="C158" s="96">
        <f>IF('[1]San Miguel'!D209="","",'[1]San Miguel'!D209)</f>
        <v>510</v>
      </c>
      <c r="D158" s="96">
        <f>IF('[1]San Miguel'!K209="","",'[1]San Miguel'!K209)</f>
        <v>461</v>
      </c>
      <c r="E158" s="96">
        <f>IF('[1]San Miguel'!R209="","",'[1]San Miguel'!R209)</f>
        <v>600</v>
      </c>
      <c r="F158" s="96">
        <f>IF('[1]San Miguel'!Y209="","",'[1]San Miguel'!Y209)</f>
        <v>607</v>
      </c>
      <c r="G158" s="96">
        <f>IF('[1]San Miguel'!AF209="","",'[1]San Miguel'!AF209)</f>
        <v>459</v>
      </c>
      <c r="H158" s="96">
        <f>IF('[1]San Miguel'!AM209="","",'[1]San Miguel'!AM209)</f>
        <v>404</v>
      </c>
      <c r="I158" s="96">
        <f>IF('[1]San Miguel'!AT209="","",'[1]San Miguel'!AT209)</f>
        <v>605</v>
      </c>
      <c r="J158" s="96">
        <f>IF('[1]San Miguel'!BA209="","",'[1]San Miguel'!BA209)</f>
        <v>669</v>
      </c>
      <c r="K158" s="96">
        <f>IF('[1]San Miguel'!BH209="","",'[1]San Miguel'!BH209)</f>
        <v>312</v>
      </c>
      <c r="L158" s="96">
        <f>IF('[1]San Miguel'!BO209="","",'[1]San Miguel'!BO209)</f>
        <v>0</v>
      </c>
      <c r="M158" s="96">
        <f>IF('[1]San Miguel'!BV209="","",'[1]San Miguel'!BV209)</f>
        <v>0</v>
      </c>
      <c r="N158" s="96">
        <f>IF('[1]San Miguel'!CC209="","",'[1]San Miguel'!CC209)</f>
        <v>0</v>
      </c>
      <c r="O158" s="97">
        <f t="shared" si="0"/>
        <v>4627</v>
      </c>
      <c r="P158" s="6">
        <f t="shared" si="4"/>
        <v>55524</v>
      </c>
    </row>
    <row r="159" spans="1:16" ht="12" customHeight="1" x14ac:dyDescent="0.25">
      <c r="A159" s="238"/>
      <c r="B159" s="119" t="s">
        <v>67</v>
      </c>
      <c r="C159" s="96">
        <f>IF('[1]San Miguel'!E209="","",'[1]San Miguel'!E209)</f>
        <v>6528</v>
      </c>
      <c r="D159" s="96">
        <f>IF('[1]San Miguel'!L209="","",'[1]San Miguel'!L209)</f>
        <v>6120</v>
      </c>
      <c r="E159" s="96">
        <f>IF('[1]San Miguel'!S209="","",'[1]San Miguel'!S209)</f>
        <v>7416</v>
      </c>
      <c r="F159" s="96">
        <f>IF('[1]San Miguel'!Z209="","",'[1]San Miguel'!Z209)</f>
        <v>7452</v>
      </c>
      <c r="G159" s="96">
        <f>IF('[1]San Miguel'!AG209="","",'[1]San Miguel'!AG209)</f>
        <v>5856</v>
      </c>
      <c r="H159" s="96">
        <f>IF('[1]San Miguel'!AN209="","",'[1]San Miguel'!AN209)</f>
        <v>4848</v>
      </c>
      <c r="I159" s="96">
        <f>IF('[1]San Miguel'!AU209="","",'[1]San Miguel'!AU209)</f>
        <v>7260</v>
      </c>
      <c r="J159" s="96">
        <f>IF('[1]San Miguel'!BB209="","",'[1]San Miguel'!BB209)</f>
        <v>8376</v>
      </c>
      <c r="K159" s="96">
        <f>IF('[1]San Miguel'!BI209="","",'[1]San Miguel'!BI209)</f>
        <v>4776</v>
      </c>
      <c r="L159" s="96">
        <f>IF('[1]San Miguel'!BP209="","",'[1]San Miguel'!BP209)</f>
        <v>0</v>
      </c>
      <c r="M159" s="96">
        <f>IF('[1]San Miguel'!BW209="","",'[1]San Miguel'!BW209)</f>
        <v>0</v>
      </c>
      <c r="N159" s="96">
        <f>IF('[1]San Miguel'!CD209="","",'[1]San Miguel'!CD209)</f>
        <v>0</v>
      </c>
      <c r="O159" s="97">
        <f t="shared" si="0"/>
        <v>58632</v>
      </c>
      <c r="P159" s="6"/>
    </row>
    <row r="160" spans="1:16" ht="12" customHeight="1" x14ac:dyDescent="0.25">
      <c r="A160" s="238"/>
      <c r="B160" s="123" t="s">
        <v>84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6"/>
    </row>
    <row r="161" spans="1:16" ht="12" customHeight="1" x14ac:dyDescent="0.25">
      <c r="A161" s="238"/>
      <c r="B161" s="120" t="s">
        <v>82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28"/>
      <c r="P161" s="6"/>
    </row>
    <row r="162" spans="1:16" ht="12" customHeight="1" x14ac:dyDescent="0.25">
      <c r="A162" s="238"/>
      <c r="B162" s="120" t="s">
        <v>85</v>
      </c>
      <c r="C162" s="112">
        <f>IF('[1]San Miguel'!F209="","",'[1]San Miguel'!F209)</f>
        <v>0</v>
      </c>
      <c r="D162" s="112" t="e">
        <f>IF('[1]San Miguel'!M209="","",'[1]San Miguel'!M209)</f>
        <v>#VALUE!</v>
      </c>
      <c r="E162" s="112">
        <f>IF('[1]San Miguel'!T209="","",'[1]San Miguel'!T209)</f>
        <v>-60</v>
      </c>
      <c r="F162" s="112">
        <f>IF('[1]San Miguel'!AA209="","",'[1]San Miguel'!AA209)</f>
        <v>0</v>
      </c>
      <c r="G162" s="112">
        <f>IF('[1]San Miguel'!AH209="","",'[1]San Miguel'!AH209)</f>
        <v>0</v>
      </c>
      <c r="H162" s="112">
        <f>IF('[1]San Miguel'!AO209="","",'[1]San Miguel'!AO209)</f>
        <v>-12</v>
      </c>
      <c r="I162" s="112">
        <f>IF('[1]San Miguel'!AV209="","",'[1]San Miguel'!AV209)</f>
        <v>0</v>
      </c>
      <c r="J162" s="112">
        <f>IF('[1]San Miguel'!BC209="","",'[1]San Miguel'!BC209)</f>
        <v>0</v>
      </c>
      <c r="K162" s="112">
        <f>IF('[1]San Miguel'!BJ209="","",'[1]San Miguel'!BJ209)</f>
        <v>0</v>
      </c>
      <c r="L162" s="112">
        <f>IF('[1]San Miguel'!BQ209="","",'[1]San Miguel'!BQ209)</f>
        <v>0</v>
      </c>
      <c r="M162" s="112">
        <f>IF('[1]San Miguel'!BX209="","",'[1]San Miguel'!BX209)</f>
        <v>0</v>
      </c>
      <c r="N162" s="112">
        <f>IF('[1]San Miguel'!CE209="","",'[1]San Miguel'!CE209)</f>
        <v>0</v>
      </c>
      <c r="O162" s="113" t="e">
        <f t="shared" si="0"/>
        <v>#VALUE!</v>
      </c>
      <c r="P162" s="6"/>
    </row>
    <row r="163" spans="1:16" ht="12" customHeight="1" x14ac:dyDescent="0.25">
      <c r="A163" s="238"/>
      <c r="B163" s="120" t="s">
        <v>80</v>
      </c>
      <c r="C163" s="114">
        <f t="shared" ref="C163:L163" si="47">IF(C159=0,"",(C161+C162)/IF(C159="","",C159))</f>
        <v>0</v>
      </c>
      <c r="D163" s="114" t="e">
        <f t="shared" si="47"/>
        <v>#VALUE!</v>
      </c>
      <c r="E163" s="114">
        <f t="shared" si="47"/>
        <v>-8.0906148867313909E-3</v>
      </c>
      <c r="F163" s="114">
        <f t="shared" si="47"/>
        <v>0</v>
      </c>
      <c r="G163" s="114">
        <f t="shared" si="47"/>
        <v>0</v>
      </c>
      <c r="H163" s="114">
        <f t="shared" si="47"/>
        <v>-2.4752475247524753E-3</v>
      </c>
      <c r="I163" s="114">
        <f t="shared" si="47"/>
        <v>0</v>
      </c>
      <c r="J163" s="114">
        <f t="shared" si="47"/>
        <v>0</v>
      </c>
      <c r="K163" s="114">
        <f t="shared" si="47"/>
        <v>0</v>
      </c>
      <c r="L163" s="114" t="str">
        <f t="shared" si="47"/>
        <v/>
      </c>
      <c r="M163" s="114" t="str">
        <f>IF(M159=0,"",(M161+M162)/IF(M159="","",M159))</f>
        <v/>
      </c>
      <c r="N163" s="114" t="str">
        <f t="shared" ref="N163:O163" si="48">IF(N159=0,"",(N161+N162)/IF(N159="","",N159))</f>
        <v/>
      </c>
      <c r="O163" s="126" t="e">
        <f t="shared" si="48"/>
        <v>#VALUE!</v>
      </c>
      <c r="P163" s="6"/>
    </row>
    <row r="164" spans="1:16" ht="12" customHeight="1" x14ac:dyDescent="0.25">
      <c r="A164" s="238"/>
      <c r="B164" s="124" t="s">
        <v>83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6"/>
    </row>
    <row r="165" spans="1:16" ht="12" customHeight="1" x14ac:dyDescent="0.25">
      <c r="A165" s="238"/>
      <c r="B165" s="121" t="s">
        <v>68</v>
      </c>
      <c r="C165" s="110">
        <f>IF('[1]San Miguel'!G209="","",'[1]San Miguel'!G209)</f>
        <v>3852</v>
      </c>
      <c r="D165" s="110">
        <f>IF('[1]San Miguel'!N209="","",'[1]San Miguel'!N209)</f>
        <v>3780</v>
      </c>
      <c r="E165" s="110">
        <f>IF('[1]San Miguel'!U209="","",'[1]San Miguel'!U209)</f>
        <v>4248</v>
      </c>
      <c r="F165" s="110">
        <f>IF('[1]San Miguel'!AB209="","",'[1]San Miguel'!AB209)</f>
        <v>3804</v>
      </c>
      <c r="G165" s="110">
        <f>IF('[1]San Miguel'!AI209="","",'[1]San Miguel'!AI209)</f>
        <v>2280</v>
      </c>
      <c r="H165" s="110">
        <f>IF('[1]San Miguel'!AP209="","",'[1]San Miguel'!AP209)</f>
        <v>1284</v>
      </c>
      <c r="I165" s="110">
        <f>IF('[1]San Miguel'!AW209="","",'[1]San Miguel'!AW209)</f>
        <v>1164</v>
      </c>
      <c r="J165" s="110">
        <f>IF('[1]San Miguel'!BD209="","",'[1]San Miguel'!BD209)</f>
        <v>252</v>
      </c>
      <c r="K165" s="110">
        <f>IF('[1]San Miguel'!BK209="","",'[1]San Miguel'!BK209)</f>
        <v>0</v>
      </c>
      <c r="L165" s="110">
        <f>IF('[1]San Miguel'!BR209="","",'[1]San Miguel'!BR209)</f>
        <v>0</v>
      </c>
      <c r="M165" s="110">
        <f>IF('[1]San Miguel'!BY209="","",'[1]San Miguel'!BY209)</f>
        <v>0</v>
      </c>
      <c r="N165" s="110">
        <f>IF('[1]San Miguel'!CF209="","",'[1]San Miguel'!CF209)</f>
        <v>0</v>
      </c>
      <c r="O165" s="129">
        <f t="shared" si="0"/>
        <v>20664</v>
      </c>
      <c r="P165" s="6"/>
    </row>
    <row r="166" spans="1:16" ht="12" customHeight="1" x14ac:dyDescent="0.25">
      <c r="A166" s="239"/>
      <c r="B166" s="122" t="s">
        <v>79</v>
      </c>
      <c r="C166" s="109">
        <f>IF(C159=0,"",C165/C159)</f>
        <v>0.59007352941176472</v>
      </c>
      <c r="D166" s="109">
        <f t="shared" ref="D166:O166" si="49">IF(D159=0,"",D165/D159)</f>
        <v>0.61764705882352944</v>
      </c>
      <c r="E166" s="109">
        <f t="shared" si="49"/>
        <v>0.57281553398058249</v>
      </c>
      <c r="F166" s="109">
        <f t="shared" si="49"/>
        <v>0.51046698872785834</v>
      </c>
      <c r="G166" s="109">
        <f t="shared" si="49"/>
        <v>0.38934426229508196</v>
      </c>
      <c r="H166" s="109">
        <f t="shared" si="49"/>
        <v>0.26485148514851486</v>
      </c>
      <c r="I166" s="109">
        <f t="shared" si="49"/>
        <v>0.16033057851239668</v>
      </c>
      <c r="J166" s="109">
        <f t="shared" si="49"/>
        <v>3.0085959885386818E-2</v>
      </c>
      <c r="K166" s="109">
        <f t="shared" si="49"/>
        <v>0</v>
      </c>
      <c r="L166" s="109" t="str">
        <f t="shared" si="49"/>
        <v/>
      </c>
      <c r="M166" s="109" t="str">
        <f t="shared" si="49"/>
        <v/>
      </c>
      <c r="N166" s="109" t="str">
        <f t="shared" si="49"/>
        <v/>
      </c>
      <c r="O166" s="109">
        <f t="shared" si="49"/>
        <v>0.3524355300859599</v>
      </c>
      <c r="P166" s="6"/>
    </row>
    <row r="167" spans="1:16" ht="12" customHeight="1" x14ac:dyDescent="0.25">
      <c r="A167" s="237" t="s">
        <v>23</v>
      </c>
      <c r="B167" s="118" t="s">
        <v>81</v>
      </c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6"/>
    </row>
    <row r="168" spans="1:16" ht="12" customHeight="1" x14ac:dyDescent="0.25">
      <c r="A168" s="238"/>
      <c r="B168" s="119" t="s">
        <v>66</v>
      </c>
      <c r="C168" s="96">
        <f>IF('[1]San Roque'!D209="","",'[1]San Roque'!D209)</f>
        <v>403</v>
      </c>
      <c r="D168" s="96">
        <f>IF('[1]San Roque'!K209="","",'[1]San Roque'!K209)</f>
        <v>368</v>
      </c>
      <c r="E168" s="96">
        <f>IF('[1]San Roque'!R209="","",'[1]San Roque'!R209)</f>
        <v>377</v>
      </c>
      <c r="F168" s="96">
        <f>IF('[1]San Roque'!Y209="","",'[1]San Roque'!Y209)</f>
        <v>200</v>
      </c>
      <c r="G168" s="96">
        <f>IF('[1]San Roque'!AF209="","",'[1]San Roque'!AF209)</f>
        <v>225</v>
      </c>
      <c r="H168" s="96">
        <f>IF('[1]San Roque'!AM209="","",'[1]San Roque'!AM209)</f>
        <v>219</v>
      </c>
      <c r="I168" s="96">
        <f>IF('[1]San Roque'!AT209="","",'[1]San Roque'!AT209)</f>
        <v>347</v>
      </c>
      <c r="J168" s="96">
        <f>IF('[1]San Roque'!BA209="","",'[1]San Roque'!BA209)</f>
        <v>358</v>
      </c>
      <c r="K168" s="96">
        <f>IF('[1]San Roque'!BH209="","",'[1]San Roque'!BH209)</f>
        <v>237</v>
      </c>
      <c r="L168" s="96">
        <f>IF('[1]San Roque'!BO209="","",'[1]San Roque'!BO209)</f>
        <v>0</v>
      </c>
      <c r="M168" s="96">
        <f>IF('[1]San Roque'!BV209="","",'[1]San Roque'!BV209)</f>
        <v>0</v>
      </c>
      <c r="N168" s="96">
        <f>IF('[1]San Roque'!CC209="","",'[1]San Roque'!CC209)</f>
        <v>0</v>
      </c>
      <c r="O168" s="98">
        <f t="shared" si="0"/>
        <v>2734</v>
      </c>
      <c r="P168" s="6">
        <f t="shared" si="4"/>
        <v>32808</v>
      </c>
    </row>
    <row r="169" spans="1:16" ht="12" customHeight="1" x14ac:dyDescent="0.25">
      <c r="A169" s="238"/>
      <c r="B169" s="119" t="s">
        <v>67</v>
      </c>
      <c r="C169" s="96">
        <f>IF('[1]San Roque'!E209="","",'[1]San Roque'!E209)</f>
        <v>6324</v>
      </c>
      <c r="D169" s="96">
        <f>IF('[1]San Roque'!L209="","",'[1]San Roque'!L209)</f>
        <v>5316</v>
      </c>
      <c r="E169" s="96">
        <f>IF('[1]San Roque'!S209="","",'[1]San Roque'!S209)</f>
        <v>5472</v>
      </c>
      <c r="F169" s="96">
        <f>IF('[1]San Roque'!Z209="","",'[1]San Roque'!Z209)</f>
        <v>3252</v>
      </c>
      <c r="G169" s="96">
        <f>IF('[1]San Roque'!AG209="","",'[1]San Roque'!AG209)</f>
        <v>3768</v>
      </c>
      <c r="H169" s="96">
        <f>IF('[1]San Roque'!AN209="","",'[1]San Roque'!AN209)</f>
        <v>2628</v>
      </c>
      <c r="I169" s="96">
        <f>IF('[1]San Roque'!AU209="","",'[1]San Roque'!AU209)</f>
        <v>4164</v>
      </c>
      <c r="J169" s="96">
        <f>IF('[1]San Roque'!BB209="","",'[1]San Roque'!BB209)</f>
        <v>4956</v>
      </c>
      <c r="K169" s="96">
        <f>IF('[1]San Roque'!BI209="","",'[1]San Roque'!BI209)</f>
        <v>3936</v>
      </c>
      <c r="L169" s="96">
        <f>IF('[1]San Roque'!BP209="","",'[1]San Roque'!BP209)</f>
        <v>0</v>
      </c>
      <c r="M169" s="96">
        <f>IF('[1]San Roque'!BW209="","",'[1]San Roque'!BW209)</f>
        <v>0</v>
      </c>
      <c r="N169" s="96">
        <f>IF('[1]San Roque'!CD209="","",'[1]San Roque'!CD209)</f>
        <v>0</v>
      </c>
      <c r="O169" s="98">
        <f t="shared" si="0"/>
        <v>39816</v>
      </c>
      <c r="P169" s="23"/>
    </row>
    <row r="170" spans="1:16" ht="12" customHeight="1" x14ac:dyDescent="0.25">
      <c r="A170" s="238"/>
      <c r="B170" s="123" t="s">
        <v>84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8"/>
      <c r="P170" s="23"/>
    </row>
    <row r="171" spans="1:16" ht="12" customHeight="1" x14ac:dyDescent="0.25">
      <c r="A171" s="238"/>
      <c r="B171" s="120" t="s">
        <v>82</v>
      </c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3"/>
      <c r="P171" s="23"/>
    </row>
    <row r="172" spans="1:16" ht="12" customHeight="1" x14ac:dyDescent="0.25">
      <c r="A172" s="238"/>
      <c r="B172" s="120" t="s">
        <v>85</v>
      </c>
      <c r="C172" s="112">
        <f>IF('[1]San Roque'!F209="","",'[1]San Roque'!F209)</f>
        <v>0</v>
      </c>
      <c r="D172" s="112">
        <f>IF('[1]San Roque'!M209="","",'[1]San Roque'!M209)</f>
        <v>0</v>
      </c>
      <c r="E172" s="112">
        <f>IF('[1]San Roque'!T209="","",'[1]San Roque'!T209)</f>
        <v>0</v>
      </c>
      <c r="F172" s="112">
        <f>IF('[1]San Roque'!AA209="","",'[1]San Roque'!AA209)</f>
        <v>0</v>
      </c>
      <c r="G172" s="112">
        <f>IF('[1]San Roque'!AH209="","",'[1]San Roque'!AH209)</f>
        <v>0</v>
      </c>
      <c r="H172" s="112">
        <f>IF('[1]San Roque'!AO209="","",'[1]San Roque'!AO209)</f>
        <v>-24</v>
      </c>
      <c r="I172" s="112">
        <f>IF('[1]San Roque'!AV209="","",'[1]San Roque'!AV209)</f>
        <v>24</v>
      </c>
      <c r="J172" s="112">
        <f>IF('[1]San Roque'!BC209="","",'[1]San Roque'!BC209)</f>
        <v>0</v>
      </c>
      <c r="K172" s="112">
        <f>IF('[1]San Roque'!BJ209="","",'[1]San Roque'!BJ209)</f>
        <v>0</v>
      </c>
      <c r="L172" s="112">
        <f>IF('[1]San Roque'!BQ209="","",'[1]San Roque'!BQ209)</f>
        <v>0</v>
      </c>
      <c r="M172" s="112">
        <f>IF('[1]San Roque'!BX209="","",'[1]San Roque'!BX209)</f>
        <v>0</v>
      </c>
      <c r="N172" s="112">
        <f>IF('[1]San Roque'!CE209="","",'[1]San Roque'!CE209)</f>
        <v>0</v>
      </c>
      <c r="O172" s="113">
        <f t="shared" si="0"/>
        <v>0</v>
      </c>
      <c r="P172" s="23"/>
    </row>
    <row r="173" spans="1:16" ht="12" customHeight="1" x14ac:dyDescent="0.25">
      <c r="A173" s="238"/>
      <c r="B173" s="120" t="s">
        <v>80</v>
      </c>
      <c r="C173" s="114">
        <f t="shared" ref="C173:L173" si="50">IF(C169=0,"",(C171+C172)/IF(C169="","",C169))</f>
        <v>0</v>
      </c>
      <c r="D173" s="114">
        <f t="shared" si="50"/>
        <v>0</v>
      </c>
      <c r="E173" s="114">
        <f t="shared" si="50"/>
        <v>0</v>
      </c>
      <c r="F173" s="114">
        <f t="shared" si="50"/>
        <v>0</v>
      </c>
      <c r="G173" s="114">
        <f t="shared" si="50"/>
        <v>0</v>
      </c>
      <c r="H173" s="114">
        <f t="shared" si="50"/>
        <v>-9.1324200913242004E-3</v>
      </c>
      <c r="I173" s="114">
        <f t="shared" si="50"/>
        <v>5.763688760806916E-3</v>
      </c>
      <c r="J173" s="114">
        <f t="shared" si="50"/>
        <v>0</v>
      </c>
      <c r="K173" s="114">
        <f t="shared" si="50"/>
        <v>0</v>
      </c>
      <c r="L173" s="114" t="str">
        <f t="shared" si="50"/>
        <v/>
      </c>
      <c r="M173" s="114" t="str">
        <f>IF(M169=0,"",(M171+M172)/IF(M169="","",M169))</f>
        <v/>
      </c>
      <c r="N173" s="114" t="str">
        <f t="shared" ref="N173:O173" si="51">IF(N169=0,"",(N171+N172)/IF(N169="","",N169))</f>
        <v/>
      </c>
      <c r="O173" s="126">
        <f t="shared" si="51"/>
        <v>0</v>
      </c>
      <c r="P173" s="23"/>
    </row>
    <row r="174" spans="1:16" ht="12" customHeight="1" x14ac:dyDescent="0.25">
      <c r="A174" s="238"/>
      <c r="B174" s="124" t="s">
        <v>83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8"/>
      <c r="P174" s="23"/>
    </row>
    <row r="175" spans="1:16" ht="12" customHeight="1" x14ac:dyDescent="0.25">
      <c r="A175" s="238"/>
      <c r="B175" s="121" t="s">
        <v>68</v>
      </c>
      <c r="C175" s="110">
        <f>IF('[1]San Roque'!G209="","",'[1]San Roque'!G209)</f>
        <v>5700</v>
      </c>
      <c r="D175" s="110">
        <f>IF('[1]San Roque'!N209="","",'[1]San Roque'!N209)</f>
        <v>4932</v>
      </c>
      <c r="E175" s="110">
        <f>IF('[1]San Roque'!U209="","",'[1]San Roque'!U209)</f>
        <v>4596</v>
      </c>
      <c r="F175" s="110">
        <f>IF('[1]San Roque'!AB209="","",'[1]San Roque'!AB209)</f>
        <v>1236</v>
      </c>
      <c r="G175" s="110">
        <f>IF('[1]San Roque'!AI209="","",'[1]San Roque'!AI209)</f>
        <v>960</v>
      </c>
      <c r="H175" s="110">
        <f>IF('[1]San Roque'!AP209="","",'[1]San Roque'!AP209)</f>
        <v>1356</v>
      </c>
      <c r="I175" s="110">
        <f>IF('[1]San Roque'!AW209="","",'[1]San Roque'!AW209)</f>
        <v>1800</v>
      </c>
      <c r="J175" s="110">
        <f>IF('[1]San Roque'!BD209="","",'[1]San Roque'!BD209)</f>
        <v>0</v>
      </c>
      <c r="K175" s="110">
        <f>IF('[1]San Roque'!BK209="","",'[1]San Roque'!BK209)</f>
        <v>0</v>
      </c>
      <c r="L175" s="110">
        <f>IF('[1]San Roque'!BR209="","",'[1]San Roque'!BR209)</f>
        <v>0</v>
      </c>
      <c r="M175" s="110">
        <f>IF('[1]San Roque'!BY209="","",'[1]San Roque'!BY209)</f>
        <v>0</v>
      </c>
      <c r="N175" s="110">
        <f>IF('[1]San Roque'!CF209="","",'[1]San Roque'!CF209)</f>
        <v>0</v>
      </c>
      <c r="O175" s="111">
        <f t="shared" si="0"/>
        <v>20580</v>
      </c>
      <c r="P175" s="23"/>
    </row>
    <row r="176" spans="1:16" ht="12" customHeight="1" x14ac:dyDescent="0.25">
      <c r="A176" s="239"/>
      <c r="B176" s="122" t="s">
        <v>79</v>
      </c>
      <c r="C176" s="109">
        <f>IF(C169=0,"",C175/C169)</f>
        <v>0.90132827324478182</v>
      </c>
      <c r="D176" s="109">
        <f t="shared" ref="D176:O176" si="52">IF(D169=0,"",D175/D169)</f>
        <v>0.92776523702031599</v>
      </c>
      <c r="E176" s="109">
        <f t="shared" si="52"/>
        <v>0.83991228070175439</v>
      </c>
      <c r="F176" s="109">
        <f t="shared" si="52"/>
        <v>0.38007380073800739</v>
      </c>
      <c r="G176" s="109">
        <f t="shared" si="52"/>
        <v>0.25477707006369427</v>
      </c>
      <c r="H176" s="109">
        <f t="shared" si="52"/>
        <v>0.51598173515981738</v>
      </c>
      <c r="I176" s="109">
        <f t="shared" si="52"/>
        <v>0.43227665706051871</v>
      </c>
      <c r="J176" s="109">
        <f t="shared" si="52"/>
        <v>0</v>
      </c>
      <c r="K176" s="109">
        <f t="shared" si="52"/>
        <v>0</v>
      </c>
      <c r="L176" s="109" t="str">
        <f t="shared" si="52"/>
        <v/>
      </c>
      <c r="M176" s="109" t="str">
        <f t="shared" si="52"/>
        <v/>
      </c>
      <c r="N176" s="109" t="str">
        <f t="shared" si="52"/>
        <v/>
      </c>
      <c r="O176" s="109">
        <f t="shared" si="52"/>
        <v>0.5168776371308017</v>
      </c>
      <c r="P176" s="23"/>
    </row>
    <row r="177" spans="1:16" ht="12" customHeight="1" x14ac:dyDescent="0.25">
      <c r="A177" s="240" t="s">
        <v>0</v>
      </c>
      <c r="B177" s="118" t="s">
        <v>81</v>
      </c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23"/>
    </row>
    <row r="178" spans="1:16" ht="12" customHeight="1" x14ac:dyDescent="0.25">
      <c r="A178" s="241"/>
      <c r="B178" s="119" t="s">
        <v>66</v>
      </c>
      <c r="C178" s="96">
        <f>IF([1]Tinago!D209="","",[1]Tinago!D209)</f>
        <v>2487</v>
      </c>
      <c r="D178" s="96">
        <f>IF([1]Tinago!K209="","",[1]Tinago!K209)</f>
        <v>2075</v>
      </c>
      <c r="E178" s="96">
        <f>IF([1]Tinago!R209="","",[1]Tinago!R209)</f>
        <v>2519</v>
      </c>
      <c r="F178" s="96">
        <f>IF([1]Tinago!Y209="","",[1]Tinago!Y209)</f>
        <v>2829</v>
      </c>
      <c r="G178" s="96">
        <f>IF([1]Tinago!AF209="","",[1]Tinago!AF209)</f>
        <v>2881</v>
      </c>
      <c r="H178" s="96">
        <f>IF([1]Tinago!AM209="","",[1]Tinago!AM209)</f>
        <v>1603</v>
      </c>
      <c r="I178" s="96">
        <f>IF([1]Tinago!AT209="","",[1]Tinago!AT209)</f>
        <v>2980</v>
      </c>
      <c r="J178" s="96">
        <f>IF([1]Tinago!BA209="","",[1]Tinago!BA209)</f>
        <v>1929</v>
      </c>
      <c r="K178" s="96">
        <f>IF([1]Tinago!BH209="","",[1]Tinago!BH209)</f>
        <v>3740</v>
      </c>
      <c r="L178" s="96">
        <f>IF([1]Tinago!BO209="","",[1]Tinago!BO209)</f>
        <v>0</v>
      </c>
      <c r="M178" s="96">
        <f>IF([1]Tinago!BV209="","",[1]Tinago!BV209)</f>
        <v>0</v>
      </c>
      <c r="N178" s="96">
        <f>IF([1]Tinago!CC209="","",[1]Tinago!CC209)</f>
        <v>0</v>
      </c>
      <c r="O178" s="98">
        <f t="shared" si="0"/>
        <v>23043</v>
      </c>
      <c r="P178" s="23">
        <f t="shared" si="4"/>
        <v>276516</v>
      </c>
    </row>
    <row r="179" spans="1:16" ht="12" customHeight="1" x14ac:dyDescent="0.25">
      <c r="A179" s="241"/>
      <c r="B179" s="119" t="s">
        <v>67</v>
      </c>
      <c r="C179" s="96">
        <f>IF([1]Tinago!E209="","",[1]Tinago!E209)</f>
        <v>32556</v>
      </c>
      <c r="D179" s="96">
        <f>IF([1]Tinago!L209="","",[1]Tinago!L209)</f>
        <v>28152</v>
      </c>
      <c r="E179" s="96">
        <f>IF([1]Tinago!S209="","",[1]Tinago!S209)</f>
        <v>32832</v>
      </c>
      <c r="F179" s="96">
        <f>IF([1]Tinago!Z209="","",[1]Tinago!Z209)</f>
        <v>36552</v>
      </c>
      <c r="G179" s="96">
        <f>IF([1]Tinago!AG209="","",[1]Tinago!AG209)</f>
        <v>37500</v>
      </c>
      <c r="H179" s="96">
        <f>IF([1]Tinago!AN209="","",[1]Tinago!AN209)</f>
        <v>19356</v>
      </c>
      <c r="I179" s="96">
        <f>IF([1]Tinago!AU209="","",[1]Tinago!AU209)</f>
        <v>35760</v>
      </c>
      <c r="J179" s="96">
        <f>IF([1]Tinago!BB209="","",[1]Tinago!BB209)</f>
        <v>27060</v>
      </c>
      <c r="K179" s="96">
        <f>IF([1]Tinago!BI209="","",[1]Tinago!BI209)</f>
        <v>47892</v>
      </c>
      <c r="L179" s="96">
        <f>IF([1]Tinago!BP209="","",[1]Tinago!BP209)</f>
        <v>0</v>
      </c>
      <c r="M179" s="96">
        <f>IF([1]Tinago!BW209="","",[1]Tinago!BW209)</f>
        <v>0</v>
      </c>
      <c r="N179" s="96">
        <f>IF([1]Tinago!CD209="","",[1]Tinago!CD209)</f>
        <v>0</v>
      </c>
      <c r="O179" s="98">
        <f t="shared" si="0"/>
        <v>297660</v>
      </c>
      <c r="P179" s="93"/>
    </row>
    <row r="180" spans="1:16" ht="12" customHeight="1" x14ac:dyDescent="0.25">
      <c r="A180" s="241"/>
      <c r="B180" s="123" t="s">
        <v>84</v>
      </c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8"/>
      <c r="P180" s="93"/>
    </row>
    <row r="181" spans="1:16" ht="12" customHeight="1" x14ac:dyDescent="0.25">
      <c r="A181" s="241"/>
      <c r="B181" s="120" t="s">
        <v>82</v>
      </c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3">
        <f t="shared" si="0"/>
        <v>0</v>
      </c>
      <c r="P181" s="93"/>
    </row>
    <row r="182" spans="1:16" ht="12" customHeight="1" x14ac:dyDescent="0.25">
      <c r="A182" s="241"/>
      <c r="B182" s="120" t="s">
        <v>85</v>
      </c>
      <c r="C182" s="112">
        <f>IF([1]Tinago!F209="","",[1]Tinago!F209)</f>
        <v>110</v>
      </c>
      <c r="D182" s="112">
        <f>IF([1]Tinago!M209="","",[1]Tinago!M209)</f>
        <v>-120</v>
      </c>
      <c r="E182" s="112">
        <f>IF([1]Tinago!T209="","",[1]Tinago!T209)</f>
        <v>228</v>
      </c>
      <c r="F182" s="112">
        <f>IF([1]Tinago!AA209="","",[1]Tinago!AA209)</f>
        <v>-576</v>
      </c>
      <c r="G182" s="112">
        <f>IF([1]Tinago!AH209="","",[1]Tinago!AH209)</f>
        <v>48</v>
      </c>
      <c r="H182" s="112">
        <f>IF([1]Tinago!AO209="","",[1]Tinago!AO209)</f>
        <v>-156</v>
      </c>
      <c r="I182" s="112">
        <f>IF([1]Tinago!AV209="","",[1]Tinago!AV209)</f>
        <v>0</v>
      </c>
      <c r="J182" s="112">
        <f>IF([1]Tinago!BC209="","",[1]Tinago!BC209)</f>
        <v>96</v>
      </c>
      <c r="K182" s="112">
        <f>IF([1]Tinago!BJ209="","",[1]Tinago!BJ209)</f>
        <v>0</v>
      </c>
      <c r="L182" s="112">
        <f>IF([1]Tinago!BQ209="","",[1]Tinago!BQ209)</f>
        <v>0</v>
      </c>
      <c r="M182" s="112">
        <f>IF([1]Tinago!BX209="","",[1]Tinago!BX209)</f>
        <v>0</v>
      </c>
      <c r="N182" s="112">
        <f>IF([1]Tinago!CE209="","",[1]Tinago!CE209)</f>
        <v>0</v>
      </c>
      <c r="O182" s="113">
        <f t="shared" si="0"/>
        <v>-370</v>
      </c>
      <c r="P182" s="93"/>
    </row>
    <row r="183" spans="1:16" ht="12" customHeight="1" x14ac:dyDescent="0.25">
      <c r="A183" s="241"/>
      <c r="B183" s="120" t="s">
        <v>80</v>
      </c>
      <c r="C183" s="114">
        <f t="shared" ref="C183:L183" si="53">IF(C179=0,"",(C181+C182)/IF(C179="","",C179))</f>
        <v>3.378793463570463E-3</v>
      </c>
      <c r="D183" s="114">
        <f t="shared" si="53"/>
        <v>-4.2625745950554137E-3</v>
      </c>
      <c r="E183" s="114">
        <f t="shared" si="53"/>
        <v>6.9444444444444441E-3</v>
      </c>
      <c r="F183" s="114">
        <f t="shared" si="53"/>
        <v>-1.5758371634931056E-2</v>
      </c>
      <c r="G183" s="114">
        <f t="shared" si="53"/>
        <v>1.2800000000000001E-3</v>
      </c>
      <c r="H183" s="114">
        <f t="shared" si="53"/>
        <v>-8.0595164290142591E-3</v>
      </c>
      <c r="I183" s="114">
        <f t="shared" si="53"/>
        <v>0</v>
      </c>
      <c r="J183" s="114">
        <f t="shared" si="53"/>
        <v>3.5476718403547672E-3</v>
      </c>
      <c r="K183" s="114">
        <f t="shared" si="53"/>
        <v>0</v>
      </c>
      <c r="L183" s="114" t="str">
        <f t="shared" si="53"/>
        <v/>
      </c>
      <c r="M183" s="114" t="str">
        <f>IF(M179=0,"",(M181+M182)/IF(M179="","",M179))</f>
        <v/>
      </c>
      <c r="N183" s="114" t="str">
        <f t="shared" ref="N183:O183" si="54">IF(N179=0,"",(N181+N182)/IF(N179="","",N179))</f>
        <v/>
      </c>
      <c r="O183" s="126">
        <f t="shared" si="54"/>
        <v>-1.243028959215212E-3</v>
      </c>
      <c r="P183" s="93"/>
    </row>
    <row r="184" spans="1:16" ht="12" customHeight="1" x14ac:dyDescent="0.25">
      <c r="A184" s="241"/>
      <c r="B184" s="124" t="s">
        <v>83</v>
      </c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8"/>
      <c r="P184" s="93"/>
    </row>
    <row r="185" spans="1:16" ht="12" customHeight="1" x14ac:dyDescent="0.25">
      <c r="A185" s="241"/>
      <c r="B185" s="121" t="s">
        <v>68</v>
      </c>
      <c r="C185" s="110">
        <f>IF([1]Tinago!G209="","",[1]Tinago!G209)</f>
        <v>24418</v>
      </c>
      <c r="D185" s="110">
        <f>IF([1]Tinago!N209="","",[1]Tinago!N209)</f>
        <v>19116</v>
      </c>
      <c r="E185" s="110">
        <f>IF([1]Tinago!U209="","",[1]Tinago!U209)</f>
        <v>18168</v>
      </c>
      <c r="F185" s="110">
        <f>IF([1]Tinago!AB209="","",[1]Tinago!AB209)</f>
        <v>16200</v>
      </c>
      <c r="G185" s="110">
        <f>IF([1]Tinago!AI209="","",[1]Tinago!AI209)</f>
        <v>14316</v>
      </c>
      <c r="H185" s="110">
        <f>IF([1]Tinago!AP209="","",[1]Tinago!AP209)</f>
        <v>7416</v>
      </c>
      <c r="I185" s="110">
        <f>IF([1]Tinago!AW209="","",[1]Tinago!AW209)</f>
        <v>4596</v>
      </c>
      <c r="J185" s="110">
        <f>IF([1]Tinago!BD209="","",[1]Tinago!BD209)</f>
        <v>372</v>
      </c>
      <c r="K185" s="110">
        <f>IF([1]Tinago!BK209="","",[1]Tinago!BK209)</f>
        <v>0</v>
      </c>
      <c r="L185" s="110">
        <f>IF([1]Tinago!BR209="","",[1]Tinago!BR209)</f>
        <v>0</v>
      </c>
      <c r="M185" s="110">
        <f>IF([1]Tinago!BY209="","",[1]Tinago!BY209)</f>
        <v>0</v>
      </c>
      <c r="N185" s="110">
        <f>IF([1]Tinago!CF209="","",[1]Tinago!CF209)</f>
        <v>0</v>
      </c>
      <c r="O185" s="111">
        <f t="shared" si="0"/>
        <v>104602</v>
      </c>
      <c r="P185" s="93"/>
    </row>
    <row r="186" spans="1:16" ht="12" customHeight="1" x14ac:dyDescent="0.25">
      <c r="A186" s="242"/>
      <c r="B186" s="122" t="s">
        <v>79</v>
      </c>
      <c r="C186" s="109">
        <f>IF(C179=0,"",C185/C179)</f>
        <v>0.75003071630421425</v>
      </c>
      <c r="D186" s="109">
        <f t="shared" ref="D186:O186" si="55">IF(D179=0,"",D185/D179)</f>
        <v>0.67902813299232734</v>
      </c>
      <c r="E186" s="109">
        <f t="shared" si="55"/>
        <v>0.55336257309941517</v>
      </c>
      <c r="F186" s="109">
        <f t="shared" si="55"/>
        <v>0.44320420223243601</v>
      </c>
      <c r="G186" s="109">
        <f t="shared" si="55"/>
        <v>0.38175999999999999</v>
      </c>
      <c r="H186" s="109">
        <f t="shared" si="55"/>
        <v>0.38313701177929327</v>
      </c>
      <c r="I186" s="109">
        <f t="shared" si="55"/>
        <v>0.1285234899328859</v>
      </c>
      <c r="J186" s="109">
        <f t="shared" si="55"/>
        <v>1.3747228381374724E-2</v>
      </c>
      <c r="K186" s="109">
        <f t="shared" si="55"/>
        <v>0</v>
      </c>
      <c r="L186" s="109" t="str">
        <f t="shared" si="55"/>
        <v/>
      </c>
      <c r="M186" s="109" t="str">
        <f t="shared" si="55"/>
        <v/>
      </c>
      <c r="N186" s="109" t="str">
        <f t="shared" si="55"/>
        <v/>
      </c>
      <c r="O186" s="109">
        <f t="shared" si="55"/>
        <v>0.35141436538332327</v>
      </c>
      <c r="P186" s="93"/>
    </row>
    <row r="187" spans="1:16" ht="4.5" customHeight="1" x14ac:dyDescent="0.25">
      <c r="A187" s="25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7"/>
      <c r="P187" s="27"/>
    </row>
    <row r="188" spans="1:16" ht="15" customHeight="1" x14ac:dyDescent="0.25">
      <c r="A188" s="133" t="s">
        <v>81</v>
      </c>
      <c r="B188" s="134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6"/>
      <c r="P188" s="93"/>
    </row>
    <row r="189" spans="1:16" ht="15" customHeight="1" x14ac:dyDescent="0.25">
      <c r="A189" s="252" t="s">
        <v>72</v>
      </c>
      <c r="B189" s="252"/>
      <c r="C189" s="95">
        <f t="shared" ref="C189:N189" si="56">C8+C18+C28+C38+C48+C58+C68+C78+C88+C98+C108+C118+C128+C138+C148+C168+C178</f>
        <v>17331</v>
      </c>
      <c r="D189" s="95">
        <f t="shared" si="56"/>
        <v>14789</v>
      </c>
      <c r="E189" s="95">
        <f t="shared" si="56"/>
        <v>18045</v>
      </c>
      <c r="F189" s="95">
        <f t="shared" si="56"/>
        <v>13167</v>
      </c>
      <c r="G189" s="95">
        <f t="shared" si="56"/>
        <v>16430</v>
      </c>
      <c r="H189" s="95">
        <f t="shared" si="56"/>
        <v>14346</v>
      </c>
      <c r="I189" s="95">
        <f t="shared" si="56"/>
        <v>17383</v>
      </c>
      <c r="J189" s="95">
        <f t="shared" si="56"/>
        <v>12325</v>
      </c>
      <c r="K189" s="95">
        <f t="shared" si="56"/>
        <v>20531</v>
      </c>
      <c r="L189" s="95">
        <f t="shared" si="56"/>
        <v>0</v>
      </c>
      <c r="M189" s="95">
        <f t="shared" si="56"/>
        <v>0</v>
      </c>
      <c r="N189" s="95">
        <f t="shared" si="56"/>
        <v>0</v>
      </c>
      <c r="O189" s="95">
        <f>SUM(C189:N189)</f>
        <v>144347</v>
      </c>
      <c r="P189" s="243">
        <f>SUM(P8:P178)</f>
        <v>1787688</v>
      </c>
    </row>
    <row r="190" spans="1:16" ht="15" customHeight="1" x14ac:dyDescent="0.25">
      <c r="A190" s="245" t="s">
        <v>71</v>
      </c>
      <c r="B190" s="245"/>
      <c r="C190" s="95">
        <f t="shared" ref="C190:N190" si="57">C9+C19+C29+C39+C49+C59+C69+C79+C89+C99+C109+C119+C129+C139+C149+C159+C169+C179</f>
        <v>230698</v>
      </c>
      <c r="D190" s="95">
        <f t="shared" si="57"/>
        <v>203628</v>
      </c>
      <c r="E190" s="95">
        <f t="shared" si="57"/>
        <v>238174</v>
      </c>
      <c r="F190" s="95">
        <f t="shared" si="57"/>
        <v>218412</v>
      </c>
      <c r="G190" s="95">
        <f t="shared" si="57"/>
        <v>234127</v>
      </c>
      <c r="H190" s="95">
        <f t="shared" si="57"/>
        <v>177408</v>
      </c>
      <c r="I190" s="95">
        <f t="shared" si="57"/>
        <v>215856</v>
      </c>
      <c r="J190" s="95">
        <f t="shared" si="57"/>
        <v>269762</v>
      </c>
      <c r="K190" s="95">
        <f t="shared" si="57"/>
        <v>274547</v>
      </c>
      <c r="L190" s="95">
        <f t="shared" si="57"/>
        <v>0</v>
      </c>
      <c r="M190" s="95">
        <f t="shared" si="57"/>
        <v>0</v>
      </c>
      <c r="N190" s="95">
        <f t="shared" si="57"/>
        <v>0</v>
      </c>
      <c r="O190" s="95">
        <f>SUM(C190:N190)</f>
        <v>2062612</v>
      </c>
      <c r="P190" s="244"/>
    </row>
    <row r="191" spans="1:16" ht="15" customHeight="1" x14ac:dyDescent="0.25">
      <c r="A191" s="246" t="s">
        <v>86</v>
      </c>
      <c r="B191" s="246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</row>
    <row r="192" spans="1:16" ht="15" customHeight="1" x14ac:dyDescent="0.25">
      <c r="A192" s="247" t="s">
        <v>89</v>
      </c>
      <c r="B192" s="248"/>
      <c r="C192" s="137">
        <f t="shared" ref="C192:N193" si="58">C11+C21+C31+C41+C51+C61+C71+C81+C91+C101+C111+C121+C131+C141+C151+C161+C171+C181</f>
        <v>8616</v>
      </c>
      <c r="D192" s="137">
        <f t="shared" si="58"/>
        <v>10332</v>
      </c>
      <c r="E192" s="137">
        <f t="shared" si="58"/>
        <v>11568</v>
      </c>
      <c r="F192" s="137">
        <f t="shared" si="58"/>
        <v>8376</v>
      </c>
      <c r="G192" s="137">
        <f t="shared" si="58"/>
        <v>5556</v>
      </c>
      <c r="H192" s="137">
        <f t="shared" si="58"/>
        <v>5892</v>
      </c>
      <c r="I192" s="137">
        <f t="shared" si="58"/>
        <v>7584</v>
      </c>
      <c r="J192" s="137">
        <f t="shared" si="58"/>
        <v>7632</v>
      </c>
      <c r="K192" s="137">
        <f t="shared" si="58"/>
        <v>5448</v>
      </c>
      <c r="L192" s="137">
        <f t="shared" ref="L192:N192" si="59">L11+L21+L31+L41+L51+L61+L71+L81+L91+L101+L111+L121+L131+L141+L151+L161+L171+L181</f>
        <v>0</v>
      </c>
      <c r="M192" s="137">
        <f t="shared" si="59"/>
        <v>0</v>
      </c>
      <c r="N192" s="137">
        <f t="shared" si="59"/>
        <v>0</v>
      </c>
      <c r="O192" s="137">
        <f>SUM(C192:N192)</f>
        <v>71004</v>
      </c>
    </row>
    <row r="193" spans="1:15" ht="15" customHeight="1" x14ac:dyDescent="0.25">
      <c r="A193" s="249" t="s">
        <v>88</v>
      </c>
      <c r="B193" s="249"/>
      <c r="C193" s="137">
        <f t="shared" si="58"/>
        <v>2834</v>
      </c>
      <c r="D193" s="137" t="e">
        <f t="shared" si="58"/>
        <v>#VALUE!</v>
      </c>
      <c r="E193" s="137">
        <f t="shared" si="58"/>
        <v>72</v>
      </c>
      <c r="F193" s="137">
        <f t="shared" si="58"/>
        <v>120</v>
      </c>
      <c r="G193" s="137">
        <f t="shared" si="58"/>
        <v>1445</v>
      </c>
      <c r="H193" s="137">
        <f t="shared" si="58"/>
        <v>108</v>
      </c>
      <c r="I193" s="137">
        <f t="shared" si="58"/>
        <v>180</v>
      </c>
      <c r="J193" s="137">
        <f t="shared" si="58"/>
        <v>132</v>
      </c>
      <c r="K193" s="137">
        <f t="shared" si="58"/>
        <v>0</v>
      </c>
      <c r="L193" s="137">
        <f t="shared" ref="L193:N193" si="60">L12+L22+L32+L42+L52+L62+L72+L82+L92+L102+L112+L122+L132+L142+L152+L162+L172+L182</f>
        <v>0</v>
      </c>
      <c r="M193" s="137">
        <f t="shared" si="60"/>
        <v>0</v>
      </c>
      <c r="N193" s="137">
        <f t="shared" si="60"/>
        <v>0</v>
      </c>
      <c r="O193" s="137" t="e">
        <f>SUM(C193:N193)</f>
        <v>#VALUE!</v>
      </c>
    </row>
    <row r="194" spans="1:15" ht="15" customHeight="1" x14ac:dyDescent="0.25">
      <c r="A194" s="143"/>
      <c r="B194" s="143" t="s">
        <v>47</v>
      </c>
      <c r="C194" s="137">
        <f>SUM(C192:C193)</f>
        <v>11450</v>
      </c>
      <c r="D194" s="137" t="e">
        <f t="shared" ref="D194:O194" si="61">SUM(D192:D193)</f>
        <v>#VALUE!</v>
      </c>
      <c r="E194" s="137">
        <f t="shared" si="61"/>
        <v>11640</v>
      </c>
      <c r="F194" s="137">
        <f t="shared" si="61"/>
        <v>8496</v>
      </c>
      <c r="G194" s="137">
        <f t="shared" si="61"/>
        <v>7001</v>
      </c>
      <c r="H194" s="137">
        <f t="shared" si="61"/>
        <v>6000</v>
      </c>
      <c r="I194" s="137">
        <f t="shared" si="61"/>
        <v>7764</v>
      </c>
      <c r="J194" s="137">
        <f t="shared" si="61"/>
        <v>7764</v>
      </c>
      <c r="K194" s="137">
        <f t="shared" si="61"/>
        <v>5448</v>
      </c>
      <c r="L194" s="137">
        <f t="shared" ref="L194:N194" si="62">SUM(L192:L193)</f>
        <v>0</v>
      </c>
      <c r="M194" s="137">
        <f t="shared" si="62"/>
        <v>0</v>
      </c>
      <c r="N194" s="137">
        <f t="shared" si="62"/>
        <v>0</v>
      </c>
      <c r="O194" s="137" t="e">
        <f t="shared" si="61"/>
        <v>#VALUE!</v>
      </c>
    </row>
    <row r="195" spans="1:15" ht="15" customHeight="1" x14ac:dyDescent="0.25">
      <c r="A195" s="249" t="s">
        <v>77</v>
      </c>
      <c r="B195" s="249"/>
      <c r="C195" s="138">
        <f t="shared" ref="C195:L195" si="63">IF(C190=0,"",(C192+C193)/IF(C190="","",C190))</f>
        <v>4.9631986406470797E-2</v>
      </c>
      <c r="D195" s="138" t="e">
        <f t="shared" si="63"/>
        <v>#VALUE!</v>
      </c>
      <c r="E195" s="138">
        <f t="shared" si="63"/>
        <v>4.8871833197578242E-2</v>
      </c>
      <c r="F195" s="138">
        <f t="shared" si="63"/>
        <v>3.8898961595516729E-2</v>
      </c>
      <c r="G195" s="138">
        <f t="shared" si="63"/>
        <v>2.9902574243893271E-2</v>
      </c>
      <c r="H195" s="138">
        <f t="shared" si="63"/>
        <v>3.382034632034632E-2</v>
      </c>
      <c r="I195" s="138">
        <f t="shared" si="63"/>
        <v>3.5968423393373361E-2</v>
      </c>
      <c r="J195" s="138">
        <f t="shared" si="63"/>
        <v>2.8780925408322892E-2</v>
      </c>
      <c r="K195" s="138">
        <f t="shared" si="63"/>
        <v>1.9843596906904827E-2</v>
      </c>
      <c r="L195" s="138" t="str">
        <f t="shared" si="63"/>
        <v/>
      </c>
      <c r="M195" s="138" t="str">
        <f>IF(M190=0,"",(M192+M193)/IF(M190="","",M190))</f>
        <v/>
      </c>
      <c r="N195" s="138" t="str">
        <f t="shared" ref="N195:O195" si="64">IF(N190=0,"",(N192+N193)/IF(N190="","",N190))</f>
        <v/>
      </c>
      <c r="O195" s="139" t="e">
        <f t="shared" si="64"/>
        <v>#VALUE!</v>
      </c>
    </row>
    <row r="196" spans="1:15" ht="15" customHeight="1" x14ac:dyDescent="0.25">
      <c r="A196" s="250" t="s">
        <v>83</v>
      </c>
      <c r="B196" s="250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</row>
    <row r="197" spans="1:15" ht="15" customHeight="1" x14ac:dyDescent="0.25">
      <c r="A197" s="251" t="s">
        <v>87</v>
      </c>
      <c r="B197" s="251"/>
      <c r="C197" s="132">
        <f t="shared" ref="C197:N197" si="65">C15+C25+C35+C45+C55+C65+C75+C85+C95+C105+C115+C125+C135+C145+C155+C165+C175+C185</f>
        <v>153848</v>
      </c>
      <c r="D197" s="132">
        <f t="shared" si="65"/>
        <v>128460</v>
      </c>
      <c r="E197" s="132">
        <f t="shared" si="65"/>
        <v>129684</v>
      </c>
      <c r="F197" s="132">
        <f t="shared" si="65"/>
        <v>105456</v>
      </c>
      <c r="G197" s="132">
        <f t="shared" si="65"/>
        <v>84494</v>
      </c>
      <c r="H197" s="132">
        <f t="shared" si="65"/>
        <v>59304</v>
      </c>
      <c r="I197" s="132">
        <f t="shared" si="65"/>
        <v>44496</v>
      </c>
      <c r="J197" s="132">
        <f t="shared" si="65"/>
        <v>2712</v>
      </c>
      <c r="K197" s="132">
        <f t="shared" si="65"/>
        <v>504</v>
      </c>
      <c r="L197" s="132">
        <f t="shared" si="65"/>
        <v>0</v>
      </c>
      <c r="M197" s="132">
        <f t="shared" si="65"/>
        <v>0</v>
      </c>
      <c r="N197" s="132">
        <f t="shared" si="65"/>
        <v>0</v>
      </c>
      <c r="O197" s="132">
        <f>SUM(C197:N197)</f>
        <v>708958</v>
      </c>
    </row>
    <row r="198" spans="1:15" ht="15" customHeight="1" x14ac:dyDescent="0.25">
      <c r="A198" s="251" t="s">
        <v>76</v>
      </c>
      <c r="B198" s="251"/>
      <c r="C198" s="140">
        <f t="shared" ref="C198:G198" si="66">IF(C190=0,"",C197/C190)</f>
        <v>0.66688051045089247</v>
      </c>
      <c r="D198" s="140">
        <f t="shared" si="66"/>
        <v>0.63085626731097888</v>
      </c>
      <c r="E198" s="140">
        <f t="shared" si="66"/>
        <v>0.54449268182085364</v>
      </c>
      <c r="F198" s="140">
        <f t="shared" si="66"/>
        <v>0.48283061370254382</v>
      </c>
      <c r="G198" s="140">
        <f t="shared" si="66"/>
        <v>0.36088960265155234</v>
      </c>
      <c r="H198" s="140">
        <f>IF(H190=0,"",H197/H190)</f>
        <v>0.33428030303030304</v>
      </c>
      <c r="I198" s="140">
        <f t="shared" ref="I198:O198" si="67">IF(I190=0,"",I197/I190)</f>
        <v>0.20613742494996665</v>
      </c>
      <c r="J198" s="140">
        <f t="shared" si="67"/>
        <v>1.0053306247729481E-2</v>
      </c>
      <c r="K198" s="140">
        <f t="shared" si="67"/>
        <v>1.8357512557048521E-3</v>
      </c>
      <c r="L198" s="140" t="str">
        <f t="shared" si="67"/>
        <v/>
      </c>
      <c r="M198" s="140" t="str">
        <f t="shared" si="67"/>
        <v/>
      </c>
      <c r="N198" s="140" t="str">
        <f t="shared" si="67"/>
        <v/>
      </c>
      <c r="O198" s="141">
        <f t="shared" si="67"/>
        <v>0.34371854716252986</v>
      </c>
    </row>
  </sheetData>
  <mergeCells count="36">
    <mergeCell ref="A195:B195"/>
    <mergeCell ref="A196:B196"/>
    <mergeCell ref="A197:B197"/>
    <mergeCell ref="A198:B198"/>
    <mergeCell ref="A189:B189"/>
    <mergeCell ref="P189:P190"/>
    <mergeCell ref="A190:B190"/>
    <mergeCell ref="A191:B191"/>
    <mergeCell ref="A192:B192"/>
    <mergeCell ref="A193:B193"/>
    <mergeCell ref="A177:A186"/>
    <mergeCell ref="A67:A76"/>
    <mergeCell ref="A77:A86"/>
    <mergeCell ref="A87:A96"/>
    <mergeCell ref="A97:A106"/>
    <mergeCell ref="A107:A116"/>
    <mergeCell ref="A117:A126"/>
    <mergeCell ref="A127:A136"/>
    <mergeCell ref="A137:A146"/>
    <mergeCell ref="A147:A156"/>
    <mergeCell ref="A157:A166"/>
    <mergeCell ref="A167:A176"/>
    <mergeCell ref="A57:A66"/>
    <mergeCell ref="A1:P1"/>
    <mergeCell ref="A2:P2"/>
    <mergeCell ref="A3:P3"/>
    <mergeCell ref="A5:A6"/>
    <mergeCell ref="B5:B6"/>
    <mergeCell ref="C5:N5"/>
    <mergeCell ref="O5:O6"/>
    <mergeCell ref="P5:P6"/>
    <mergeCell ref="A7:A16"/>
    <mergeCell ref="A17:A26"/>
    <mergeCell ref="A27:A36"/>
    <mergeCell ref="A37:A46"/>
    <mergeCell ref="A47:A56"/>
  </mergeCells>
  <printOptions horizontalCentered="1"/>
  <pageMargins left="0.45" right="0.45" top="0.25" bottom="0.25" header="0.3" footer="0.3"/>
  <pageSetup paperSize="9" scale="73" orientation="landscape" horizontalDpi="360" verticalDpi="360" r:id="rId1"/>
  <rowBreaks count="1" manualBreakCount="1">
    <brk id="147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W29" sqref="W29"/>
    </sheetView>
  </sheetViews>
  <sheetFormatPr defaultRowHeight="15" x14ac:dyDescent="0.25"/>
  <cols>
    <col min="1" max="1" width="11.5703125" customWidth="1"/>
    <col min="2" max="2" width="16.140625" customWidth="1"/>
    <col min="3" max="3" width="10" customWidth="1"/>
    <col min="4" max="4" width="10.85546875" customWidth="1"/>
    <col min="11" max="11" width="11.85546875" customWidth="1"/>
    <col min="12" max="12" width="10" customWidth="1"/>
    <col min="13" max="14" width="11" customWidth="1"/>
    <col min="15" max="15" width="12.85546875" customWidth="1"/>
    <col min="16" max="16" width="11.28515625" hidden="1" customWidth="1"/>
  </cols>
  <sheetData>
    <row r="1" spans="1:16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5" customHeight="1" x14ac:dyDescent="0.3">
      <c r="A3" s="228">
        <v>2020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ht="4.5" customHeight="1" x14ac:dyDescent="0.25"/>
    <row r="5" spans="1:16" x14ac:dyDescent="0.25">
      <c r="A5" s="229" t="s">
        <v>3</v>
      </c>
      <c r="B5" s="231" t="s">
        <v>78</v>
      </c>
      <c r="C5" s="233" t="s">
        <v>31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9"/>
      <c r="O5" s="234" t="s">
        <v>69</v>
      </c>
      <c r="P5" s="236" t="s">
        <v>36</v>
      </c>
    </row>
    <row r="6" spans="1:16" x14ac:dyDescent="0.25">
      <c r="A6" s="230"/>
      <c r="B6" s="232"/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 t="s">
        <v>11</v>
      </c>
      <c r="K6" s="9" t="s">
        <v>12</v>
      </c>
      <c r="L6" s="9" t="s">
        <v>13</v>
      </c>
      <c r="M6" s="9" t="s">
        <v>14</v>
      </c>
      <c r="N6" s="9" t="s">
        <v>15</v>
      </c>
      <c r="O6" s="235"/>
      <c r="P6" s="232"/>
    </row>
    <row r="7" spans="1:16" x14ac:dyDescent="0.25">
      <c r="A7" s="237" t="s">
        <v>18</v>
      </c>
      <c r="B7" s="118" t="s">
        <v>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P7" s="115"/>
    </row>
    <row r="8" spans="1:16" ht="12" customHeight="1" x14ac:dyDescent="0.25">
      <c r="A8" s="238"/>
      <c r="B8" s="119" t="s">
        <v>66</v>
      </c>
      <c r="C8" s="96">
        <f>IF([1]Banday!D209="","",[1]Banday!D209)</f>
        <v>2052</v>
      </c>
      <c r="D8" s="96">
        <f>IF([1]Banday!K209="","",[1]Banday!K209)</f>
        <v>1626</v>
      </c>
      <c r="E8" s="96">
        <f>IF([1]Banday!R209="","",[1]Banday!R209)</f>
        <v>2046</v>
      </c>
      <c r="F8" s="96">
        <f>IF([1]Banday!Y209="","",[1]Banday!Y209)</f>
        <v>1577</v>
      </c>
      <c r="G8" s="96">
        <f>IF([1]Banday!AF209="","",[1]Banday!AF209)</f>
        <v>1712</v>
      </c>
      <c r="H8" s="96">
        <f>IF([1]Banday!AM209="","",[1]Banday!AM209)</f>
        <v>1597</v>
      </c>
      <c r="I8" s="96">
        <f>IF([1]Banday!AT209="","",[1]Banday!AT209)</f>
        <v>1753</v>
      </c>
      <c r="J8" s="96">
        <f>IF([1]Banday!BA209="","",[1]Banday!BA209)</f>
        <v>-1067</v>
      </c>
      <c r="K8" s="96">
        <f>IF([1]Banday!BH209="","",[1]Banday!BH209)</f>
        <v>1277</v>
      </c>
      <c r="L8" s="96">
        <f>IF([1]Banday!BO209="","",[1]Banday!BO209)</f>
        <v>0</v>
      </c>
      <c r="M8" s="96">
        <f>IF([1]Banday!BV209="","",[1]Banday!BV209)</f>
        <v>0</v>
      </c>
      <c r="N8" s="96">
        <f>IF([1]Banday!CC209="","",[1]Banday!CC209)</f>
        <v>0</v>
      </c>
      <c r="O8" s="98">
        <f>SUM(C8:N8)</f>
        <v>12573</v>
      </c>
      <c r="P8" s="5">
        <f>O8*12</f>
        <v>150876</v>
      </c>
    </row>
    <row r="9" spans="1:16" ht="12" customHeight="1" x14ac:dyDescent="0.25">
      <c r="A9" s="238"/>
      <c r="B9" s="119" t="s">
        <v>67</v>
      </c>
      <c r="C9" s="96">
        <f>IF([1]Banday!E209="","",[1]Banday!E209)</f>
        <v>24300</v>
      </c>
      <c r="D9" s="96">
        <f>IF([1]Banday!L209="","",[1]Banday!L209)</f>
        <v>21708</v>
      </c>
      <c r="E9" s="96">
        <f>IF([1]Banday!S209="","",[1]Banday!S209)</f>
        <v>25992</v>
      </c>
      <c r="F9" s="96">
        <f>IF([1]Banday!Z209="","",[1]Banday!Z209)</f>
        <v>21000</v>
      </c>
      <c r="G9" s="96">
        <f>IF([1]Banday!AG209="","",[1]Banday!AG209)</f>
        <v>22332</v>
      </c>
      <c r="H9" s="96">
        <f>IF([1]Banday!AN209="","",[1]Banday!AN209)</f>
        <v>19164</v>
      </c>
      <c r="I9" s="96">
        <f>IF([1]Banday!AU209="","",[1]Banday!AU209)</f>
        <v>21036</v>
      </c>
      <c r="J9" s="96">
        <f>IF([1]Banday!BB209="","",[1]Banday!BB209)</f>
        <v>41364</v>
      </c>
      <c r="K9" s="96">
        <f>IF([1]Banday!BI209="","",[1]Banday!BI209)</f>
        <v>19164</v>
      </c>
      <c r="L9" s="96">
        <f>IF([1]Banday!BP209="","",[1]Banday!BP209)</f>
        <v>0</v>
      </c>
      <c r="M9" s="96">
        <f>IF([1]Banday!BW209="","",[1]Banday!BW209)</f>
        <v>0</v>
      </c>
      <c r="N9" s="96">
        <f>IF([1]Banday!CD209="","",[1]Banday!CD209)</f>
        <v>0</v>
      </c>
      <c r="O9" s="98">
        <f t="shared" ref="O9:O185" si="0">SUM(C9:N9)</f>
        <v>216060</v>
      </c>
      <c r="P9" s="92"/>
    </row>
    <row r="10" spans="1:16" ht="12" customHeight="1" x14ac:dyDescent="0.25">
      <c r="A10" s="238"/>
      <c r="B10" s="123" t="s">
        <v>84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8"/>
      <c r="P10" s="92"/>
    </row>
    <row r="11" spans="1:16" ht="12" customHeight="1" x14ac:dyDescent="0.25">
      <c r="A11" s="238"/>
      <c r="B11" s="120" t="s">
        <v>82</v>
      </c>
      <c r="C11" s="112"/>
      <c r="D11" s="112"/>
      <c r="E11" s="112"/>
      <c r="F11" s="112"/>
      <c r="G11" s="112"/>
      <c r="H11" s="112">
        <f>IF([1]Banday!AN79="","",[1]Banday!AN79)</f>
        <v>1644</v>
      </c>
      <c r="I11" s="112">
        <f>IF([1]Banday!AU79="","",[1]Banday!AU79)</f>
        <v>1560</v>
      </c>
      <c r="J11" s="112">
        <f>IF([1]Banday!BB79="","",[1]Banday!BB79)</f>
        <v>576</v>
      </c>
      <c r="K11" s="112">
        <f>IF([1]Banday!BI79="","",[1]Banday!BI79)</f>
        <v>516</v>
      </c>
      <c r="L11" s="112" t="str">
        <f>IF([1]Banday!BP79="","",[1]Banday!BP79)</f>
        <v/>
      </c>
      <c r="M11" s="112" t="str">
        <f>IF([1]Banday!BW79="","",[1]Banday!BW79)</f>
        <v/>
      </c>
      <c r="N11" s="112" t="str">
        <f>IF([1]Banday!CD79="","",[1]Banday!CD79)</f>
        <v/>
      </c>
      <c r="O11" s="113">
        <f t="shared" si="0"/>
        <v>4296</v>
      </c>
      <c r="P11" s="92"/>
    </row>
    <row r="12" spans="1:16" ht="12" customHeight="1" x14ac:dyDescent="0.25">
      <c r="A12" s="238"/>
      <c r="B12" s="120" t="s">
        <v>85</v>
      </c>
      <c r="C12" s="112">
        <f>IF([1]Banday!F209="","",[1]Banday!F209)</f>
        <v>312</v>
      </c>
      <c r="D12" s="112">
        <f>IF([1]Banday!M209="","",[1]Banday!M209)</f>
        <v>288</v>
      </c>
      <c r="E12" s="112">
        <f>IF([1]Banday!T209="","",[1]Banday!T209)</f>
        <v>96</v>
      </c>
      <c r="F12" s="112">
        <f>IF([1]Banday!AA209="","",[1]Banday!AA209)</f>
        <v>0</v>
      </c>
      <c r="G12" s="112">
        <f>IF([1]Banday!AH209="","",[1]Banday!AH209)</f>
        <v>0</v>
      </c>
      <c r="H12" s="112">
        <f>IF([1]Banday!AO209="","",[1]Banday!AUO209)</f>
        <v>0</v>
      </c>
      <c r="I12" s="112">
        <f>IF([1]Banday!AV209="","",[1]Banday!AV209)</f>
        <v>0</v>
      </c>
      <c r="J12" s="112">
        <f>IF([1]Banday!BC209="","",[1]Banday!BC209)</f>
        <v>0</v>
      </c>
      <c r="K12" s="112">
        <f>IF([1]Banday!BJ209="","",[1]Banday!BJ209)</f>
        <v>0</v>
      </c>
      <c r="L12" s="112">
        <f>IF([1]Banday!BQ209="","",[1]Banday!BQ209)</f>
        <v>0</v>
      </c>
      <c r="M12" s="112">
        <f>IF([1]Banday!BX209="","",[1]Banday!BX209)</f>
        <v>0</v>
      </c>
      <c r="N12" s="112">
        <f>IF([1]Banday!CE209="","",[1]Banday!CE209)</f>
        <v>0</v>
      </c>
      <c r="O12" s="113">
        <f t="shared" si="0"/>
        <v>696</v>
      </c>
      <c r="P12" s="92"/>
    </row>
    <row r="13" spans="1:16" ht="12" customHeight="1" x14ac:dyDescent="0.25">
      <c r="A13" s="238"/>
      <c r="B13" s="120" t="s">
        <v>80</v>
      </c>
      <c r="C13" s="114">
        <f t="shared" ref="C13:L13" si="1">IF(C9=0,"",(C11+C12)/IF(C9="","",C9))</f>
        <v>1.2839506172839505E-2</v>
      </c>
      <c r="D13" s="114">
        <f t="shared" si="1"/>
        <v>1.3266998341625208E-2</v>
      </c>
      <c r="E13" s="114">
        <f t="shared" si="1"/>
        <v>3.6934441366574329E-3</v>
      </c>
      <c r="F13" s="114">
        <f t="shared" si="1"/>
        <v>0</v>
      </c>
      <c r="G13" s="114">
        <f t="shared" si="1"/>
        <v>0</v>
      </c>
      <c r="H13" s="114">
        <f t="shared" si="1"/>
        <v>8.5785848465873518E-2</v>
      </c>
      <c r="I13" s="114">
        <f t="shared" si="1"/>
        <v>7.4158585282373068E-2</v>
      </c>
      <c r="J13" s="114">
        <f t="shared" si="1"/>
        <v>1.392515230635335E-2</v>
      </c>
      <c r="K13" s="114">
        <f t="shared" si="1"/>
        <v>2.6925485284909206E-2</v>
      </c>
      <c r="L13" s="114" t="str">
        <f t="shared" si="1"/>
        <v/>
      </c>
      <c r="M13" s="114" t="str">
        <f>IF(M9=0,"",(M11+M12)/IF(M9="","",M9))</f>
        <v/>
      </c>
      <c r="N13" s="114" t="str">
        <f t="shared" ref="N13:O13" si="2">IF(N9=0,"",(N11+N12)/IF(N9="","",N9))</f>
        <v/>
      </c>
      <c r="O13" s="114">
        <f t="shared" si="2"/>
        <v>2.3104693140794223E-2</v>
      </c>
      <c r="P13" s="92"/>
    </row>
    <row r="14" spans="1:16" ht="12" customHeight="1" x14ac:dyDescent="0.25">
      <c r="A14" s="238"/>
      <c r="B14" s="124" t="s">
        <v>83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92"/>
    </row>
    <row r="15" spans="1:16" ht="12" customHeight="1" x14ac:dyDescent="0.25">
      <c r="A15" s="238"/>
      <c r="B15" s="121" t="s">
        <v>68</v>
      </c>
      <c r="C15" s="110">
        <f>IF([1]Banday!G209="","",[1]Banday!G209)</f>
        <v>15936</v>
      </c>
      <c r="D15" s="110">
        <f>IF([1]Banday!N209="","",[1]Banday!N209)</f>
        <v>14532</v>
      </c>
      <c r="E15" s="110">
        <f>IF([1]Banday!U209="","",[1]Banday!U209)</f>
        <v>12720</v>
      </c>
      <c r="F15" s="110">
        <f>IF([1]Banday!AB209="","",[1]Banday!AB209)</f>
        <v>8148</v>
      </c>
      <c r="G15" s="110">
        <f>IF([1]Banday!AI209="","",[1]Banday!AI209)</f>
        <v>5076</v>
      </c>
      <c r="H15" s="110">
        <f>IF([1]Banday!AP209="","",[1]Banday!AP209)</f>
        <v>3768</v>
      </c>
      <c r="I15" s="110">
        <f>IF([1]Banday!AW209="","",[1]Banday!AW209)</f>
        <v>2820</v>
      </c>
      <c r="J15" s="110">
        <f>IF([1]Banday!BD209="","",[1]Banday!BD209)</f>
        <v>0</v>
      </c>
      <c r="K15" s="110">
        <f>IF([1]Banday!BK209="","",[1]Banday!BK209)</f>
        <v>0</v>
      </c>
      <c r="L15" s="110">
        <f>IF([1]Banday!BR209="","",[1]Banday!BR209)</f>
        <v>0</v>
      </c>
      <c r="M15" s="110">
        <f>IF([1]Banday!BY209="","",[1]Banday!BY209)</f>
        <v>0</v>
      </c>
      <c r="N15" s="110">
        <f>IF([1]Banday!CF209="","",[1]Banday!CF209)</f>
        <v>0</v>
      </c>
      <c r="O15" s="111">
        <f t="shared" si="0"/>
        <v>63000</v>
      </c>
      <c r="P15" s="92"/>
    </row>
    <row r="16" spans="1:16" ht="12" customHeight="1" x14ac:dyDescent="0.25">
      <c r="A16" s="239"/>
      <c r="B16" s="122" t="s">
        <v>79</v>
      </c>
      <c r="C16" s="109">
        <f>IF(C9=0,"",C15/C9)</f>
        <v>0.65580246913580242</v>
      </c>
      <c r="D16" s="109">
        <f t="shared" ref="D16:O16" si="3">IF(D9=0,"",D15/D9)</f>
        <v>0.6694306246545052</v>
      </c>
      <c r="E16" s="109">
        <f t="shared" si="3"/>
        <v>0.48938134810710987</v>
      </c>
      <c r="F16" s="109">
        <f t="shared" si="3"/>
        <v>0.38800000000000001</v>
      </c>
      <c r="G16" s="109">
        <f t="shared" si="3"/>
        <v>0.22729715206878023</v>
      </c>
      <c r="H16" s="109">
        <f t="shared" si="3"/>
        <v>0.19661865998747652</v>
      </c>
      <c r="I16" s="109">
        <f t="shared" si="3"/>
        <v>0.13405590416428978</v>
      </c>
      <c r="J16" s="109">
        <f t="shared" si="3"/>
        <v>0</v>
      </c>
      <c r="K16" s="109">
        <f t="shared" si="3"/>
        <v>0</v>
      </c>
      <c r="L16" s="109" t="str">
        <f t="shared" si="3"/>
        <v/>
      </c>
      <c r="M16" s="109" t="str">
        <f t="shared" si="3"/>
        <v/>
      </c>
      <c r="N16" s="109" t="str">
        <f t="shared" si="3"/>
        <v/>
      </c>
      <c r="O16" s="109">
        <f t="shared" si="3"/>
        <v>0.29158567064704249</v>
      </c>
      <c r="P16" s="92"/>
    </row>
    <row r="17" spans="1:16" ht="12" customHeight="1" x14ac:dyDescent="0.25">
      <c r="A17" s="225" t="s">
        <v>19</v>
      </c>
      <c r="B17" s="118" t="s">
        <v>81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92"/>
    </row>
    <row r="18" spans="1:16" ht="12" customHeight="1" x14ac:dyDescent="0.25">
      <c r="A18" s="226"/>
      <c r="B18" s="119" t="s">
        <v>66</v>
      </c>
      <c r="C18" s="96">
        <f>IF([1]Bogo!D220="","",[1]Bogo!D220)</f>
        <v>4039</v>
      </c>
      <c r="D18" s="96">
        <f>IF([1]Bogo!K220="","",[1]Bogo!K220)</f>
        <v>3883</v>
      </c>
      <c r="E18" s="96">
        <f>IF([1]Bogo!R220="","",[1]Bogo!R220)</f>
        <v>3663</v>
      </c>
      <c r="F18" s="96">
        <f>IF([1]Bogo!Y220="","",[1]Bogo!Y220)</f>
        <v>3938</v>
      </c>
      <c r="G18" s="96">
        <f>IF([1]Bogo!AF220="","",[1]Bogo!AF220)</f>
        <v>4146</v>
      </c>
      <c r="H18" s="96">
        <f>IF([1]Bogo!AM220="","",[1]Bogo!AM220)</f>
        <v>3940</v>
      </c>
      <c r="I18" s="96">
        <f>IF([1]Bogo!AT220="","",[1]Bogo!AT220)</f>
        <v>3933</v>
      </c>
      <c r="J18" s="96">
        <f>IF([1]Bogo!BA220="","",[1]Bogo!BA220)</f>
        <v>4275</v>
      </c>
      <c r="K18" s="96">
        <f>IF([1]Bogo!BH220="","",[1]Bogo!BH220)</f>
        <v>2592</v>
      </c>
      <c r="L18" s="96">
        <f>IF([1]Bogo!BO220="","",[1]Bogo!BO220)</f>
        <v>0</v>
      </c>
      <c r="M18" s="96">
        <f>IF([1]Bogo!BV220="","",[1]Bogo!BV220)</f>
        <v>0</v>
      </c>
      <c r="N18" s="96">
        <f>IF([1]Bogo!CC220="","",[1]Bogo!CC220)</f>
        <v>0</v>
      </c>
      <c r="O18" s="98">
        <f t="shared" si="0"/>
        <v>34409</v>
      </c>
      <c r="P18" s="6">
        <f t="shared" ref="P18:P178" si="4">O18*12</f>
        <v>412908</v>
      </c>
    </row>
    <row r="19" spans="1:16" ht="12" customHeight="1" x14ac:dyDescent="0.25">
      <c r="A19" s="226"/>
      <c r="B19" s="119" t="s">
        <v>67</v>
      </c>
      <c r="C19" s="96">
        <f>IF([1]Bogo!E220="","",[1]Bogo!E220)</f>
        <v>50700</v>
      </c>
      <c r="D19" s="96">
        <f>IF([1]Bogo!L220="","",[1]Bogo!L220)</f>
        <v>49308</v>
      </c>
      <c r="E19" s="96">
        <f>IF([1]Bogo!S220="","",[1]Bogo!S220)</f>
        <v>57552</v>
      </c>
      <c r="F19" s="96">
        <f>IF([1]Bogo!Z220="","",[1]Bogo!Z220)</f>
        <v>49104</v>
      </c>
      <c r="G19" s="96">
        <f>IF([1]Bogo!AG220="","",[1]Bogo!AG220)</f>
        <v>51660</v>
      </c>
      <c r="H19" s="96">
        <f>IF([1]Bogo!AN220="","",[1]Bogo!AN220)</f>
        <v>47280</v>
      </c>
      <c r="I19" s="96">
        <f>IF([1]Bogo!AU220="","",[1]Bogo!AU220)</f>
        <v>47196</v>
      </c>
      <c r="J19" s="96">
        <f>IF([1]Bogo!BB220="","",[1]Bogo!BB220)</f>
        <v>53844</v>
      </c>
      <c r="K19" s="96">
        <f>IF([1]Bogo!BI220="","",[1]Bogo!BI220)</f>
        <v>35724</v>
      </c>
      <c r="L19" s="96">
        <f>IF([1]Bogo!BP220="","",[1]Bogo!BP220)</f>
        <v>0</v>
      </c>
      <c r="M19" s="96">
        <f>IF([1]Bogo!BW220="","",[1]Bogo!BW220)</f>
        <v>0</v>
      </c>
      <c r="N19" s="96">
        <f>IF([1]Bogo!CD220="","",[1]Bogo!CD220)</f>
        <v>0</v>
      </c>
      <c r="O19" s="98">
        <f t="shared" si="0"/>
        <v>442368</v>
      </c>
      <c r="P19" s="6"/>
    </row>
    <row r="20" spans="1:16" ht="12" customHeight="1" x14ac:dyDescent="0.25">
      <c r="A20" s="226"/>
      <c r="B20" s="123" t="s">
        <v>84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8"/>
      <c r="P20" s="6"/>
    </row>
    <row r="21" spans="1:16" ht="12" customHeight="1" x14ac:dyDescent="0.25">
      <c r="A21" s="226"/>
      <c r="B21" s="120" t="s">
        <v>82</v>
      </c>
      <c r="C21" s="112">
        <f>IF([1]Bogo!$E$201="",0,[1]Bogo!$E$201)+IF([1]Bogo!$E$202="",0,[1]Bogo!$E$202)+IF([1]Bogo!$E$203="",0,[1]Bogo!$E$203)+IF([1]Bogo!$E$146="",0,[1]Bogo!$E$146)</f>
        <v>8616</v>
      </c>
      <c r="D21" s="112">
        <f>IF([1]Bogo!$L$201="",0,[1]Bogo!$L$201)+IF([1]Bogo!$L$202="",0,[1]Bogo!$L$202)+IF([1]Bogo!$L$203="",0,[1]Bogo!$L$203)+IF([1]Bogo!$L$146="",0,[1]Bogo!$L$146)</f>
        <v>10332</v>
      </c>
      <c r="E21" s="112">
        <f>IF([1]Bogo!$S$201="",0,[1]Bogo!$S$201)+IF([1]Bogo!$S$202="",0,[1]Bogo!$S$202)+IF([1]Bogo!$S$203="",0,[1]Bogo!$S$203)+IF([1]Bogo!$S$146="",0,[1]Bogo!$S$146)</f>
        <v>11568</v>
      </c>
      <c r="F21" s="112">
        <f>IF([1]Bogo!$Z$201="",0,[1]Bogo!$Z$201)+IF([1]Bogo!$Z$202="",0,[1]Bogo!$Z$202)+IF([1]Bogo!$Z$203="",0,[1]Bogo!$Z$203)+IF([1]Bogo!$Z$146="",0,[1]Bogo!$Z$146)</f>
        <v>8376</v>
      </c>
      <c r="G21" s="112">
        <f>IF([1]Bogo!$AG$201="",0,[1]Bogo!$AG$201)+IF([1]Bogo!$AG$202="",0,[1]Bogo!$AG$202)+IF([1]Bogo!$AG$203="",0,[1]Bogo!$AG$203)+IF([1]Bogo!$AG$146="",0,[1]Bogo!$AG$146)</f>
        <v>5556</v>
      </c>
      <c r="H21" s="112">
        <f>IF([1]Bogo!$AN$201="",0,[1]Bogo!$AN$201)+IF([1]Bogo!$AN$202="",0,[1]Bogo!$AN$202)+IF([1]Bogo!$AN$203="",0,[1]Bogo!$AN$203)+IF([1]Bogo!$AN$146="",0,[1]Bogo!$AN$146)</f>
        <v>4248</v>
      </c>
      <c r="I21" s="112">
        <f>IF([1]Bogo!$AU$201="",0,[1]Bogo!$AU$201)+IF([1]Bogo!$AU$202="",0,[1]Bogo!$AU$202)+IF([1]Bogo!$AU$203="",0,[1]Bogo!$AU$203)+IF([1]Bogo!$AU$146="",0,[1]Bogo!$AU$146)</f>
        <v>6024</v>
      </c>
      <c r="J21" s="112">
        <f>IF([1]Bogo!$BB$201="",0,[1]Bogo!$BB$201)+IF([1]Bogo!$BB$202="",0,[1]Bogo!$BB$202)+IF([1]Bogo!$BB$203="",0,[1]Bogo!$BB$203)+IF([1]Bogo!$BB$146="",0,[1]Bogo!$BB$146)</f>
        <v>7056</v>
      </c>
      <c r="K21" s="112">
        <f>IF([1]Bogo!$BI$201="",0,[1]Bogo!$BI$201)+IF([1]Bogo!$BI$202="",0,[1]Bogo!$BI$202)+IF([1]Bogo!$BI$203="",0,[1]Bogo!$BI$203)+IF([1]Bogo!$BI$146="",0,[1]Bogo!$BI$146)</f>
        <v>4932</v>
      </c>
      <c r="L21" s="112">
        <f>IF([1]Bogo!$BP$201="",0,[1]Bogo!$BP$201)+IF([1]Bogo!$BP$202="",0,[1]Bogo!$BP$202)+IF([1]Bogo!$BP$203="",0,[1]Bogo!$BP$203)+IF([1]Bogo!$BP$146="",0,[1]Bogo!$BP$146)</f>
        <v>0</v>
      </c>
      <c r="M21" s="112">
        <f>IF([1]Bogo!$BW$201="",0,[1]Bogo!$BW$201)+IF([1]Bogo!$BW$202="",0,[1]Bogo!$BW$202)+IF([1]Bogo!$BW$203="",0,[1]Bogo!$BW$203)+IF([1]Bogo!$BW$146="",0,[1]Bogo!$BW$146)</f>
        <v>0</v>
      </c>
      <c r="N21" s="112">
        <f>IF([1]Bogo!$CD$201="",0,[1]Bogo!$CD$201)+IF([1]Bogo!$CD$202="",0,[1]Bogo!$CD$202)+IF([1]Bogo!$CD$203="",0,[1]Bogo!$CD$203)+IF([1]Bogo!$CD$146="",0,[1]Bogo!$CD$146)</f>
        <v>0</v>
      </c>
      <c r="O21" s="113">
        <f t="shared" si="0"/>
        <v>66708</v>
      </c>
      <c r="P21" s="6"/>
    </row>
    <row r="22" spans="1:16" ht="12" customHeight="1" x14ac:dyDescent="0.25">
      <c r="A22" s="226"/>
      <c r="B22" s="120" t="s">
        <v>85</v>
      </c>
      <c r="C22" s="112">
        <f>IF([1]Bogo!F220="","",[1]Bogo!F220)</f>
        <v>144</v>
      </c>
      <c r="D22" s="112">
        <f>IF([1]Bogo!M220="","",[1]Bogo!M220)</f>
        <v>720</v>
      </c>
      <c r="E22" s="112">
        <f>IF([1]Bogo!T220="","",[1]Bogo!T220)</f>
        <v>0</v>
      </c>
      <c r="F22" s="112">
        <f>IF([1]Bogo!AA220="","",[1]Bogo!AA220)</f>
        <v>0</v>
      </c>
      <c r="G22" s="112">
        <f>IF([1]Bogo!AH220="","",[1]Bogo!AH220)</f>
        <v>84</v>
      </c>
      <c r="H22" s="112">
        <f>IF([1]Bogo!AO220="","",[1]Bogo!AO220)</f>
        <v>48</v>
      </c>
      <c r="I22" s="112">
        <f>IF([1]Bogo!AV220="","",[1]Bogo!AV220)</f>
        <v>-60</v>
      </c>
      <c r="J22" s="112">
        <f>IF([1]Bogo!BC220="","",[1]Bogo!BC220)</f>
        <v>0</v>
      </c>
      <c r="K22" s="112">
        <f>IF([1]Bogo!BJ220="","",[1]Bogo!BJ220)</f>
        <v>0</v>
      </c>
      <c r="L22" s="112">
        <f>IF([1]Bogo!BQ220="","",[1]Bogo!BQ220)</f>
        <v>0</v>
      </c>
      <c r="M22" s="112">
        <f>IF([1]Bogo!BX220="","",[1]Bogo!BX220)</f>
        <v>0</v>
      </c>
      <c r="N22" s="112">
        <f>IF([1]Bogo!CE220="","",[1]Bogo!CE220)</f>
        <v>0</v>
      </c>
      <c r="O22" s="113">
        <f t="shared" si="0"/>
        <v>936</v>
      </c>
      <c r="P22" s="6"/>
    </row>
    <row r="23" spans="1:16" ht="12" customHeight="1" x14ac:dyDescent="0.25">
      <c r="A23" s="226"/>
      <c r="B23" s="120" t="s">
        <v>80</v>
      </c>
      <c r="C23" s="114">
        <f t="shared" ref="C23" si="5">IF(C19=0,"",(C21+C22)/IF(C19="","",C19))</f>
        <v>0.1727810650887574</v>
      </c>
      <c r="D23" s="114">
        <f t="shared" ref="D23" si="6">IF(D19=0,"",(D21+D22)/IF(D19="","",D19))</f>
        <v>0.22414212703820882</v>
      </c>
      <c r="E23" s="114">
        <f t="shared" ref="E23" si="7">IF(E19=0,"",(E21+E22)/IF(E19="","",E19))</f>
        <v>0.20100083402835697</v>
      </c>
      <c r="F23" s="114">
        <f t="shared" ref="F23" si="8">IF(F19=0,"",(F21+F22)/IF(F19="","",F19))</f>
        <v>0.17057673509286411</v>
      </c>
      <c r="G23" s="114">
        <f t="shared" ref="G23" si="9">IF(G19=0,"",(G21+G22)/IF(G19="","",G19))</f>
        <v>0.1091753774680604</v>
      </c>
      <c r="H23" s="114">
        <f t="shared" ref="H23" si="10">IF(H19=0,"",(H21+H22)/IF(H19="","",H19))</f>
        <v>9.0862944162436551E-2</v>
      </c>
      <c r="I23" s="114">
        <f t="shared" ref="I23" si="11">IF(I19=0,"",(I21+I22)/IF(I19="","",I19))</f>
        <v>0.12636664124078312</v>
      </c>
      <c r="J23" s="114">
        <f t="shared" ref="J23" si="12">IF(J19=0,"",(J21+J22)/IF(J19="","",J19))</f>
        <v>0.13104524180967239</v>
      </c>
      <c r="K23" s="114">
        <f t="shared" ref="K23" si="13">IF(K19=0,"",(K21+K22)/IF(K19="","",K19))</f>
        <v>0.13805844810211623</v>
      </c>
      <c r="L23" s="114" t="str">
        <f t="shared" ref="L23" si="14">IF(L19=0,"",(L21+L22)/IF(L19="","",L19))</f>
        <v/>
      </c>
      <c r="M23" s="114" t="str">
        <f>IF(M19=0,"",(M21+M22)/IF(M19="","",M19))</f>
        <v/>
      </c>
      <c r="N23" s="114" t="str">
        <f t="shared" ref="N23" si="15">IF(N19=0,"",(N21+N22)/IF(N19="","",N19))</f>
        <v/>
      </c>
      <c r="O23" s="114">
        <f t="shared" ref="O23" si="16">IF(O19=0,"",(O21+O22)/IF(O19="","",O19))</f>
        <v>0.15291341145833334</v>
      </c>
      <c r="P23" s="6"/>
    </row>
    <row r="24" spans="1:16" ht="12" customHeight="1" x14ac:dyDescent="0.25">
      <c r="A24" s="226"/>
      <c r="B24" s="124" t="s">
        <v>83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8"/>
      <c r="P24" s="6"/>
    </row>
    <row r="25" spans="1:16" ht="12" customHeight="1" x14ac:dyDescent="0.25">
      <c r="A25" s="226"/>
      <c r="B25" s="121" t="s">
        <v>68</v>
      </c>
      <c r="C25" s="110">
        <f>IF([1]Bogo!G220="","",[1]Bogo!G220)</f>
        <v>29592</v>
      </c>
      <c r="D25" s="110">
        <f>IF([1]Bogo!N220="","",[1]Bogo!N220)</f>
        <v>25320</v>
      </c>
      <c r="E25" s="110">
        <f>IF([1]Bogo!U220="","",[1]Bogo!U220)</f>
        <v>25368</v>
      </c>
      <c r="F25" s="110">
        <f>IF([1]Bogo!AB220="","",[1]Bogo!AB220)</f>
        <v>21432</v>
      </c>
      <c r="G25" s="110">
        <f>IF([1]Bogo!AI220="","",[1]Bogo!AI220)</f>
        <v>15612</v>
      </c>
      <c r="H25" s="110">
        <f>IF([1]Bogo!AP220="","",[1]Bogo!AP220)</f>
        <v>10368</v>
      </c>
      <c r="I25" s="110">
        <f>IF([1]Bogo!AW220="","",[1]Bogo!AW220)</f>
        <v>7080</v>
      </c>
      <c r="J25" s="110">
        <f>IF([1]Bogo!BD220="","",[1]Bogo!BD220)</f>
        <v>1536</v>
      </c>
      <c r="K25" s="110">
        <f>IF([1]Bogo!BK220="","",[1]Bogo!BK220)</f>
        <v>0</v>
      </c>
      <c r="L25" s="110">
        <f>IF([1]Bogo!BR220="","",[1]Bogo!BR220)</f>
        <v>0</v>
      </c>
      <c r="M25" s="110">
        <f>IF([1]Bogo!BY220="","",[1]Bogo!BY220)</f>
        <v>0</v>
      </c>
      <c r="N25" s="110">
        <f>IF([1]Bogo!CF220="","",[1]Bogo!CF220)</f>
        <v>0</v>
      </c>
      <c r="O25" s="111">
        <f t="shared" si="0"/>
        <v>136308</v>
      </c>
      <c r="P25" s="6"/>
    </row>
    <row r="26" spans="1:16" ht="12" customHeight="1" x14ac:dyDescent="0.25">
      <c r="A26" s="227"/>
      <c r="B26" s="122" t="s">
        <v>79</v>
      </c>
      <c r="C26" s="109">
        <f>IF(C19=0,"",C25/C19)</f>
        <v>0.58366863905325439</v>
      </c>
      <c r="D26" s="109">
        <f t="shared" ref="D26" si="17">IF(D19=0,"",D25/D19)</f>
        <v>0.5135069359941592</v>
      </c>
      <c r="E26" s="109">
        <f t="shared" ref="E26" si="18">IF(E19=0,"",E25/E19)</f>
        <v>0.4407839866555463</v>
      </c>
      <c r="F26" s="109">
        <f t="shared" ref="F26" si="19">IF(F19=0,"",F25/F19)</f>
        <v>0.4364613880742913</v>
      </c>
      <c r="G26" s="109">
        <f t="shared" ref="G26" si="20">IF(G19=0,"",G25/G19)</f>
        <v>0.30220673635307782</v>
      </c>
      <c r="H26" s="109">
        <f t="shared" ref="H26" si="21">IF(H19=0,"",H25/H19)</f>
        <v>0.21928934010152284</v>
      </c>
      <c r="I26" s="109">
        <f t="shared" ref="I26" si="22">IF(I19=0,"",I25/I19)</f>
        <v>0.15001271294177473</v>
      </c>
      <c r="J26" s="109">
        <f t="shared" ref="J26" si="23">IF(J19=0,"",J25/J19)</f>
        <v>2.8526855359928684E-2</v>
      </c>
      <c r="K26" s="109">
        <f t="shared" ref="K26" si="24">IF(K19=0,"",K25/K19)</f>
        <v>0</v>
      </c>
      <c r="L26" s="109" t="str">
        <f t="shared" ref="L26" si="25">IF(L19=0,"",L25/L19)</f>
        <v/>
      </c>
      <c r="M26" s="109" t="str">
        <f t="shared" ref="M26" si="26">IF(M19=0,"",M25/M19)</f>
        <v/>
      </c>
      <c r="N26" s="109" t="str">
        <f t="shared" ref="N26" si="27">IF(N19=0,"",N25/N19)</f>
        <v/>
      </c>
      <c r="O26" s="109">
        <f t="shared" ref="O26" si="28">IF(O19=0,"",O25/O19)</f>
        <v>0.3081325954861111</v>
      </c>
      <c r="P26" s="6"/>
    </row>
    <row r="27" spans="1:16" ht="12" customHeight="1" x14ac:dyDescent="0.25">
      <c r="A27" s="237" t="s">
        <v>29</v>
      </c>
      <c r="B27" s="118" t="s">
        <v>81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6"/>
    </row>
    <row r="28" spans="1:16" ht="12" customHeight="1" x14ac:dyDescent="0.25">
      <c r="A28" s="238"/>
      <c r="B28" s="119" t="s">
        <v>66</v>
      </c>
      <c r="C28" s="96">
        <f>IF([1]Cabascan!D209="","",[1]Cabascan!D209)</f>
        <v>267</v>
      </c>
      <c r="D28" s="96">
        <f>IF([1]Cabascan!K209="","",[1]Cabascan!K209)</f>
        <v>227</v>
      </c>
      <c r="E28" s="96">
        <f>IF([1]Cabascan!R209="","",[1]Cabascan!R209)</f>
        <v>328</v>
      </c>
      <c r="F28" s="96">
        <f>IF([1]Cabascan!Y209="","",[1]Cabascan!Y209)</f>
        <v>315</v>
      </c>
      <c r="G28" s="96">
        <f>IF([1]Cabascan!AF209="","",[1]Cabascan!AF209)</f>
        <v>324</v>
      </c>
      <c r="H28" s="96">
        <f>IF([1]Cabascan!AM209="","",[1]Cabascan!AM209)</f>
        <v>247</v>
      </c>
      <c r="I28" s="96">
        <f>IF([1]Cabascan!AT209="","",[1]Cabascan!AT209)</f>
        <v>310</v>
      </c>
      <c r="J28" s="96">
        <f>IF([1]Cabascan!BA209="","",[1]Cabascan!BA209)</f>
        <v>240</v>
      </c>
      <c r="K28" s="96">
        <f>IF([1]Cabascan!BH209="","",[1]Cabascan!BH209)</f>
        <v>309</v>
      </c>
      <c r="L28" s="96">
        <f>IF([1]Cabascan!BO209="","",[1]Cabascan!BO209)</f>
        <v>0</v>
      </c>
      <c r="M28" s="96">
        <f>IF([1]Cabascan!BV209="","",[1]Cabascan!BV209)</f>
        <v>0</v>
      </c>
      <c r="N28" s="96">
        <f>IF([1]Cabascan!CC209="","",[1]Cabascan!CC209)</f>
        <v>0</v>
      </c>
      <c r="O28" s="98">
        <f t="shared" si="0"/>
        <v>2567</v>
      </c>
      <c r="P28" s="6">
        <f t="shared" si="4"/>
        <v>30804</v>
      </c>
    </row>
    <row r="29" spans="1:16" ht="12" customHeight="1" x14ac:dyDescent="0.25">
      <c r="A29" s="238"/>
      <c r="B29" s="119" t="s">
        <v>67</v>
      </c>
      <c r="C29" s="96">
        <f>IF([1]Cabascan!E209="","",[1]Cabascan!E209)</f>
        <v>4428</v>
      </c>
      <c r="D29" s="96">
        <f>IF([1]Cabascan!L209="","",[1]Cabascan!L209)</f>
        <v>3936</v>
      </c>
      <c r="E29" s="96">
        <f>IF([1]Cabascan!S209="","",[1]Cabascan!S209)</f>
        <v>4740</v>
      </c>
      <c r="F29" s="96">
        <f>IF([1]Cabascan!Z209="","",[1]Cabascan!Z209)</f>
        <v>4608</v>
      </c>
      <c r="G29" s="96">
        <f>IF([1]Cabascan!AG209="","",[1]Cabascan!AG209)</f>
        <v>4344</v>
      </c>
      <c r="H29" s="96">
        <f>IF([1]Cabascan!AN209="","",[1]Cabascan!AN209)</f>
        <v>2964</v>
      </c>
      <c r="I29" s="96">
        <f>IF([1]Cabascan!AU209="","",[1]Cabascan!AU209)</f>
        <v>3720</v>
      </c>
      <c r="J29" s="96">
        <f>IF([1]Cabascan!BB209="","",[1]Cabascan!BB209)</f>
        <v>3612</v>
      </c>
      <c r="K29" s="96">
        <f>IF([1]Cabascan!BI209="","",[1]Cabascan!BI209)</f>
        <v>4296</v>
      </c>
      <c r="L29" s="96">
        <f>IF([1]Cabascan!BP209="","",[1]Cabascan!BP209)</f>
        <v>0</v>
      </c>
      <c r="M29" s="96">
        <f>IF([1]Cabascan!BW209="","",[1]Cabascan!BW209)</f>
        <v>0</v>
      </c>
      <c r="N29" s="96">
        <f>IF([1]Cabascan!CD209="","",[1]Cabascan!CD209)</f>
        <v>0</v>
      </c>
      <c r="O29" s="98">
        <f t="shared" si="0"/>
        <v>36648</v>
      </c>
      <c r="P29" s="6"/>
    </row>
    <row r="30" spans="1:16" ht="12" customHeight="1" x14ac:dyDescent="0.25">
      <c r="A30" s="238"/>
      <c r="B30" s="123" t="s">
        <v>84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8"/>
      <c r="P30" s="6"/>
    </row>
    <row r="31" spans="1:16" ht="12" customHeight="1" x14ac:dyDescent="0.25">
      <c r="A31" s="238"/>
      <c r="B31" s="120" t="s">
        <v>82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>
        <f t="shared" si="0"/>
        <v>0</v>
      </c>
      <c r="P31" s="6"/>
    </row>
    <row r="32" spans="1:16" ht="12" customHeight="1" x14ac:dyDescent="0.25">
      <c r="A32" s="238"/>
      <c r="B32" s="120" t="s">
        <v>85</v>
      </c>
      <c r="C32" s="112">
        <f>IF([1]Cabascan!F209="","",[1]Cabascan!F209)</f>
        <v>0</v>
      </c>
      <c r="D32" s="112">
        <f>IF([1]Cabascan!M209="","",[1]Cabascan!M209)</f>
        <v>0</v>
      </c>
      <c r="E32" s="112">
        <f>IF([1]Cabascan!T209="","",[1]Cabascan!T209)</f>
        <v>0</v>
      </c>
      <c r="F32" s="112">
        <f>IF([1]Cabascan!AA209="","",[1]Cabascan!AA209)</f>
        <v>0</v>
      </c>
      <c r="G32" s="112">
        <f>IF([1]Cabascan!AH209="","",[1]Cabascan!AH209)</f>
        <v>0</v>
      </c>
      <c r="H32" s="112">
        <f>IF([1]Cabascan!AO209="","",[1]Cabascan!AO209)</f>
        <v>0</v>
      </c>
      <c r="I32" s="112">
        <f>IF([1]Cabascan!AV209="","",[1]Cabascan!AV209)</f>
        <v>0</v>
      </c>
      <c r="J32" s="112">
        <f>IF([1]Cabascan!BC209="","",[1]Cabascan!BC209)</f>
        <v>0</v>
      </c>
      <c r="K32" s="112">
        <f>IF([1]Cabascan!BJ209="","",[1]Cabascan!BJ209)</f>
        <v>0</v>
      </c>
      <c r="L32" s="112">
        <f>IF([1]Cabascan!BQ209="","",[1]Cabascan!BQ209)</f>
        <v>0</v>
      </c>
      <c r="M32" s="112">
        <f>IF([1]Cabascan!BX209="","",[1]Cabascan!BX209)</f>
        <v>0</v>
      </c>
      <c r="N32" s="112">
        <f>IF([1]Cabascan!CE209="","",[1]Cabascan!CE209)</f>
        <v>0</v>
      </c>
      <c r="O32" s="113">
        <f t="shared" si="0"/>
        <v>0</v>
      </c>
      <c r="P32" s="6"/>
    </row>
    <row r="33" spans="1:16" ht="12" customHeight="1" x14ac:dyDescent="0.25">
      <c r="A33" s="238"/>
      <c r="B33" s="120" t="s">
        <v>80</v>
      </c>
      <c r="C33" s="114">
        <f t="shared" ref="C33" si="29">IF(C29=0,"",(C31+C32)/IF(C29="","",C29))</f>
        <v>0</v>
      </c>
      <c r="D33" s="114">
        <f t="shared" ref="D33" si="30">IF(D29=0,"",(D31+D32)/IF(D29="","",D29))</f>
        <v>0</v>
      </c>
      <c r="E33" s="114">
        <f t="shared" ref="E33" si="31">IF(E29=0,"",(E31+E32)/IF(E29="","",E29))</f>
        <v>0</v>
      </c>
      <c r="F33" s="114">
        <f t="shared" ref="F33" si="32">IF(F29=0,"",(F31+F32)/IF(F29="","",F29))</f>
        <v>0</v>
      </c>
      <c r="G33" s="114">
        <f t="shared" ref="G33" si="33">IF(G29=0,"",(G31+G32)/IF(G29="","",G29))</f>
        <v>0</v>
      </c>
      <c r="H33" s="114">
        <f t="shared" ref="H33" si="34">IF(H29=0,"",(H31+H32)/IF(H29="","",H29))</f>
        <v>0</v>
      </c>
      <c r="I33" s="114">
        <f t="shared" ref="I33" si="35">IF(I29=0,"",(I31+I32)/IF(I29="","",I29))</f>
        <v>0</v>
      </c>
      <c r="J33" s="114">
        <f t="shared" ref="J33" si="36">IF(J29=0,"",(J31+J32)/IF(J29="","",J29))</f>
        <v>0</v>
      </c>
      <c r="K33" s="114">
        <f t="shared" ref="K33" si="37">IF(K29=0,"",(K31+K32)/IF(K29="","",K29))</f>
        <v>0</v>
      </c>
      <c r="L33" s="114" t="str">
        <f t="shared" ref="L33" si="38">IF(L29=0,"",(L31+L32)/IF(L29="","",L29))</f>
        <v/>
      </c>
      <c r="M33" s="114" t="str">
        <f>IF(M29=0,"",(M31+M32)/IF(M29="","",M29))</f>
        <v/>
      </c>
      <c r="N33" s="114" t="str">
        <f t="shared" ref="N33" si="39">IF(N29=0,"",(N31+N32)/IF(N29="","",N29))</f>
        <v/>
      </c>
      <c r="O33" s="126">
        <f t="shared" ref="O33" si="40">IF(O29=0,"",(O31+O32)/IF(O29="","",O29))</f>
        <v>0</v>
      </c>
      <c r="P33" s="6"/>
    </row>
    <row r="34" spans="1:16" ht="12" customHeight="1" x14ac:dyDescent="0.25">
      <c r="A34" s="238"/>
      <c r="B34" s="124" t="s">
        <v>83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8"/>
      <c r="P34" s="6"/>
    </row>
    <row r="35" spans="1:16" ht="12" customHeight="1" x14ac:dyDescent="0.25">
      <c r="A35" s="238"/>
      <c r="B35" s="121" t="s">
        <v>68</v>
      </c>
      <c r="C35" s="110">
        <f>IF([1]Cabascan!G209="","",[1]Cabascan!G209)</f>
        <v>3432</v>
      </c>
      <c r="D35" s="110">
        <f>IF([1]Cabascan!N209="","",[1]Cabascan!N209)</f>
        <v>2820</v>
      </c>
      <c r="E35" s="110">
        <f>IF([1]Cabascan!U209="","",[1]Cabascan!U209)</f>
        <v>3192</v>
      </c>
      <c r="F35" s="110">
        <f>IF([1]Cabascan!AB209="","",[1]Cabascan!AB209)</f>
        <v>3012</v>
      </c>
      <c r="G35" s="110">
        <f>IF([1]Cabascan!AI209="","",[1]Cabascan!AI209)</f>
        <v>2184</v>
      </c>
      <c r="H35" s="110">
        <f>IF([1]Cabascan!AP209="","",[1]Cabascan!AP209)</f>
        <v>1344</v>
      </c>
      <c r="I35" s="110">
        <f>IF([1]Cabascan!AW209="","",[1]Cabascan!AW209)</f>
        <v>792</v>
      </c>
      <c r="J35" s="110">
        <f>IF([1]Cabascan!BD209="","",[1]Cabascan!BD209)</f>
        <v>0</v>
      </c>
      <c r="K35" s="110">
        <f>IF([1]Cabascan!BK209="","",[1]Cabascan!BK209)</f>
        <v>0</v>
      </c>
      <c r="L35" s="110">
        <f>IF([1]Cabascan!BR209="","",[1]Cabascan!BR209)</f>
        <v>0</v>
      </c>
      <c r="M35" s="110">
        <f>IF([1]Cabascan!BY209="","",[1]Cabascan!BY209)</f>
        <v>0</v>
      </c>
      <c r="N35" s="110">
        <f>IF([1]Cabascan!CF209="","",[1]Cabascan!CF209)</f>
        <v>0</v>
      </c>
      <c r="O35" s="111">
        <f t="shared" si="0"/>
        <v>16776</v>
      </c>
      <c r="P35" s="6"/>
    </row>
    <row r="36" spans="1:16" ht="12" customHeight="1" x14ac:dyDescent="0.25">
      <c r="A36" s="239"/>
      <c r="B36" s="122" t="s">
        <v>79</v>
      </c>
      <c r="C36" s="109">
        <f t="shared" ref="C36:O36" si="41">IF(C29=0,"",C35/C29)</f>
        <v>0.77506775067750677</v>
      </c>
      <c r="D36" s="109">
        <f t="shared" si="41"/>
        <v>0.71646341463414631</v>
      </c>
      <c r="E36" s="109">
        <f t="shared" si="41"/>
        <v>0.67341772151898738</v>
      </c>
      <c r="F36" s="109">
        <f t="shared" si="41"/>
        <v>0.65364583333333337</v>
      </c>
      <c r="G36" s="109">
        <f t="shared" si="41"/>
        <v>0.50276243093922657</v>
      </c>
      <c r="H36" s="109">
        <f t="shared" si="41"/>
        <v>0.45344129554655871</v>
      </c>
      <c r="I36" s="109">
        <f t="shared" si="41"/>
        <v>0.2129032258064516</v>
      </c>
      <c r="J36" s="109">
        <f t="shared" si="41"/>
        <v>0</v>
      </c>
      <c r="K36" s="109">
        <f t="shared" si="41"/>
        <v>0</v>
      </c>
      <c r="L36" s="109" t="str">
        <f t="shared" si="41"/>
        <v/>
      </c>
      <c r="M36" s="109" t="str">
        <f t="shared" si="41"/>
        <v/>
      </c>
      <c r="N36" s="109" t="str">
        <f t="shared" si="41"/>
        <v/>
      </c>
      <c r="O36" s="109">
        <f t="shared" si="41"/>
        <v>0.45776031434184677</v>
      </c>
      <c r="P36" s="6"/>
    </row>
    <row r="37" spans="1:16" ht="12" customHeight="1" x14ac:dyDescent="0.25">
      <c r="A37" s="237" t="s">
        <v>1</v>
      </c>
      <c r="B37" s="118" t="s">
        <v>81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6"/>
    </row>
    <row r="38" spans="1:16" ht="12" customHeight="1" x14ac:dyDescent="0.25">
      <c r="A38" s="238"/>
      <c r="B38" s="119" t="s">
        <v>66</v>
      </c>
      <c r="C38" s="96">
        <f>IF([1]Cambite!D209="","",[1]Cambite!D209)</f>
        <v>2156</v>
      </c>
      <c r="D38" s="96">
        <f>IF([1]Cambite!K209="","",[1]Cambite!K209)</f>
        <v>1672</v>
      </c>
      <c r="E38" s="96">
        <f>IF([1]Cambite!R209="","",[1]Cambite!R209)</f>
        <v>2292</v>
      </c>
      <c r="F38" s="96">
        <f>IF([1]Cambite!Y209="","",[1]Cambite!Y209)</f>
        <v>1149</v>
      </c>
      <c r="G38" s="96">
        <f>IF([1]Cambite!AF209="","",[1]Cambite!AF209)</f>
        <v>2962</v>
      </c>
      <c r="H38" s="96">
        <f>IF([1]Cambite!AM209="","",[1]Cambite!AM209)</f>
        <v>1699</v>
      </c>
      <c r="I38" s="96">
        <f>IF([1]Cambite!AT209="","",[1]Cambite!AT209)</f>
        <v>2573</v>
      </c>
      <c r="J38" s="96">
        <f>IF([1]Cambite!BA209="","",[1]Cambite!BA209)</f>
        <v>2444</v>
      </c>
      <c r="K38" s="96">
        <f>IF([1]Cambite!BH209="","",[1]Cambite!BH209)</f>
        <v>7657</v>
      </c>
      <c r="L38" s="96">
        <f>IF([1]Cambite!BO209="","",[1]Cambite!BO209)</f>
        <v>0</v>
      </c>
      <c r="M38" s="96">
        <f>IF([1]Cambite!BV209="","",[1]Cambite!BV209)</f>
        <v>0</v>
      </c>
      <c r="N38" s="96">
        <f>IF([1]Cambite!CC209="","",[1]Cambite!CC209)</f>
        <v>0</v>
      </c>
      <c r="O38" s="98">
        <f t="shared" si="0"/>
        <v>24604</v>
      </c>
      <c r="P38" s="6">
        <f t="shared" si="4"/>
        <v>295248</v>
      </c>
    </row>
    <row r="39" spans="1:16" ht="12" customHeight="1" x14ac:dyDescent="0.25">
      <c r="A39" s="238"/>
      <c r="B39" s="119" t="s">
        <v>67</v>
      </c>
      <c r="C39" s="96">
        <f>IF([1]Cambite!E209="","",[1]Cambite!E209)</f>
        <v>28476</v>
      </c>
      <c r="D39" s="96">
        <f>IF([1]Cambite!L209="","",[1]Cambite!L209)</f>
        <v>23460</v>
      </c>
      <c r="E39" s="96">
        <f>IF([1]Cambite!S209="","",[1]Cambite!S209)</f>
        <v>30072</v>
      </c>
      <c r="F39" s="96">
        <f>IF([1]Cambite!Z209="","",[1]Cambite!Z209)</f>
        <v>28944</v>
      </c>
      <c r="G39" s="96">
        <f>IF([1]Cambite!AG209="","",[1]Cambite!AG209)</f>
        <v>37788</v>
      </c>
      <c r="H39" s="96">
        <f>IF([1]Cambite!AN209="","",[1]Cambite!AN209)</f>
        <v>20508</v>
      </c>
      <c r="I39" s="96">
        <f>IF([1]Cambite!AU209="","",[1]Cambite!AU209)</f>
        <v>30876</v>
      </c>
      <c r="J39" s="96">
        <f>IF([1]Cambite!BB209="","",[1]Cambite!BB209)</f>
        <v>31068</v>
      </c>
      <c r="K39" s="96">
        <f>IF([1]Cambite!BI209="","",[1]Cambite!BI209)</f>
        <v>46176</v>
      </c>
      <c r="L39" s="96">
        <f>IF([1]Cambite!BP209="","",[1]Cambite!BP209)</f>
        <v>0</v>
      </c>
      <c r="M39" s="96">
        <f>IF([1]Cambite!BW209="","",[1]Cambite!BW209)</f>
        <v>0</v>
      </c>
      <c r="N39" s="96">
        <f>IF([1]Cambite!CD209="","",[1]Cambite!CD209)</f>
        <v>0</v>
      </c>
      <c r="O39" s="98">
        <f t="shared" si="0"/>
        <v>277368</v>
      </c>
      <c r="P39" s="6"/>
    </row>
    <row r="40" spans="1:16" ht="12" customHeight="1" x14ac:dyDescent="0.25">
      <c r="A40" s="238"/>
      <c r="B40" s="123" t="s">
        <v>84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8"/>
      <c r="P40" s="6"/>
    </row>
    <row r="41" spans="1:16" ht="12" customHeight="1" x14ac:dyDescent="0.25">
      <c r="A41" s="238"/>
      <c r="B41" s="120" t="s">
        <v>82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3"/>
      <c r="P41" s="6"/>
    </row>
    <row r="42" spans="1:16" ht="12" customHeight="1" x14ac:dyDescent="0.25">
      <c r="A42" s="238"/>
      <c r="B42" s="120" t="s">
        <v>85</v>
      </c>
      <c r="C42" s="112">
        <f>IF([1]Cambite!F209="","",[1]Cambite!F209)</f>
        <v>24</v>
      </c>
      <c r="D42" s="112">
        <f>IF([1]Cambite!M209="","",[1]Cambite!M209)</f>
        <v>0</v>
      </c>
      <c r="E42" s="112">
        <f>IF([1]Cambite!T209="","",[1]Cambite!T209)</f>
        <v>-192</v>
      </c>
      <c r="F42" s="112">
        <f>IF([1]Cambite!AA209="","",[1]Cambite!AA209)</f>
        <v>0</v>
      </c>
      <c r="G42" s="112">
        <f>IF([1]Cambite!AH209="","",[1]Cambite!AH209)</f>
        <v>204</v>
      </c>
      <c r="H42" s="112">
        <f>IF([1]Cambite!AO209="","",[1]Cambite!AO209)</f>
        <v>-120</v>
      </c>
      <c r="I42" s="112">
        <f>IF([1]Cambite!AV209="","",[1]Cambite!AV209)</f>
        <v>0</v>
      </c>
      <c r="J42" s="112">
        <f>IF([1]Cambite!BC209="","",[1]Cambite!BC209)</f>
        <v>0</v>
      </c>
      <c r="K42" s="112">
        <f>IF([1]Cambite!BJ209="","",[1]Cambite!BJ209)</f>
        <v>0</v>
      </c>
      <c r="L42" s="112">
        <f>IF([1]Cambite!BQ209="","",[1]Cambite!BQ209)</f>
        <v>0</v>
      </c>
      <c r="M42" s="112">
        <f>IF([1]Cambite!BX209="","",[1]Cambite!BX209)</f>
        <v>0</v>
      </c>
      <c r="N42" s="112">
        <f>IF([1]Cambite!CE209="","",[1]Cambite!CE209)</f>
        <v>0</v>
      </c>
      <c r="O42" s="113">
        <f t="shared" si="0"/>
        <v>-84</v>
      </c>
      <c r="P42" s="6"/>
    </row>
    <row r="43" spans="1:16" ht="12" customHeight="1" x14ac:dyDescent="0.25">
      <c r="A43" s="238"/>
      <c r="B43" s="120" t="s">
        <v>80</v>
      </c>
      <c r="C43" s="114">
        <f t="shared" ref="C43" si="42">IF(C39=0,"",(C41+C42)/IF(C39="","",C39))</f>
        <v>8.4281500210703754E-4</v>
      </c>
      <c r="D43" s="114">
        <f t="shared" ref="D43" si="43">IF(D39=0,"",(D41+D42)/IF(D39="","",D39))</f>
        <v>0</v>
      </c>
      <c r="E43" s="114">
        <f t="shared" ref="E43" si="44">IF(E39=0,"",(E41+E42)/IF(E39="","",E39))</f>
        <v>-6.3846767757382286E-3</v>
      </c>
      <c r="F43" s="114">
        <f t="shared" ref="F43" si="45">IF(F39=0,"",(F41+F42)/IF(F39="","",F39))</f>
        <v>0</v>
      </c>
      <c r="G43" s="114">
        <f t="shared" ref="G43" si="46">IF(G39=0,"",(G41+G42)/IF(G39="","",G39))</f>
        <v>5.398539218799619E-3</v>
      </c>
      <c r="H43" s="114">
        <f t="shared" ref="H43" si="47">IF(H39=0,"",(H41+H42)/IF(H39="","",H39))</f>
        <v>-5.8513750731421883E-3</v>
      </c>
      <c r="I43" s="114">
        <f t="shared" ref="I43" si="48">IF(I39=0,"",(I41+I42)/IF(I39="","",I39))</f>
        <v>0</v>
      </c>
      <c r="J43" s="114">
        <f t="shared" ref="J43" si="49">IF(J39=0,"",(J41+J42)/IF(J39="","",J39))</f>
        <v>0</v>
      </c>
      <c r="K43" s="114">
        <f t="shared" ref="K43" si="50">IF(K39=0,"",(K41+K42)/IF(K39="","",K39))</f>
        <v>0</v>
      </c>
      <c r="L43" s="114" t="str">
        <f t="shared" ref="L43" si="51">IF(L39=0,"",(L41+L42)/IF(L39="","",L39))</f>
        <v/>
      </c>
      <c r="M43" s="114" t="str">
        <f>IF(M39=0,"",(M41+M42)/IF(M39="","",M39))</f>
        <v/>
      </c>
      <c r="N43" s="114" t="str">
        <f t="shared" ref="N43" si="52">IF(N39=0,"",(N41+N42)/IF(N39="","",N39))</f>
        <v/>
      </c>
      <c r="O43" s="114">
        <f t="shared" ref="O43" si="53">IF(O39=0,"",(O41+O42)/IF(O39="","",O39))</f>
        <v>-3.0284675953967292E-4</v>
      </c>
      <c r="P43" s="6"/>
    </row>
    <row r="44" spans="1:16" ht="12" customHeight="1" x14ac:dyDescent="0.25">
      <c r="A44" s="238"/>
      <c r="B44" s="124" t="s">
        <v>83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8"/>
      <c r="P44" s="6"/>
    </row>
    <row r="45" spans="1:16" ht="12" customHeight="1" x14ac:dyDescent="0.25">
      <c r="A45" s="238"/>
      <c r="B45" s="121" t="s">
        <v>68</v>
      </c>
      <c r="C45" s="110">
        <f>IF([1]Cambite!G209="","",[1]Cambite!G209)</f>
        <v>23100</v>
      </c>
      <c r="D45" s="110">
        <f>IF([1]Cambite!N209="","",[1]Cambite!N209)</f>
        <v>16932</v>
      </c>
      <c r="E45" s="110">
        <f>IF([1]Cambite!U209="","",[1]Cambite!U209)</f>
        <v>19548</v>
      </c>
      <c r="F45" s="110">
        <f>IF([1]Cambite!AB209="","",[1]Cambite!AB209)</f>
        <v>17412</v>
      </c>
      <c r="G45" s="110">
        <f>IF([1]Cambite!AI209="","",[1]Cambite!AI209)</f>
        <v>15540</v>
      </c>
      <c r="H45" s="110">
        <f>IF([1]Cambite!AP209="","",[1]Cambite!AP209)</f>
        <v>8724</v>
      </c>
      <c r="I45" s="110">
        <f>IF([1]Cambite!AW209="","",[1]Cambite!AW209)</f>
        <v>8136</v>
      </c>
      <c r="J45" s="110">
        <f>IF([1]Cambite!BD209="","",[1]Cambite!BD209)</f>
        <v>0</v>
      </c>
      <c r="K45" s="110">
        <f>IF([1]Cambite!BK209="","",[1]Cambite!BK209)</f>
        <v>0</v>
      </c>
      <c r="L45" s="110">
        <f>IF([1]Cambite!BR209="","",[1]Cambite!BR209)</f>
        <v>0</v>
      </c>
      <c r="M45" s="110">
        <f>IF([1]Cambite!BY209="","",[1]Cambite!BY209)</f>
        <v>0</v>
      </c>
      <c r="N45" s="110">
        <f>IF([1]Cambite!CF209="","",[1]Cambite!CF209)</f>
        <v>0</v>
      </c>
      <c r="O45" s="111">
        <f t="shared" si="0"/>
        <v>109392</v>
      </c>
      <c r="P45" s="6"/>
    </row>
    <row r="46" spans="1:16" ht="12" customHeight="1" x14ac:dyDescent="0.25">
      <c r="A46" s="239"/>
      <c r="B46" s="122" t="s">
        <v>79</v>
      </c>
      <c r="C46" s="109">
        <f t="shared" ref="C46:O46" si="54">IF(C39=0,"",C45/C39)</f>
        <v>0.8112094395280236</v>
      </c>
      <c r="D46" s="109">
        <f t="shared" si="54"/>
        <v>0.72173913043478266</v>
      </c>
      <c r="E46" s="109">
        <f t="shared" si="54"/>
        <v>0.65003990422984836</v>
      </c>
      <c r="F46" s="109">
        <f t="shared" si="54"/>
        <v>0.60157545605306795</v>
      </c>
      <c r="G46" s="109">
        <f t="shared" si="54"/>
        <v>0.41124166402032392</v>
      </c>
      <c r="H46" s="109">
        <f t="shared" si="54"/>
        <v>0.42539496781743708</v>
      </c>
      <c r="I46" s="109">
        <f t="shared" si="54"/>
        <v>0.26350563544500583</v>
      </c>
      <c r="J46" s="109">
        <f t="shared" si="54"/>
        <v>0</v>
      </c>
      <c r="K46" s="109">
        <f t="shared" si="54"/>
        <v>0</v>
      </c>
      <c r="L46" s="109" t="str">
        <f t="shared" si="54"/>
        <v/>
      </c>
      <c r="M46" s="109" t="str">
        <f t="shared" si="54"/>
        <v/>
      </c>
      <c r="N46" s="109" t="str">
        <f t="shared" si="54"/>
        <v/>
      </c>
      <c r="O46" s="109">
        <f t="shared" si="54"/>
        <v>0.39439300856623694</v>
      </c>
      <c r="P46" s="6"/>
    </row>
    <row r="47" spans="1:16" ht="12" customHeight="1" x14ac:dyDescent="0.25">
      <c r="A47" s="237" t="s">
        <v>28</v>
      </c>
      <c r="B47" s="118" t="s">
        <v>81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6"/>
    </row>
    <row r="48" spans="1:16" ht="12" customHeight="1" x14ac:dyDescent="0.25">
      <c r="A48" s="238"/>
      <c r="B48" s="119" t="s">
        <v>66</v>
      </c>
      <c r="C48" s="96">
        <f>IF([1]Canlupao!D209="","",[1]Canlupao!D209)</f>
        <v>346</v>
      </c>
      <c r="D48" s="96">
        <f>IF([1]Canlupao!K209="","",[1]Canlupao!K209)</f>
        <v>321</v>
      </c>
      <c r="E48" s="96">
        <f>IF([1]Canlupao!R209="","",[1]Canlupao!R209)</f>
        <v>439</v>
      </c>
      <c r="F48" s="96">
        <f>IF([1]Canlupao!Y209="","",[1]Canlupao!Y209)</f>
        <v>285</v>
      </c>
      <c r="G48" s="96">
        <f>IF([1]Canlupao!AF209="","",[1]Canlupao!AF209)</f>
        <v>199</v>
      </c>
      <c r="H48" s="96">
        <f>IF([1]Canlupao!AM209="","",[1]Canlupao!AM209)</f>
        <v>52</v>
      </c>
      <c r="I48" s="96">
        <f>IF([1]Canlupao!AT209="","",[1]Canlupao!AT209)</f>
        <v>373</v>
      </c>
      <c r="J48" s="96">
        <f>IF([1]Canlupao!BA209="","",[1]Canlupao!BA209)</f>
        <v>469</v>
      </c>
      <c r="K48" s="96">
        <f>IF([1]Canlupao!BH209="","",[1]Canlupao!BH209)</f>
        <v>1249</v>
      </c>
      <c r="L48" s="96">
        <f>IF([1]Canlupao!BO209="","",[1]Canlupao!BO209)</f>
        <v>0</v>
      </c>
      <c r="M48" s="96">
        <f>IF([1]Canlupao!BV209="","",[1]Canlupao!BV209)</f>
        <v>0</v>
      </c>
      <c r="N48" s="96">
        <f>IF([1]Canlupao!CC209="","",[1]Canlupao!CC209)</f>
        <v>0</v>
      </c>
      <c r="O48" s="98">
        <f t="shared" si="0"/>
        <v>3733</v>
      </c>
      <c r="P48" s="6">
        <f t="shared" si="4"/>
        <v>44796</v>
      </c>
    </row>
    <row r="49" spans="1:16" ht="12" customHeight="1" x14ac:dyDescent="0.25">
      <c r="A49" s="238"/>
      <c r="B49" s="119" t="s">
        <v>67</v>
      </c>
      <c r="C49" s="96">
        <f>IF([1]Canlupao!E209="","",[1]Canlupao!E209)</f>
        <v>4800</v>
      </c>
      <c r="D49" s="96">
        <f>IF([1]Canlupao!L209="","",[1]Canlupao!L209)</f>
        <v>4644</v>
      </c>
      <c r="E49" s="96">
        <f>IF([1]Canlupao!S209="","",[1]Canlupao!S209)</f>
        <v>5796</v>
      </c>
      <c r="F49" s="96">
        <f>IF([1]Canlupao!Z209="","",[1]Canlupao!Z209)</f>
        <v>4488</v>
      </c>
      <c r="G49" s="96">
        <f>IF([1]Canlupao!AG209="","",[1]Canlupao!AG209)</f>
        <v>3720</v>
      </c>
      <c r="H49" s="96">
        <f>IF([1]Canlupao!AN209="","",[1]Canlupao!AN209)</f>
        <v>624</v>
      </c>
      <c r="I49" s="96">
        <f>IF([1]Canlupao!AU209="","",[1]Canlupao!AU209)</f>
        <v>4476</v>
      </c>
      <c r="J49" s="96">
        <f>IF([1]Canlupao!BB209="","",[1]Canlupao!BB209)</f>
        <v>6540</v>
      </c>
      <c r="K49" s="96">
        <f>IF([1]Canlupao!BI209="","",[1]Canlupao!BI209)</f>
        <v>16224</v>
      </c>
      <c r="L49" s="96">
        <f>IF([1]Canlupao!BP209="","",[1]Canlupao!BP209)</f>
        <v>0</v>
      </c>
      <c r="M49" s="96">
        <f>IF([1]Canlupao!BW209="","",[1]Canlupao!BW209)</f>
        <v>0</v>
      </c>
      <c r="N49" s="96">
        <f>IF([1]Canlupao!CD209="","",[1]Canlupao!CD209)</f>
        <v>0</v>
      </c>
      <c r="O49" s="98">
        <f t="shared" si="0"/>
        <v>51312</v>
      </c>
      <c r="P49" s="6"/>
    </row>
    <row r="50" spans="1:16" ht="12" customHeight="1" x14ac:dyDescent="0.25">
      <c r="A50" s="238"/>
      <c r="B50" s="123" t="s">
        <v>84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8"/>
      <c r="P50" s="6"/>
    </row>
    <row r="51" spans="1:16" ht="12" customHeight="1" x14ac:dyDescent="0.25">
      <c r="A51" s="238"/>
      <c r="B51" s="120" t="s">
        <v>82</v>
      </c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3"/>
      <c r="P51" s="6"/>
    </row>
    <row r="52" spans="1:16" ht="12" customHeight="1" x14ac:dyDescent="0.25">
      <c r="A52" s="238"/>
      <c r="B52" s="120" t="s">
        <v>85</v>
      </c>
      <c r="C52" s="112">
        <f>IF([1]Canlupao!F209="","",[1]Canlupao!F209)</f>
        <v>0</v>
      </c>
      <c r="D52" s="112">
        <f>IF([1]Canlupao!M209="","",[1]Canlupao!M209)</f>
        <v>0</v>
      </c>
      <c r="E52" s="112">
        <f>IF([1]Canlupao!T209="","",[1]Canlupao!T209)</f>
        <v>0</v>
      </c>
      <c r="F52" s="112">
        <f>IF([1]Canlupao!AA209="","",[1]Canlupao!AA209)</f>
        <v>0</v>
      </c>
      <c r="G52" s="112">
        <f>IF([1]Canlupao!AH209="","",[1]Canlupao!AH209)</f>
        <v>0</v>
      </c>
      <c r="H52" s="112">
        <f>IF([1]Canlupao!AO209="","",[1]Canlupao!AO209)</f>
        <v>-48</v>
      </c>
      <c r="I52" s="112">
        <f>IF([1]Canlupao!AV209="","",[1]Canlupao!AV209)</f>
        <v>60</v>
      </c>
      <c r="J52" s="112">
        <f>IF([1]Canlupao!BC209="","",[1]Canlupao!BC209)</f>
        <v>0</v>
      </c>
      <c r="K52" s="112">
        <f>IF([1]Canlupao!BJ209="","",[1]Canlupao!BJ209)</f>
        <v>0</v>
      </c>
      <c r="L52" s="112">
        <f>IF([1]Canlupao!BQ209="","",[1]Canlupao!BQ209)</f>
        <v>0</v>
      </c>
      <c r="M52" s="112">
        <f>IF([1]Canlupao!BX209="","",[1]Canlupao!BX209)</f>
        <v>0</v>
      </c>
      <c r="N52" s="112">
        <f>IF([1]Canlupao!CE209="","",[1]Canlupao!CE209)</f>
        <v>0</v>
      </c>
      <c r="O52" s="113">
        <f t="shared" si="0"/>
        <v>12</v>
      </c>
      <c r="P52" s="6"/>
    </row>
    <row r="53" spans="1:16" ht="12" customHeight="1" x14ac:dyDescent="0.25">
      <c r="A53" s="238"/>
      <c r="B53" s="120" t="s">
        <v>80</v>
      </c>
      <c r="C53" s="114">
        <f t="shared" ref="C53" si="55">IF(C49=0,"",(C51+C52)/IF(C49="","",C49))</f>
        <v>0</v>
      </c>
      <c r="D53" s="114">
        <f t="shared" ref="D53" si="56">IF(D49=0,"",(D51+D52)/IF(D49="","",D49))</f>
        <v>0</v>
      </c>
      <c r="E53" s="114">
        <f t="shared" ref="E53" si="57">IF(E49=0,"",(E51+E52)/IF(E49="","",E49))</f>
        <v>0</v>
      </c>
      <c r="F53" s="114">
        <f t="shared" ref="F53" si="58">IF(F49=0,"",(F51+F52)/IF(F49="","",F49))</f>
        <v>0</v>
      </c>
      <c r="G53" s="114">
        <f t="shared" ref="G53" si="59">IF(G49=0,"",(G51+G52)/IF(G49="","",G49))</f>
        <v>0</v>
      </c>
      <c r="H53" s="114">
        <f t="shared" ref="H53" si="60">IF(H49=0,"",(H51+H52)/IF(H49="","",H49))</f>
        <v>-7.6923076923076927E-2</v>
      </c>
      <c r="I53" s="114">
        <f t="shared" ref="I53" si="61">IF(I49=0,"",(I51+I52)/IF(I49="","",I49))</f>
        <v>1.3404825737265416E-2</v>
      </c>
      <c r="J53" s="114">
        <f t="shared" ref="J53" si="62">IF(J49=0,"",(J51+J52)/IF(J49="","",J49))</f>
        <v>0</v>
      </c>
      <c r="K53" s="114">
        <f t="shared" ref="K53" si="63">IF(K49=0,"",(K51+K52)/IF(K49="","",K49))</f>
        <v>0</v>
      </c>
      <c r="L53" s="114" t="str">
        <f t="shared" ref="L53" si="64">IF(L49=0,"",(L51+L52)/IF(L49="","",L49))</f>
        <v/>
      </c>
      <c r="M53" s="114" t="str">
        <f>IF(M49=0,"",(M51+M52)/IF(M49="","",M49))</f>
        <v/>
      </c>
      <c r="N53" s="114" t="str">
        <f t="shared" ref="N53" si="65">IF(N49=0,"",(N51+N52)/IF(N49="","",N49))</f>
        <v/>
      </c>
      <c r="O53" s="126">
        <f t="shared" ref="O53" si="66">IF(O49=0,"",(O51+O52)/IF(O49="","",O49))</f>
        <v>2.3386342376052386E-4</v>
      </c>
      <c r="P53" s="6"/>
    </row>
    <row r="54" spans="1:16" ht="12" customHeight="1" x14ac:dyDescent="0.25">
      <c r="A54" s="238"/>
      <c r="B54" s="124" t="s">
        <v>83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8"/>
      <c r="P54" s="6"/>
    </row>
    <row r="55" spans="1:16" ht="12" customHeight="1" x14ac:dyDescent="0.25">
      <c r="A55" s="238"/>
      <c r="B55" s="121" t="s">
        <v>68</v>
      </c>
      <c r="C55" s="110">
        <f>IF([1]Canlupao!G209="","",[1]Canlupao!G209)</f>
        <v>2832</v>
      </c>
      <c r="D55" s="110">
        <f>IF([1]Canlupao!N209="","",[1]Canlupao!N209)</f>
        <v>2736</v>
      </c>
      <c r="E55" s="110">
        <f>IF([1]Canlupao!U209="","",[1]Canlupao!U209)</f>
        <v>3132</v>
      </c>
      <c r="F55" s="110">
        <f>IF([1]Canlupao!AB209="","",[1]Canlupao!AB209)</f>
        <v>1944</v>
      </c>
      <c r="G55" s="110">
        <f>IF([1]Canlupao!AI209="","",[1]Canlupao!AI209)</f>
        <v>1476</v>
      </c>
      <c r="H55" s="110">
        <f>IF([1]Canlupao!AP209="","",[1]Canlupao!AP209)</f>
        <v>420</v>
      </c>
      <c r="I55" s="110">
        <f>IF([1]Canlupao!AW209="","",[1]Canlupao!AW209)</f>
        <v>780</v>
      </c>
      <c r="J55" s="110">
        <f>IF([1]Canlupao!BD209="","",[1]Canlupao!BD209)</f>
        <v>0</v>
      </c>
      <c r="K55" s="110">
        <f>IF([1]Canlupao!BK209="","",[1]Canlupao!BK209)</f>
        <v>0</v>
      </c>
      <c r="L55" s="110">
        <f>IF([1]Canlupao!BR209="","",[1]Canlupao!BR209)</f>
        <v>0</v>
      </c>
      <c r="M55" s="110">
        <f>IF([1]Canlupao!BY209="","",[1]Canlupao!BY209)</f>
        <v>0</v>
      </c>
      <c r="N55" s="110">
        <f>IF([1]Canlupao!CF209="","",[1]Canlupao!CF209)</f>
        <v>0</v>
      </c>
      <c r="O55" s="111">
        <f t="shared" si="0"/>
        <v>13320</v>
      </c>
      <c r="P55" s="6"/>
    </row>
    <row r="56" spans="1:16" ht="12" customHeight="1" x14ac:dyDescent="0.25">
      <c r="A56" s="239"/>
      <c r="B56" s="122" t="s">
        <v>79</v>
      </c>
      <c r="C56" s="109">
        <f>IF(C49=0,"",C55/C49)</f>
        <v>0.59</v>
      </c>
      <c r="D56" s="109">
        <f t="shared" ref="D56:O56" si="67">IF(D49=0,"",D55/D49)</f>
        <v>0.58914728682170547</v>
      </c>
      <c r="E56" s="109">
        <f t="shared" si="67"/>
        <v>0.54037267080745344</v>
      </c>
      <c r="F56" s="109">
        <f t="shared" si="67"/>
        <v>0.43315508021390375</v>
      </c>
      <c r="G56" s="109">
        <f t="shared" si="67"/>
        <v>0.39677419354838711</v>
      </c>
      <c r="H56" s="109">
        <f t="shared" si="67"/>
        <v>0.67307692307692313</v>
      </c>
      <c r="I56" s="109">
        <f t="shared" si="67"/>
        <v>0.17426273458445041</v>
      </c>
      <c r="J56" s="109">
        <f t="shared" si="67"/>
        <v>0</v>
      </c>
      <c r="K56" s="109">
        <f t="shared" si="67"/>
        <v>0</v>
      </c>
      <c r="L56" s="109" t="str">
        <f t="shared" si="67"/>
        <v/>
      </c>
      <c r="M56" s="109" t="str">
        <f t="shared" si="67"/>
        <v/>
      </c>
      <c r="N56" s="109" t="str">
        <f t="shared" si="67"/>
        <v/>
      </c>
      <c r="O56" s="109">
        <f t="shared" si="67"/>
        <v>0.25958840037418146</v>
      </c>
      <c r="P56" s="6"/>
    </row>
    <row r="57" spans="1:16" ht="12" customHeight="1" x14ac:dyDescent="0.25">
      <c r="A57" s="225" t="s">
        <v>16</v>
      </c>
      <c r="B57" s="118" t="s">
        <v>81</v>
      </c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7"/>
      <c r="P57" s="6"/>
    </row>
    <row r="58" spans="1:16" ht="12" customHeight="1" x14ac:dyDescent="0.25">
      <c r="A58" s="226"/>
      <c r="B58" s="119" t="s">
        <v>66</v>
      </c>
      <c r="C58" s="96">
        <f>IF([1]Higosoan!D209="","",[1]Higosoan!D209)</f>
        <v>500</v>
      </c>
      <c r="D58" s="96">
        <f>IF([1]Higosoan!K209="","",[1]Higosoan!K209)</f>
        <v>420</v>
      </c>
      <c r="E58" s="96">
        <f>IF([1]Higosoan!R209="","",[1]Higosoan!R209)</f>
        <v>573</v>
      </c>
      <c r="F58" s="96">
        <f>IF([1]Higosoan!Y209="","",[1]Higosoan!Y209)</f>
        <v>519</v>
      </c>
      <c r="G58" s="96">
        <f>IF([1]Higosoan!AF209="","",[1]Higosoan!AF209)</f>
        <v>420</v>
      </c>
      <c r="H58" s="96">
        <f>IF([1]Higosoan!AM209="","",[1]Higosoan!AM209)</f>
        <v>245</v>
      </c>
      <c r="I58" s="96">
        <f>IF([1]Higosoan!AT209="","",[1]Higosoan!AT209)</f>
        <v>394</v>
      </c>
      <c r="J58" s="96">
        <f>IF([1]Higosoan!BA209="","",[1]Higosoan!BA209)</f>
        <v>348</v>
      </c>
      <c r="K58" s="96">
        <f>IF([1]Higosoan!BH209="","",[1]Higosoan!BH209)</f>
        <v>243</v>
      </c>
      <c r="L58" s="96">
        <f>IF([1]Higosoan!BO209="","",[1]Higosoan!BO209)</f>
        <v>0</v>
      </c>
      <c r="M58" s="96">
        <f>IF([1]Higosoan!BV209="","",[1]Higosoan!BV209)</f>
        <v>0</v>
      </c>
      <c r="N58" s="96">
        <f>IF([1]Higosoan!CC209="","",[1]Higosoan!CC209)</f>
        <v>0</v>
      </c>
      <c r="O58" s="97">
        <f t="shared" si="0"/>
        <v>3662</v>
      </c>
      <c r="P58" s="6">
        <f t="shared" si="4"/>
        <v>43944</v>
      </c>
    </row>
    <row r="59" spans="1:16" ht="12" customHeight="1" x14ac:dyDescent="0.25">
      <c r="A59" s="226"/>
      <c r="B59" s="119" t="s">
        <v>67</v>
      </c>
      <c r="C59" s="96">
        <f>IF([1]Higosoan!E209="","",[1]Higosoan!E209)</f>
        <v>6324</v>
      </c>
      <c r="D59" s="96">
        <f>IF([1]Higosoan!L209="","",[1]Higosoan!L209)</f>
        <v>5496</v>
      </c>
      <c r="E59" s="96">
        <f>IF([1]Higosoan!S209="","",[1]Higosoan!S209)</f>
        <v>7092</v>
      </c>
      <c r="F59" s="96">
        <f>IF([1]Higosoan!Z209="","",[1]Higosoan!Z209)</f>
        <v>6576</v>
      </c>
      <c r="G59" s="96">
        <f>IF([1]Higosoan!AG209="","",[1]Higosoan!AG209)</f>
        <v>5388</v>
      </c>
      <c r="H59" s="96">
        <f>IF([1]Higosoan!AN209="","",[1]Higosoan!AN209)</f>
        <v>2940</v>
      </c>
      <c r="I59" s="96">
        <f>IF([1]Higosoan!AU209="","",[1]Higosoan!AU209)</f>
        <v>4728</v>
      </c>
      <c r="J59" s="96">
        <f>IF([1]Higosoan!BB209="","",[1]Higosoan!BB209)</f>
        <v>4704</v>
      </c>
      <c r="K59" s="96">
        <f>IF([1]Higosoan!BI209="","",[1]Higosoan!BI209)</f>
        <v>3552</v>
      </c>
      <c r="L59" s="96">
        <f>IF([1]Higosoan!BP209="","",[1]Higosoan!BP209)</f>
        <v>0</v>
      </c>
      <c r="M59" s="96">
        <f>IF([1]Higosoan!BW209="","",[1]Higosoan!BW209)</f>
        <v>0</v>
      </c>
      <c r="N59" s="96">
        <f>IF([1]Higosoan!CD209="","",[1]Higosoan!CD209)</f>
        <v>0</v>
      </c>
      <c r="O59" s="97">
        <f t="shared" si="0"/>
        <v>46800</v>
      </c>
      <c r="P59" s="6"/>
    </row>
    <row r="60" spans="1:16" ht="12" customHeight="1" x14ac:dyDescent="0.25">
      <c r="A60" s="226"/>
      <c r="B60" s="123" t="s">
        <v>84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7"/>
      <c r="P60" s="6"/>
    </row>
    <row r="61" spans="1:16" ht="12" customHeight="1" x14ac:dyDescent="0.25">
      <c r="A61" s="226"/>
      <c r="B61" s="120" t="s">
        <v>82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28"/>
      <c r="P61" s="6"/>
    </row>
    <row r="62" spans="1:16" ht="12" customHeight="1" x14ac:dyDescent="0.25">
      <c r="A62" s="226"/>
      <c r="B62" s="120" t="s">
        <v>85</v>
      </c>
      <c r="C62" s="112">
        <f>IF([1]Higosoan!F209="","",[1]Higosoan!F209)</f>
        <v>0</v>
      </c>
      <c r="D62" s="112">
        <f>IF([1]Higosoan!M209="","",[1]Higosoan!M209)</f>
        <v>0</v>
      </c>
      <c r="E62" s="112">
        <f>IF([1]Higosoan!T209="","",[1]Higosoan!T209)</f>
        <v>0</v>
      </c>
      <c r="F62" s="112">
        <f>IF([1]Higosoan!AA209="","",[1]Higosoan!AA209)</f>
        <v>0</v>
      </c>
      <c r="G62" s="112">
        <f>IF([1]Higosoan!AH209="","",[1]Higosoan!AH209)</f>
        <v>0</v>
      </c>
      <c r="H62" s="112">
        <f>IF([1]Higosoan!AO209="","",[1]Higosoan!AO209)</f>
        <v>-108</v>
      </c>
      <c r="I62" s="112">
        <f>IF([1]Higosoan!AV209="","",[1]Higosoan!AV209)</f>
        <v>0</v>
      </c>
      <c r="J62" s="112">
        <f>IF([1]Higosoan!BC209="","",[1]Higosoan!BC209)</f>
        <v>36</v>
      </c>
      <c r="K62" s="112">
        <f>IF([1]Higosoan!BJ209="","",[1]Higosoan!BJ209)</f>
        <v>0</v>
      </c>
      <c r="L62" s="112">
        <f>IF([1]Higosoan!BQ209="","",[1]Higosoan!BQ209)</f>
        <v>0</v>
      </c>
      <c r="M62" s="112">
        <f>IF([1]Higosoan!BX209="","",[1]Higosoan!BX209)</f>
        <v>0</v>
      </c>
      <c r="N62" s="112">
        <f>IF([1]Higosoan!CE209="","",[1]Higosoan!CE209)</f>
        <v>0</v>
      </c>
      <c r="O62" s="113">
        <f t="shared" si="0"/>
        <v>-72</v>
      </c>
      <c r="P62" s="6"/>
    </row>
    <row r="63" spans="1:16" ht="12" customHeight="1" x14ac:dyDescent="0.25">
      <c r="A63" s="226"/>
      <c r="B63" s="120" t="s">
        <v>80</v>
      </c>
      <c r="C63" s="114">
        <f t="shared" ref="C63" si="68">IF(C59=0,"",(C61+C62)/IF(C59="","",C59))</f>
        <v>0</v>
      </c>
      <c r="D63" s="114">
        <f t="shared" ref="D63" si="69">IF(D59=0,"",(D61+D62)/IF(D59="","",D59))</f>
        <v>0</v>
      </c>
      <c r="E63" s="114">
        <f t="shared" ref="E63" si="70">IF(E59=0,"",(E61+E62)/IF(E59="","",E59))</f>
        <v>0</v>
      </c>
      <c r="F63" s="114">
        <f t="shared" ref="F63" si="71">IF(F59=0,"",(F61+F62)/IF(F59="","",F59))</f>
        <v>0</v>
      </c>
      <c r="G63" s="114">
        <f t="shared" ref="G63" si="72">IF(G59=0,"",(G61+G62)/IF(G59="","",G59))</f>
        <v>0</v>
      </c>
      <c r="H63" s="114">
        <f t="shared" ref="H63" si="73">IF(H59=0,"",(H61+H62)/IF(H59="","",H59))</f>
        <v>-3.6734693877551024E-2</v>
      </c>
      <c r="I63" s="114">
        <f t="shared" ref="I63" si="74">IF(I59=0,"",(I61+I62)/IF(I59="","",I59))</f>
        <v>0</v>
      </c>
      <c r="J63" s="114">
        <f t="shared" ref="J63" si="75">IF(J59=0,"",(J61+J62)/IF(J59="","",J59))</f>
        <v>7.6530612244897957E-3</v>
      </c>
      <c r="K63" s="114">
        <f t="shared" ref="K63" si="76">IF(K59=0,"",(K61+K62)/IF(K59="","",K59))</f>
        <v>0</v>
      </c>
      <c r="L63" s="114" t="str">
        <f t="shared" ref="L63" si="77">IF(L59=0,"",(L61+L62)/IF(L59="","",L59))</f>
        <v/>
      </c>
      <c r="M63" s="114" t="str">
        <f>IF(M59=0,"",(M61+M62)/IF(M59="","",M59))</f>
        <v/>
      </c>
      <c r="N63" s="114" t="str">
        <f t="shared" ref="N63" si="78">IF(N59=0,"",(N61+N62)/IF(N59="","",N59))</f>
        <v/>
      </c>
      <c r="O63" s="126">
        <f t="shared" ref="O63" si="79">IF(O59=0,"",(O61+O62)/IF(O59="","",O59))</f>
        <v>-1.5384615384615385E-3</v>
      </c>
      <c r="P63" s="6"/>
    </row>
    <row r="64" spans="1:16" ht="12" customHeight="1" x14ac:dyDescent="0.25">
      <c r="A64" s="226"/>
      <c r="B64" s="124" t="s">
        <v>83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7"/>
      <c r="P64" s="6"/>
    </row>
    <row r="65" spans="1:16" ht="12" customHeight="1" x14ac:dyDescent="0.25">
      <c r="A65" s="226"/>
      <c r="B65" s="121" t="s">
        <v>68</v>
      </c>
      <c r="C65" s="110">
        <f>IF([1]Higosoan!G209="","",[1]Higosoan!G209)</f>
        <v>2064</v>
      </c>
      <c r="D65" s="110">
        <f>IF([1]Higosoan!N209="","",[1]Higosoan!N209)</f>
        <v>1872</v>
      </c>
      <c r="E65" s="110">
        <f>IF([1]Higosoan!U209="","",[1]Higosoan!U209)</f>
        <v>2436</v>
      </c>
      <c r="F65" s="110">
        <f>IF([1]Higosoan!AB209="","",[1]Higosoan!AB209)</f>
        <v>1908</v>
      </c>
      <c r="G65" s="110">
        <f>IF([1]Higosoan!AI209="","",[1]Higosoan!AI209)</f>
        <v>1548</v>
      </c>
      <c r="H65" s="110">
        <f>IF([1]Higosoan!AP209="","",[1]Higosoan!AP209)</f>
        <v>780</v>
      </c>
      <c r="I65" s="110">
        <f>IF([1]Higosoan!AW209="","",[1]Higosoan!AW209)</f>
        <v>672</v>
      </c>
      <c r="J65" s="110">
        <f>IF([1]Higosoan!BD209="","",[1]Higosoan!BD209)</f>
        <v>84</v>
      </c>
      <c r="K65" s="110">
        <f>IF([1]Higosoan!BK209="","",[1]Higosoan!BK209)</f>
        <v>0</v>
      </c>
      <c r="L65" s="110">
        <f>IF([1]Higosoan!BR209="","",[1]Higosoan!BR209)</f>
        <v>0</v>
      </c>
      <c r="M65" s="110">
        <f>IF([1]Higosoan!BY209="","",[1]Higosoan!BY209)</f>
        <v>0</v>
      </c>
      <c r="N65" s="110">
        <f>IF([1]Higosoan!CF209="","",[1]Higosoan!CF209)</f>
        <v>0</v>
      </c>
      <c r="O65" s="129">
        <f t="shared" si="0"/>
        <v>11364</v>
      </c>
      <c r="P65" s="6"/>
    </row>
    <row r="66" spans="1:16" ht="12" customHeight="1" x14ac:dyDescent="0.25">
      <c r="A66" s="227"/>
      <c r="B66" s="122" t="s">
        <v>79</v>
      </c>
      <c r="C66" s="109">
        <f>IF(C59=0,"",C65/C59)</f>
        <v>0.32637571157495254</v>
      </c>
      <c r="D66" s="109">
        <f t="shared" ref="D66:O66" si="80">IF(D59=0,"",D65/D59)</f>
        <v>0.34061135371179041</v>
      </c>
      <c r="E66" s="109">
        <f t="shared" si="80"/>
        <v>0.34348561759729274</v>
      </c>
      <c r="F66" s="109">
        <f t="shared" si="80"/>
        <v>0.29014598540145986</v>
      </c>
      <c r="G66" s="109">
        <f t="shared" si="80"/>
        <v>0.28730512249443207</v>
      </c>
      <c r="H66" s="109">
        <f t="shared" si="80"/>
        <v>0.26530612244897961</v>
      </c>
      <c r="I66" s="109">
        <f t="shared" si="80"/>
        <v>0.14213197969543148</v>
      </c>
      <c r="J66" s="109">
        <f t="shared" si="80"/>
        <v>1.7857142857142856E-2</v>
      </c>
      <c r="K66" s="109">
        <f t="shared" si="80"/>
        <v>0</v>
      </c>
      <c r="L66" s="109" t="str">
        <f t="shared" si="80"/>
        <v/>
      </c>
      <c r="M66" s="109" t="str">
        <f t="shared" si="80"/>
        <v/>
      </c>
      <c r="N66" s="109" t="str">
        <f t="shared" si="80"/>
        <v/>
      </c>
      <c r="O66" s="109">
        <f t="shared" si="80"/>
        <v>0.24282051282051281</v>
      </c>
      <c r="P66" s="6"/>
    </row>
    <row r="67" spans="1:16" ht="12" customHeight="1" x14ac:dyDescent="0.25">
      <c r="A67" s="237" t="s">
        <v>2</v>
      </c>
      <c r="B67" s="118" t="s">
        <v>81</v>
      </c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6"/>
    </row>
    <row r="68" spans="1:16" ht="12" customHeight="1" x14ac:dyDescent="0.25">
      <c r="A68" s="238"/>
      <c r="B68" s="119" t="s">
        <v>66</v>
      </c>
      <c r="C68" s="96">
        <f>IF([1]Iniguihan!D209="","",[1]Iniguihan!D209)</f>
        <v>761</v>
      </c>
      <c r="D68" s="96">
        <f>IF([1]Iniguihan!K209="","",[1]Iniguihan!K209)</f>
        <v>723</v>
      </c>
      <c r="E68" s="96">
        <f>IF([1]Iniguihan!R209="","",[1]Iniguihan!R209)</f>
        <v>849</v>
      </c>
      <c r="F68" s="96">
        <f>IF([1]Iniguihan!Y209="","",[1]Iniguihan!Y209)</f>
        <v>878</v>
      </c>
      <c r="G68" s="96">
        <f>IF([1]Iniguihan!AF209="","",[1]Iniguihan!AF209)</f>
        <v>890</v>
      </c>
      <c r="H68" s="96">
        <f>IF([1]Iniguihan!AM209="","",[1]Iniguihan!AM209)</f>
        <v>583</v>
      </c>
      <c r="I68" s="96">
        <f>IF([1]Iniguihan!AT209="","",[1]Iniguihan!AT209)</f>
        <v>1128</v>
      </c>
      <c r="J68" s="96">
        <f>IF([1]Iniguihan!BA209="","",[1]Iniguihan!BA209)</f>
        <v>816</v>
      </c>
      <c r="K68" s="96">
        <f>IF([1]Iniguihan!BH209="","",[1]Iniguihan!BH209)</f>
        <v>676</v>
      </c>
      <c r="L68" s="96">
        <f>IF([1]Iniguihan!BO209="","",[1]Iniguihan!BO209)</f>
        <v>0</v>
      </c>
      <c r="M68" s="96">
        <f>IF([1]Iniguihan!BV209="","",[1]Iniguihan!BV209)</f>
        <v>0</v>
      </c>
      <c r="N68" s="96">
        <f>IF([1]Iniguihan!CC209="","",[1]Iniguihan!CC209)</f>
        <v>0</v>
      </c>
      <c r="O68" s="98">
        <f t="shared" si="0"/>
        <v>7304</v>
      </c>
      <c r="P68" s="6">
        <f t="shared" si="4"/>
        <v>87648</v>
      </c>
    </row>
    <row r="69" spans="1:16" ht="12" customHeight="1" x14ac:dyDescent="0.25">
      <c r="A69" s="238"/>
      <c r="B69" s="119" t="s">
        <v>67</v>
      </c>
      <c r="C69" s="96">
        <f>IF([1]Iniguihan!E209="","",[1]Iniguihan!E209)</f>
        <v>9780</v>
      </c>
      <c r="D69" s="96">
        <f>IF([1]Iniguihan!L209="","",[1]Iniguihan!L209)</f>
        <v>9420</v>
      </c>
      <c r="E69" s="96">
        <f>IF([1]Iniguihan!S209="","",[1]Iniguihan!S209)</f>
        <v>10944</v>
      </c>
      <c r="F69" s="96">
        <f>IF([1]Iniguihan!Z209="","",[1]Iniguihan!Z209)</f>
        <v>11028</v>
      </c>
      <c r="G69" s="96">
        <f>IF([1]Iniguihan!AG209="","",[1]Iniguihan!AG209)</f>
        <v>11688</v>
      </c>
      <c r="H69" s="96">
        <f>IF([1]Iniguihan!AN209="","",[1]Iniguihan!AN209)</f>
        <v>7116</v>
      </c>
      <c r="I69" s="96">
        <f>IF([1]Iniguihan!AU209="","",[1]Iniguihan!AU209)</f>
        <v>13536</v>
      </c>
      <c r="J69" s="96">
        <f>IF([1]Iniguihan!BB209="","",[1]Iniguihan!BB209)</f>
        <v>10296</v>
      </c>
      <c r="K69" s="96">
        <f>IF([1]Iniguihan!BI209="","",[1]Iniguihan!BI209)</f>
        <v>8688</v>
      </c>
      <c r="L69" s="96">
        <f>IF([1]Iniguihan!BP209="","",[1]Iniguihan!BP209)</f>
        <v>0</v>
      </c>
      <c r="M69" s="96">
        <f>IF([1]Iniguihan!BW209="","",[1]Iniguihan!BW209)</f>
        <v>0</v>
      </c>
      <c r="N69" s="96">
        <f>IF([1]Iniguihan!CD209="","",[1]Iniguihan!CD209)</f>
        <v>0</v>
      </c>
      <c r="O69" s="98">
        <f t="shared" si="0"/>
        <v>92496</v>
      </c>
      <c r="P69" s="6"/>
    </row>
    <row r="70" spans="1:16" ht="12" customHeight="1" x14ac:dyDescent="0.25">
      <c r="A70" s="238"/>
      <c r="B70" s="123" t="s">
        <v>84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8"/>
      <c r="P70" s="6"/>
    </row>
    <row r="71" spans="1:16" ht="12" customHeight="1" x14ac:dyDescent="0.25">
      <c r="A71" s="238"/>
      <c r="B71" s="120" t="s">
        <v>82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3"/>
      <c r="P71" s="6"/>
    </row>
    <row r="72" spans="1:16" ht="12" customHeight="1" x14ac:dyDescent="0.25">
      <c r="A72" s="238"/>
      <c r="B72" s="120" t="s">
        <v>85</v>
      </c>
      <c r="C72" s="112">
        <f>IF([1]Iniguihan!F209="","",[1]Iniguihan!F209)</f>
        <v>0</v>
      </c>
      <c r="D72" s="112">
        <f>IF([1]Iniguihan!M209="","",[1]Iniguihan!M209)</f>
        <v>0</v>
      </c>
      <c r="E72" s="112">
        <f>IF([1]Iniguihan!T209="","",[1]Iniguihan!T209)</f>
        <v>0</v>
      </c>
      <c r="F72" s="112">
        <f>IF([1]Iniguihan!AA209="","",[1]Iniguihan!AA209)</f>
        <v>696</v>
      </c>
      <c r="G72" s="112">
        <f>IF([1]Iniguihan!AH209="","",[1]Iniguihan!AH209)</f>
        <v>82</v>
      </c>
      <c r="H72" s="112">
        <f>IF([1]Iniguihan!AO209="","",[1]Iniguihan!AO209)</f>
        <v>12</v>
      </c>
      <c r="I72" s="112">
        <f>IF([1]Iniguihan!AV209="","",[1]Iniguihan!AV209)</f>
        <v>0</v>
      </c>
      <c r="J72" s="112">
        <f>IF([1]Iniguihan!BC209="","",[1]Iniguihan!BC209)</f>
        <v>0</v>
      </c>
      <c r="K72" s="112">
        <f>IF([1]Iniguihan!BJ209="","",[1]Iniguihan!BJ209)</f>
        <v>0</v>
      </c>
      <c r="L72" s="112">
        <f>IF([1]Iniguihan!BQ209="","",[1]Iniguihan!BQ209)</f>
        <v>0</v>
      </c>
      <c r="M72" s="112">
        <f>IF([1]Iniguihan!BX209="","",[1]Iniguihan!BX209)</f>
        <v>0</v>
      </c>
      <c r="N72" s="112">
        <f>IF([1]Iniguihan!CE209="","",[1]Iniguihan!CE209)</f>
        <v>0</v>
      </c>
      <c r="O72" s="113">
        <f t="shared" si="0"/>
        <v>790</v>
      </c>
      <c r="P72" s="6"/>
    </row>
    <row r="73" spans="1:16" ht="12" customHeight="1" x14ac:dyDescent="0.25">
      <c r="A73" s="238"/>
      <c r="B73" s="120" t="s">
        <v>80</v>
      </c>
      <c r="C73" s="114">
        <f t="shared" ref="C73" si="81">IF(C69=0,"",(C71+C72)/IF(C69="","",C69))</f>
        <v>0</v>
      </c>
      <c r="D73" s="114">
        <f t="shared" ref="D73" si="82">IF(D69=0,"",(D71+D72)/IF(D69="","",D69))</f>
        <v>0</v>
      </c>
      <c r="E73" s="114">
        <f t="shared" ref="E73" si="83">IF(E69=0,"",(E71+E72)/IF(E69="","",E69))</f>
        <v>0</v>
      </c>
      <c r="F73" s="114">
        <f t="shared" ref="F73" si="84">IF(F69=0,"",(F71+F72)/IF(F69="","",F69))</f>
        <v>6.3112078346028291E-2</v>
      </c>
      <c r="G73" s="114">
        <f t="shared" ref="G73" si="85">IF(G69=0,"",(G71+G72)/IF(G69="","",G69))</f>
        <v>7.0157426420260098E-3</v>
      </c>
      <c r="H73" s="114">
        <f t="shared" ref="H73" si="86">IF(H69=0,"",(H71+H72)/IF(H69="","",H69))</f>
        <v>1.6863406408094434E-3</v>
      </c>
      <c r="I73" s="114">
        <f t="shared" ref="I73" si="87">IF(I69=0,"",(I71+I72)/IF(I69="","",I69))</f>
        <v>0</v>
      </c>
      <c r="J73" s="114">
        <f t="shared" ref="J73" si="88">IF(J69=0,"",(J71+J72)/IF(J69="","",J69))</f>
        <v>0</v>
      </c>
      <c r="K73" s="114">
        <f t="shared" ref="K73" si="89">IF(K69=0,"",(K71+K72)/IF(K69="","",K69))</f>
        <v>0</v>
      </c>
      <c r="L73" s="114" t="str">
        <f t="shared" ref="L73" si="90">IF(L69=0,"",(L71+L72)/IF(L69="","",L69))</f>
        <v/>
      </c>
      <c r="M73" s="114" t="str">
        <f>IF(M69=0,"",(M71+M72)/IF(M69="","",M69))</f>
        <v/>
      </c>
      <c r="N73" s="114" t="str">
        <f t="shared" ref="N73" si="91">IF(N69=0,"",(N71+N72)/IF(N69="","",N69))</f>
        <v/>
      </c>
      <c r="O73" s="126">
        <f t="shared" ref="O73" si="92">IF(O69=0,"",(O71+O72)/IF(O69="","",O69))</f>
        <v>8.5409098771838787E-3</v>
      </c>
      <c r="P73" s="6"/>
    </row>
    <row r="74" spans="1:16" ht="12" customHeight="1" x14ac:dyDescent="0.25">
      <c r="A74" s="238"/>
      <c r="B74" s="124" t="s">
        <v>83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8"/>
      <c r="P74" s="6"/>
    </row>
    <row r="75" spans="1:16" ht="12" customHeight="1" x14ac:dyDescent="0.25">
      <c r="A75" s="238"/>
      <c r="B75" s="121" t="s">
        <v>68</v>
      </c>
      <c r="C75" s="110">
        <f>IF([1]Iniguihan!G209="","",[1]Iniguihan!G209)</f>
        <v>7584</v>
      </c>
      <c r="D75" s="110">
        <f>IF([1]Iniguihan!N209="","",[1]Iniguihan!N209)</f>
        <v>6888</v>
      </c>
      <c r="E75" s="110">
        <f>IF([1]Iniguihan!U209="","",[1]Iniguihan!U209)</f>
        <v>6192</v>
      </c>
      <c r="F75" s="110">
        <f>IF([1]Iniguihan!AB209="","",[1]Iniguihan!AB209)</f>
        <v>5256</v>
      </c>
      <c r="G75" s="110">
        <f>IF([1]Iniguihan!AI209="","",[1]Iniguihan!AI209)</f>
        <v>4658</v>
      </c>
      <c r="H75" s="110">
        <f>IF([1]Iniguihan!AP209="","",[1]Iniguihan!AP209)</f>
        <v>2772</v>
      </c>
      <c r="I75" s="110">
        <f>IF([1]Iniguihan!AW209="","",[1]Iniguihan!AW209)</f>
        <v>2964</v>
      </c>
      <c r="J75" s="110">
        <f>IF([1]Iniguihan!BD209="","",[1]Iniguihan!BD209)</f>
        <v>0</v>
      </c>
      <c r="K75" s="110">
        <f>IF([1]Iniguihan!BK209="","",[1]Iniguihan!BK209)</f>
        <v>0</v>
      </c>
      <c r="L75" s="110">
        <f>IF([1]Iniguihan!BR209="","",[1]Iniguihan!BR209)</f>
        <v>0</v>
      </c>
      <c r="M75" s="110">
        <f>IF([1]Iniguihan!BY209="","",[1]Iniguihan!BY209)</f>
        <v>0</v>
      </c>
      <c r="N75" s="110">
        <f>IF([1]Iniguihan!CF209="","",[1]Iniguihan!CF209)</f>
        <v>0</v>
      </c>
      <c r="O75" s="111">
        <f t="shared" si="0"/>
        <v>36314</v>
      </c>
      <c r="P75" s="6"/>
    </row>
    <row r="76" spans="1:16" ht="12" customHeight="1" x14ac:dyDescent="0.25">
      <c r="A76" s="239"/>
      <c r="B76" s="122" t="s">
        <v>79</v>
      </c>
      <c r="C76" s="109">
        <f>IF(C69=0,"",C75/C69)</f>
        <v>0.77546012269938647</v>
      </c>
      <c r="D76" s="109">
        <f t="shared" ref="D76:O76" si="93">IF(D69=0,"",D75/D69)</f>
        <v>0.7312101910828025</v>
      </c>
      <c r="E76" s="109">
        <f t="shared" si="93"/>
        <v>0.56578947368421051</v>
      </c>
      <c r="F76" s="109">
        <f t="shared" si="93"/>
        <v>0.47660500544069639</v>
      </c>
      <c r="G76" s="109">
        <f t="shared" si="93"/>
        <v>0.39852840520191651</v>
      </c>
      <c r="H76" s="109">
        <f t="shared" si="93"/>
        <v>0.38954468802698144</v>
      </c>
      <c r="I76" s="109">
        <f t="shared" si="93"/>
        <v>0.21897163120567376</v>
      </c>
      <c r="J76" s="109">
        <f t="shared" si="93"/>
        <v>0</v>
      </c>
      <c r="K76" s="109">
        <f t="shared" si="93"/>
        <v>0</v>
      </c>
      <c r="L76" s="109" t="str">
        <f t="shared" si="93"/>
        <v/>
      </c>
      <c r="M76" s="109" t="str">
        <f t="shared" si="93"/>
        <v/>
      </c>
      <c r="N76" s="109" t="str">
        <f t="shared" si="93"/>
        <v/>
      </c>
      <c r="O76" s="109">
        <f t="shared" si="93"/>
        <v>0.39260076111399411</v>
      </c>
      <c r="P76" s="6"/>
    </row>
    <row r="77" spans="1:16" ht="12" customHeight="1" x14ac:dyDescent="0.25">
      <c r="A77" s="237" t="s">
        <v>24</v>
      </c>
      <c r="B77" s="118" t="s">
        <v>81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7"/>
      <c r="P77" s="6"/>
    </row>
    <row r="78" spans="1:16" ht="12" customHeight="1" x14ac:dyDescent="0.25">
      <c r="A78" s="238"/>
      <c r="B78" s="119" t="s">
        <v>66</v>
      </c>
      <c r="C78" s="96">
        <f>IF([1]Looc!D209="","",[1]Looc!D209)</f>
        <v>742</v>
      </c>
      <c r="D78" s="96">
        <f>IF([1]Looc!K209="","",[1]Looc!K209)</f>
        <v>700</v>
      </c>
      <c r="E78" s="96">
        <f>IF([1]Looc!R209="","",[1]Looc!R209)</f>
        <v>745</v>
      </c>
      <c r="F78" s="96">
        <f>IF([1]Looc!Y209="","",[1]Looc!Y209)</f>
        <v>608</v>
      </c>
      <c r="G78" s="96">
        <f>IF([1]Looc!AF209="","",[1]Looc!AF209)</f>
        <v>-491</v>
      </c>
      <c r="H78" s="96">
        <f>IF([1]Looc!AM209="","",[1]Looc!AM209)</f>
        <v>771</v>
      </c>
      <c r="I78" s="96">
        <f>IF([1]Looc!AT209="","",[1]Looc!AT209)</f>
        <v>563</v>
      </c>
      <c r="J78" s="96">
        <f>IF([1]Looc!BA209="","",[1]Looc!BA209)</f>
        <v>3707</v>
      </c>
      <c r="K78" s="96">
        <f>IF([1]Looc!BH209="","",[1]Looc!BH209)</f>
        <v>-2699</v>
      </c>
      <c r="L78" s="96">
        <f>IF([1]Looc!BO209="","",[1]Looc!BO209)</f>
        <v>0</v>
      </c>
      <c r="M78" s="96">
        <f>IF([1]Looc!BV209="","",[1]Looc!BV209)</f>
        <v>0</v>
      </c>
      <c r="N78" s="96">
        <f>IF([1]Looc!CC209="","",[1]Looc!CC209)</f>
        <v>0</v>
      </c>
      <c r="O78" s="97">
        <f t="shared" si="0"/>
        <v>4646</v>
      </c>
      <c r="P78" s="6">
        <f t="shared" si="4"/>
        <v>55752</v>
      </c>
    </row>
    <row r="79" spans="1:16" ht="12" customHeight="1" x14ac:dyDescent="0.25">
      <c r="A79" s="238"/>
      <c r="B79" s="119" t="s">
        <v>67</v>
      </c>
      <c r="C79" s="96">
        <f>IF([1]Looc!E209="","",[1]Looc!E209)</f>
        <v>9420</v>
      </c>
      <c r="D79" s="96">
        <f>IF([1]Looc!L209="","",[1]Looc!L209)</f>
        <v>8832</v>
      </c>
      <c r="E79" s="96">
        <f>IF([1]Looc!S209="","",[1]Looc!S209)</f>
        <v>9312</v>
      </c>
      <c r="F79" s="96">
        <f>IF([1]Looc!Z209="","",[1]Looc!Z209)</f>
        <v>7872</v>
      </c>
      <c r="G79" s="96">
        <f>IF([1]Looc!AG209="","",[1]Looc!AG209)</f>
        <v>7248</v>
      </c>
      <c r="H79" s="96">
        <f>IF([1]Looc!AN209="","",[1]Looc!AN209)</f>
        <v>9252</v>
      </c>
      <c r="I79" s="96">
        <f>IF([1]Looc!AU209="","",[1]Looc!AU209)</f>
        <v>6756</v>
      </c>
      <c r="J79" s="96">
        <f>IF([1]Looc!BB209="","",[1]Looc!BB209)</f>
        <v>45036</v>
      </c>
      <c r="K79" s="96">
        <f>IF([1]Looc!BI209="","",[1]Looc!BI209)</f>
        <v>5856</v>
      </c>
      <c r="L79" s="96">
        <f>IF([1]Looc!BP209="","",[1]Looc!BP209)</f>
        <v>0</v>
      </c>
      <c r="M79" s="96">
        <f>IF([1]Looc!BW209="","",[1]Looc!BW209)</f>
        <v>0</v>
      </c>
      <c r="N79" s="96">
        <f>IF([1]Looc!CD209="","",[1]Looc!CD209)</f>
        <v>0</v>
      </c>
      <c r="O79" s="97">
        <f t="shared" si="0"/>
        <v>109584</v>
      </c>
      <c r="P79" s="6"/>
    </row>
    <row r="80" spans="1:16" ht="12" customHeight="1" x14ac:dyDescent="0.25">
      <c r="A80" s="238"/>
      <c r="B80" s="123" t="s">
        <v>84</v>
      </c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7"/>
      <c r="P80" s="6"/>
    </row>
    <row r="81" spans="1:16" ht="12" customHeight="1" x14ac:dyDescent="0.25">
      <c r="A81" s="238"/>
      <c r="B81" s="120" t="s">
        <v>82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28"/>
      <c r="P81" s="6"/>
    </row>
    <row r="82" spans="1:16" ht="12" customHeight="1" x14ac:dyDescent="0.25">
      <c r="A82" s="238"/>
      <c r="B82" s="120" t="s">
        <v>85</v>
      </c>
      <c r="C82" s="112">
        <f>IF([1]Looc!F209="","",[1]Looc!F209)</f>
        <v>0</v>
      </c>
      <c r="D82" s="112">
        <f>IF([1]Looc!M209="","",[1]Looc!M209)</f>
        <v>0</v>
      </c>
      <c r="E82" s="112">
        <f>IF([1]Looc!T209="","",[1]Looc!T209)</f>
        <v>0</v>
      </c>
      <c r="F82" s="112">
        <f>IF([1]Looc!AA209="","",[1]Looc!AA209)</f>
        <v>0</v>
      </c>
      <c r="G82" s="112">
        <f>IF([1]Looc!AH209="","",[1]Looc!AH209)</f>
        <v>36</v>
      </c>
      <c r="H82" s="112">
        <f>IF([1]Looc!AO209="","",[1]Looc!AO209)</f>
        <v>0</v>
      </c>
      <c r="I82" s="112">
        <f>IF([1]Looc!AV209="","",[1]Looc!AV209)</f>
        <v>0</v>
      </c>
      <c r="J82" s="112">
        <f>IF([1]Looc!BC209="","",[1]Looc!BC209)</f>
        <v>0</v>
      </c>
      <c r="K82" s="112">
        <f>IF([1]Looc!BJ209="","",[1]Looc!BJ209)</f>
        <v>0</v>
      </c>
      <c r="L82" s="112">
        <f>IF([1]Looc!BQ209="","",[1]Looc!BQ209)</f>
        <v>0</v>
      </c>
      <c r="M82" s="112">
        <f>IF([1]Looc!BX209="","",[1]Looc!BX209)</f>
        <v>0</v>
      </c>
      <c r="N82" s="112">
        <f>IF([1]Looc!CE209="","",[1]Looc!CE209)</f>
        <v>0</v>
      </c>
      <c r="O82" s="113">
        <f t="shared" si="0"/>
        <v>36</v>
      </c>
      <c r="P82" s="6"/>
    </row>
    <row r="83" spans="1:16" ht="12" customHeight="1" x14ac:dyDescent="0.25">
      <c r="A83" s="238"/>
      <c r="B83" s="120" t="s">
        <v>80</v>
      </c>
      <c r="C83" s="114">
        <f t="shared" ref="C83" si="94">IF(C79=0,"",(C81+C82)/IF(C79="","",C79))</f>
        <v>0</v>
      </c>
      <c r="D83" s="114">
        <f t="shared" ref="D83" si="95">IF(D79=0,"",(D81+D82)/IF(D79="","",D79))</f>
        <v>0</v>
      </c>
      <c r="E83" s="114">
        <f t="shared" ref="E83" si="96">IF(E79=0,"",(E81+E82)/IF(E79="","",E79))</f>
        <v>0</v>
      </c>
      <c r="F83" s="114">
        <f t="shared" ref="F83" si="97">IF(F79=0,"",(F81+F82)/IF(F79="","",F79))</f>
        <v>0</v>
      </c>
      <c r="G83" s="114">
        <f t="shared" ref="G83" si="98">IF(G79=0,"",(G81+G82)/IF(G79="","",G79))</f>
        <v>4.9668874172185433E-3</v>
      </c>
      <c r="H83" s="114">
        <f t="shared" ref="H83" si="99">IF(H79=0,"",(H81+H82)/IF(H79="","",H79))</f>
        <v>0</v>
      </c>
      <c r="I83" s="114">
        <f t="shared" ref="I83" si="100">IF(I79=0,"",(I81+I82)/IF(I79="","",I79))</f>
        <v>0</v>
      </c>
      <c r="J83" s="114">
        <f t="shared" ref="J83" si="101">IF(J79=0,"",(J81+J82)/IF(J79="","",J79))</f>
        <v>0</v>
      </c>
      <c r="K83" s="114">
        <f t="shared" ref="K83" si="102">IF(K79=0,"",(K81+K82)/IF(K79="","",K79))</f>
        <v>0</v>
      </c>
      <c r="L83" s="114" t="str">
        <f t="shared" ref="L83" si="103">IF(L79=0,"",(L81+L82)/IF(L79="","",L79))</f>
        <v/>
      </c>
      <c r="M83" s="114" t="str">
        <f>IF(M79=0,"",(M81+M82)/IF(M79="","",M79))</f>
        <v/>
      </c>
      <c r="N83" s="114" t="str">
        <f t="shared" ref="N83" si="104">IF(N79=0,"",(N81+N82)/IF(N79="","",N79))</f>
        <v/>
      </c>
      <c r="O83" s="126">
        <f t="shared" ref="O83" si="105">IF(O79=0,"",(O81+O82)/IF(O79="","",O79))</f>
        <v>3.2851511169513798E-4</v>
      </c>
      <c r="P83" s="6"/>
    </row>
    <row r="84" spans="1:16" ht="12" customHeight="1" x14ac:dyDescent="0.25">
      <c r="A84" s="238"/>
      <c r="B84" s="124" t="s">
        <v>83</v>
      </c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7"/>
      <c r="P84" s="6"/>
    </row>
    <row r="85" spans="1:16" ht="12" customHeight="1" x14ac:dyDescent="0.25">
      <c r="A85" s="238"/>
      <c r="B85" s="121" t="s">
        <v>68</v>
      </c>
      <c r="C85" s="110">
        <f>IF([1]Looc!G209="","",[1]Looc!G209)</f>
        <v>6396</v>
      </c>
      <c r="D85" s="110">
        <f>IF([1]Looc!N209="","",[1]Looc!N209)</f>
        <v>5736</v>
      </c>
      <c r="E85" s="110">
        <f>IF([1]Looc!U209="","",[1]Looc!U209)</f>
        <v>6240</v>
      </c>
      <c r="F85" s="110">
        <f>IF([1]Looc!AB209="","",[1]Looc!AB209)</f>
        <v>4788</v>
      </c>
      <c r="G85" s="110">
        <f>IF([1]Looc!AI209="","",[1]Looc!AI209)</f>
        <v>3216</v>
      </c>
      <c r="H85" s="110">
        <f>IF([1]Looc!AP209="","",[1]Looc!AP209)</f>
        <v>3636</v>
      </c>
      <c r="I85" s="110">
        <f>IF([1]Looc!AW209="","",[1]Looc!AW209)</f>
        <v>2100</v>
      </c>
      <c r="J85" s="110">
        <f>IF([1]Looc!BD209="","",[1]Looc!BD209)</f>
        <v>0</v>
      </c>
      <c r="K85" s="110">
        <f>IF([1]Looc!BK209="","",[1]Looc!BK209)</f>
        <v>0</v>
      </c>
      <c r="L85" s="110">
        <f>IF([1]Looc!BR209="","",[1]Looc!BR209)</f>
        <v>0</v>
      </c>
      <c r="M85" s="110">
        <f>IF([1]Looc!BY209="","",[1]Looc!BY209)</f>
        <v>0</v>
      </c>
      <c r="N85" s="110">
        <f>IF([1]Looc!CF209="","",[1]Looc!CF209)</f>
        <v>0</v>
      </c>
      <c r="O85" s="129">
        <f t="shared" si="0"/>
        <v>32112</v>
      </c>
      <c r="P85" s="6"/>
    </row>
    <row r="86" spans="1:16" ht="12" customHeight="1" x14ac:dyDescent="0.25">
      <c r="A86" s="239"/>
      <c r="B86" s="122" t="s">
        <v>79</v>
      </c>
      <c r="C86" s="109">
        <f>IF(C79=0,"",C85/C79)</f>
        <v>0.67898089171974518</v>
      </c>
      <c r="D86" s="109">
        <f t="shared" ref="D86:O86" si="106">IF(D79=0,"",D85/D79)</f>
        <v>0.64945652173913049</v>
      </c>
      <c r="E86" s="109">
        <f t="shared" si="106"/>
        <v>0.67010309278350511</v>
      </c>
      <c r="F86" s="109">
        <f t="shared" si="106"/>
        <v>0.60823170731707321</v>
      </c>
      <c r="G86" s="109">
        <f t="shared" si="106"/>
        <v>0.44370860927152317</v>
      </c>
      <c r="H86" s="109">
        <f t="shared" si="106"/>
        <v>0.39299610894941633</v>
      </c>
      <c r="I86" s="109">
        <f t="shared" si="106"/>
        <v>0.31083481349911191</v>
      </c>
      <c r="J86" s="109">
        <f t="shared" si="106"/>
        <v>0</v>
      </c>
      <c r="K86" s="109">
        <f t="shared" si="106"/>
        <v>0</v>
      </c>
      <c r="L86" s="109" t="str">
        <f t="shared" si="106"/>
        <v/>
      </c>
      <c r="M86" s="109" t="str">
        <f t="shared" si="106"/>
        <v/>
      </c>
      <c r="N86" s="109" t="str">
        <f t="shared" si="106"/>
        <v/>
      </c>
      <c r="O86" s="109">
        <f t="shared" si="106"/>
        <v>0.29303547963206306</v>
      </c>
      <c r="P86" s="6"/>
    </row>
    <row r="87" spans="1:16" ht="12" customHeight="1" x14ac:dyDescent="0.25">
      <c r="A87" s="237" t="s">
        <v>30</v>
      </c>
      <c r="B87" s="118" t="s">
        <v>81</v>
      </c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6"/>
    </row>
    <row r="88" spans="1:16" ht="12" customHeight="1" x14ac:dyDescent="0.25">
      <c r="A88" s="238"/>
      <c r="B88" s="119" t="s">
        <v>66</v>
      </c>
      <c r="C88" s="96">
        <f>IF([1]Maanyag!D209="","",[1]Maanyag!D209)</f>
        <v>1283</v>
      </c>
      <c r="D88" s="96">
        <f>IF([1]Maanyag!K209="","",[1]Maanyag!K209)</f>
        <v>1146</v>
      </c>
      <c r="E88" s="96">
        <f>IF([1]Maanyag!R209="","",[1]Maanyag!R209)</f>
        <v>1138</v>
      </c>
      <c r="F88" s="96">
        <f>IF([1]Maanyag!Y209="","",[1]Maanyag!Y209)</f>
        <v>-795</v>
      </c>
      <c r="G88" s="96">
        <f>IF([1]Maanyag!AF209="","",[1]Maanyag!AF209)</f>
        <v>1315</v>
      </c>
      <c r="H88" s="96">
        <f>IF([1]Maanyag!AM209="","",[1]Maanyag!AM209)</f>
        <v>1621</v>
      </c>
      <c r="I88" s="96">
        <f>IF([1]Maanyag!AT209="","",[1]Maanyag!AT209)</f>
        <v>1435</v>
      </c>
      <c r="J88" s="96">
        <f>IF([1]Maanyag!BA209="","",[1]Maanyag!BA209)</f>
        <v>-2560</v>
      </c>
      <c r="K88" s="96">
        <f>IF([1]Maanyag!BH209="","",[1]Maanyag!BH209)</f>
        <v>3785</v>
      </c>
      <c r="L88" s="96">
        <f>IF([1]Maanyag!BO209="","",[1]Maanyag!BO209)</f>
        <v>0</v>
      </c>
      <c r="M88" s="96">
        <f>IF([1]Maanyag!BV209="","",[1]Maanyag!BV209)</f>
        <v>0</v>
      </c>
      <c r="N88" s="96">
        <f>IF([1]Maanyag!CC209="","",[1]Maanyag!CC209)</f>
        <v>0</v>
      </c>
      <c r="O88" s="98">
        <f t="shared" si="0"/>
        <v>8368</v>
      </c>
      <c r="P88" s="6">
        <f t="shared" si="4"/>
        <v>100416</v>
      </c>
    </row>
    <row r="89" spans="1:16" ht="12" customHeight="1" x14ac:dyDescent="0.25">
      <c r="A89" s="238"/>
      <c r="B89" s="119" t="s">
        <v>67</v>
      </c>
      <c r="C89" s="96">
        <f>IF([1]Maanyag!E209="","",[1]Maanyag!E209)</f>
        <v>17446</v>
      </c>
      <c r="D89" s="96">
        <f>IF([1]Maanyag!L209="","",[1]Maanyag!L209)</f>
        <v>15252</v>
      </c>
      <c r="E89" s="96">
        <f>IF([1]Maanyag!S209="","",[1]Maanyag!S209)</f>
        <v>15442</v>
      </c>
      <c r="F89" s="96">
        <f>IF([1]Maanyag!Z209="","",[1]Maanyag!Z209)</f>
        <v>14952</v>
      </c>
      <c r="G89" s="96">
        <f>IF([1]Maanyag!AG209="","",[1]Maanyag!AG209)</f>
        <v>16855</v>
      </c>
      <c r="H89" s="96">
        <f>IF([1]Maanyag!AN209="","",[1]Maanyag!AN209)</f>
        <v>19452</v>
      </c>
      <c r="I89" s="96">
        <f>IF([1]Maanyag!AU209="","",[1]Maanyag!AU209)</f>
        <v>17220</v>
      </c>
      <c r="J89" s="96">
        <f>IF([1]Maanyag!BB209="","",[1]Maanyag!BB209)</f>
        <v>13106</v>
      </c>
      <c r="K89" s="96">
        <f>IF([1]Maanyag!BI209="","",[1]Maanyag!BI209)</f>
        <v>57899</v>
      </c>
      <c r="L89" s="96">
        <f>IF([1]Maanyag!BP209="","",[1]Maanyag!BP209)</f>
        <v>0</v>
      </c>
      <c r="M89" s="96">
        <f>IF([1]Maanyag!BW209="","",[1]Maanyag!BW209)</f>
        <v>0</v>
      </c>
      <c r="N89" s="96">
        <f>IF([1]Maanyag!CD209="","",[1]Maanyag!CD209)</f>
        <v>0</v>
      </c>
      <c r="O89" s="98">
        <f t="shared" si="0"/>
        <v>187624</v>
      </c>
      <c r="P89" s="6"/>
    </row>
    <row r="90" spans="1:16" ht="12" customHeight="1" x14ac:dyDescent="0.25">
      <c r="A90" s="238"/>
      <c r="B90" s="123" t="s">
        <v>84</v>
      </c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8"/>
      <c r="P90" s="6"/>
    </row>
    <row r="91" spans="1:16" ht="12" customHeight="1" x14ac:dyDescent="0.25">
      <c r="A91" s="238"/>
      <c r="B91" s="120" t="s">
        <v>82</v>
      </c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/>
      <c r="P91" s="6"/>
    </row>
    <row r="92" spans="1:16" ht="12" customHeight="1" x14ac:dyDescent="0.25">
      <c r="A92" s="238"/>
      <c r="B92" s="120" t="s">
        <v>85</v>
      </c>
      <c r="C92" s="112">
        <f>IF([1]Maanyag!F209="","",[1]Maanyag!F209)</f>
        <v>2028</v>
      </c>
      <c r="D92" s="112">
        <f>IF([1]Maanyag!M209="","",[1]Maanyag!M209)</f>
        <v>192</v>
      </c>
      <c r="E92" s="112">
        <f>IF([1]Maanyag!T209="","",[1]Maanyag!T209)</f>
        <v>0</v>
      </c>
      <c r="F92" s="112">
        <f>IF([1]Maanyag!AA209="","",[1]Maanyag!AA209)</f>
        <v>0</v>
      </c>
      <c r="G92" s="112">
        <f>IF([1]Maanyag!AH209="","",[1]Maanyag!AH209)</f>
        <v>727</v>
      </c>
      <c r="H92" s="112">
        <f>IF([1]Maanyag!AO209="","",[1]Maanyag!AO209)</f>
        <v>528</v>
      </c>
      <c r="I92" s="112">
        <f>IF([1]Maanyag!AV209="","",[1]Maanyag!AV209)</f>
        <v>0</v>
      </c>
      <c r="J92" s="112">
        <f>IF([1]Maanyag!BC209="","",[1]Maanyag!BC209)</f>
        <v>0</v>
      </c>
      <c r="K92" s="112">
        <f>IF([1]Maanyag!BJ209="","",[1]Maanyag!BJ209)</f>
        <v>0</v>
      </c>
      <c r="L92" s="112">
        <f>IF([1]Maanyag!BQ209="","",[1]Maanyag!BQ209)</f>
        <v>0</v>
      </c>
      <c r="M92" s="112">
        <f>IF([1]Maanyag!BX209="","",[1]Maanyag!BX209)</f>
        <v>0</v>
      </c>
      <c r="N92" s="112">
        <f>IF([1]Maanyag!CE209="","",[1]Maanyag!CE209)</f>
        <v>0</v>
      </c>
      <c r="O92" s="113">
        <f t="shared" si="0"/>
        <v>3475</v>
      </c>
      <c r="P92" s="6"/>
    </row>
    <row r="93" spans="1:16" ht="12" customHeight="1" x14ac:dyDescent="0.25">
      <c r="A93" s="238"/>
      <c r="B93" s="120" t="s">
        <v>80</v>
      </c>
      <c r="C93" s="114">
        <f t="shared" ref="C93" si="107">IF(C89=0,"",(C91+C92)/IF(C89="","",C89))</f>
        <v>0.11624441132637854</v>
      </c>
      <c r="D93" s="114">
        <f t="shared" ref="D93" si="108">IF(D89=0,"",(D91+D92)/IF(D89="","",D89))</f>
        <v>1.2588512981904013E-2</v>
      </c>
      <c r="E93" s="114">
        <f t="shared" ref="E93" si="109">IF(E89=0,"",(E91+E92)/IF(E89="","",E89))</f>
        <v>0</v>
      </c>
      <c r="F93" s="114">
        <f t="shared" ref="F93" si="110">IF(F89=0,"",(F91+F92)/IF(F89="","",F89))</f>
        <v>0</v>
      </c>
      <c r="G93" s="114">
        <f t="shared" ref="G93" si="111">IF(G89=0,"",(G91+G92)/IF(G89="","",G89))</f>
        <v>4.3132601601898544E-2</v>
      </c>
      <c r="H93" s="114">
        <f t="shared" ref="H93" si="112">IF(H89=0,"",(H91+H92)/IF(H89="","",H89))</f>
        <v>2.7143738433066007E-2</v>
      </c>
      <c r="I93" s="114">
        <f t="shared" ref="I93" si="113">IF(I89=0,"",(I91+I92)/IF(I89="","",I89))</f>
        <v>0</v>
      </c>
      <c r="J93" s="114">
        <f t="shared" ref="J93" si="114">IF(J89=0,"",(J91+J92)/IF(J89="","",J89))</f>
        <v>0</v>
      </c>
      <c r="K93" s="114">
        <f t="shared" ref="K93" si="115">IF(K89=0,"",(K91+K92)/IF(K89="","",K89))</f>
        <v>0</v>
      </c>
      <c r="L93" s="114" t="str">
        <f t="shared" ref="L93" si="116">IF(L89=0,"",(L91+L92)/IF(L89="","",L89))</f>
        <v/>
      </c>
      <c r="M93" s="114" t="str">
        <f>IF(M89=0,"",(M91+M92)/IF(M89="","",M89))</f>
        <v/>
      </c>
      <c r="N93" s="114" t="str">
        <f t="shared" ref="N93" si="117">IF(N89=0,"",(N91+N92)/IF(N89="","",N89))</f>
        <v/>
      </c>
      <c r="O93" s="126">
        <f t="shared" ref="O93" si="118">IF(O89=0,"",(O91+O92)/IF(O89="","",O89))</f>
        <v>1.8521084722636763E-2</v>
      </c>
      <c r="P93" s="6"/>
    </row>
    <row r="94" spans="1:16" ht="12" customHeight="1" x14ac:dyDescent="0.25">
      <c r="A94" s="238"/>
      <c r="B94" s="124" t="s">
        <v>83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8"/>
      <c r="P94" s="6"/>
    </row>
    <row r="95" spans="1:16" ht="12" customHeight="1" x14ac:dyDescent="0.25">
      <c r="A95" s="238"/>
      <c r="B95" s="121" t="s">
        <v>68</v>
      </c>
      <c r="C95" s="110">
        <f>IF([1]Maanyag!G209="","",[1]Maanyag!G209)</f>
        <v>11734</v>
      </c>
      <c r="D95" s="110">
        <f>IF([1]Maanyag!N209="","",[1]Maanyag!N209)</f>
        <v>9912</v>
      </c>
      <c r="E95" s="110">
        <f>IF([1]Maanyag!U209="","",[1]Maanyag!U209)</f>
        <v>10968</v>
      </c>
      <c r="F95" s="110">
        <f>IF([1]Maanyag!AB209="","",[1]Maanyag!AB209)</f>
        <v>10176</v>
      </c>
      <c r="G95" s="110">
        <f>IF([1]Maanyag!AI209="","",[1]Maanyag!AI209)</f>
        <v>9108</v>
      </c>
      <c r="H95" s="110">
        <f>IF([1]Maanyag!AP209="","",[1]Maanyag!AP209)</f>
        <v>11364</v>
      </c>
      <c r="I95" s="110">
        <f>IF([1]Maanyag!AW209="","",[1]Maanyag!AW209)</f>
        <v>7452</v>
      </c>
      <c r="J95" s="110">
        <f>IF([1]Maanyag!BD209="","",[1]Maanyag!BD209)</f>
        <v>0</v>
      </c>
      <c r="K95" s="110">
        <f>IF([1]Maanyag!BK209="","",[1]Maanyag!BK209)</f>
        <v>0</v>
      </c>
      <c r="L95" s="110">
        <f>IF([1]Maanyag!BR209="","",[1]Maanyag!BR209)</f>
        <v>0</v>
      </c>
      <c r="M95" s="110">
        <f>IF([1]Maanyag!BY209="","",[1]Maanyag!BY209)</f>
        <v>0</v>
      </c>
      <c r="N95" s="110">
        <f>IF([1]Maanyag!CF209="","",[1]Maanyag!CF209)</f>
        <v>0</v>
      </c>
      <c r="O95" s="111">
        <f t="shared" si="0"/>
        <v>70714</v>
      </c>
      <c r="P95" s="6"/>
    </row>
    <row r="96" spans="1:16" ht="12" customHeight="1" x14ac:dyDescent="0.25">
      <c r="A96" s="239"/>
      <c r="B96" s="122" t="s">
        <v>79</v>
      </c>
      <c r="C96" s="109">
        <f>IF(C89=0,"",C95/C89)</f>
        <v>0.67258970537659057</v>
      </c>
      <c r="D96" s="109">
        <f t="shared" ref="D96:O96" si="119">IF(D89=0,"",D95/D89)</f>
        <v>0.64988198269079467</v>
      </c>
      <c r="E96" s="109">
        <f t="shared" si="119"/>
        <v>0.71027069032508738</v>
      </c>
      <c r="F96" s="109">
        <f t="shared" si="119"/>
        <v>0.680577849117175</v>
      </c>
      <c r="G96" s="109">
        <f t="shared" si="119"/>
        <v>0.54037377632749928</v>
      </c>
      <c r="H96" s="109">
        <f t="shared" si="119"/>
        <v>0.58420727945712525</v>
      </c>
      <c r="I96" s="109">
        <f t="shared" si="119"/>
        <v>0.43275261324041814</v>
      </c>
      <c r="J96" s="109">
        <f t="shared" si="119"/>
        <v>0</v>
      </c>
      <c r="K96" s="109">
        <f t="shared" si="119"/>
        <v>0</v>
      </c>
      <c r="L96" s="109" t="str">
        <f t="shared" si="119"/>
        <v/>
      </c>
      <c r="M96" s="109" t="str">
        <f t="shared" si="119"/>
        <v/>
      </c>
      <c r="N96" s="109" t="str">
        <f t="shared" si="119"/>
        <v/>
      </c>
      <c r="O96" s="109">
        <f t="shared" si="119"/>
        <v>0.37689208203641328</v>
      </c>
      <c r="P96" s="6"/>
    </row>
    <row r="97" spans="1:17" ht="12" customHeight="1" x14ac:dyDescent="0.25">
      <c r="A97" s="237" t="s">
        <v>26</v>
      </c>
      <c r="B97" s="118" t="s">
        <v>81</v>
      </c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7"/>
      <c r="P97" s="6"/>
    </row>
    <row r="98" spans="1:17" ht="12" customHeight="1" x14ac:dyDescent="0.25">
      <c r="A98" s="238"/>
      <c r="B98" s="119" t="s">
        <v>66</v>
      </c>
      <c r="C98" s="96">
        <f>IF('[1]Mag-ata'!D209="","",'[1]Mag-ata'!D209)</f>
        <v>66</v>
      </c>
      <c r="D98" s="96">
        <f>IF('[1]Mag-ata'!K209="","",'[1]Mag-ata'!K209)</f>
        <v>14</v>
      </c>
      <c r="E98" s="96">
        <f>IF('[1]Mag-ata'!R209="","",'[1]Mag-ata'!R209)</f>
        <v>103</v>
      </c>
      <c r="F98" s="96">
        <f>IF('[1]Mag-ata'!Y209="","",'[1]Mag-ata'!Y209)</f>
        <v>30</v>
      </c>
      <c r="G98" s="96">
        <f>IF('[1]Mag-ata'!AF209="","",'[1]Mag-ata'!AF209)</f>
        <v>4</v>
      </c>
      <c r="H98" s="96">
        <f>IF('[1]Mag-ata'!AM209="","",'[1]Mag-ata'!AM209)</f>
        <v>3</v>
      </c>
      <c r="I98" s="96">
        <f>IF('[1]Mag-ata'!AT209="","",'[1]Mag-ata'!AT209)</f>
        <v>14</v>
      </c>
      <c r="J98" s="96">
        <f>IF('[1]Mag-ata'!BA209="","",'[1]Mag-ata'!BA209)</f>
        <v>26</v>
      </c>
      <c r="K98" s="96">
        <f>IF('[1]Mag-ata'!BH209="","",'[1]Mag-ata'!BH209)</f>
        <v>3</v>
      </c>
      <c r="L98" s="96">
        <f>IF('[1]Mag-ata'!BO209="","",'[1]Mag-ata'!BO209)</f>
        <v>0</v>
      </c>
      <c r="M98" s="96">
        <f>IF('[1]Mag-ata'!BV209="","",'[1]Mag-ata'!BV209)</f>
        <v>0</v>
      </c>
      <c r="N98" s="96">
        <f>IF('[1]Mag-ata'!CC209="","",'[1]Mag-ata'!CC209)</f>
        <v>0</v>
      </c>
      <c r="O98" s="97">
        <f t="shared" si="0"/>
        <v>263</v>
      </c>
      <c r="P98" s="6">
        <f t="shared" si="4"/>
        <v>3156</v>
      </c>
    </row>
    <row r="99" spans="1:17" ht="12" customHeight="1" x14ac:dyDescent="0.25">
      <c r="A99" s="238"/>
      <c r="B99" s="119" t="s">
        <v>67</v>
      </c>
      <c r="C99" s="96">
        <f>IF('[1]Mag-ata'!E209="","",'[1]Mag-ata'!E209)</f>
        <v>1080</v>
      </c>
      <c r="D99" s="96">
        <f>IF('[1]Mag-ata'!L209="","",'[1]Mag-ata'!L209)</f>
        <v>612</v>
      </c>
      <c r="E99" s="96">
        <f>IF('[1]Mag-ata'!S209="","",'[1]Mag-ata'!S209)</f>
        <v>1464</v>
      </c>
      <c r="F99" s="96">
        <f>IF('[1]Mag-ata'!Z209="","",'[1]Mag-ata'!Z209)</f>
        <v>624</v>
      </c>
      <c r="G99" s="96">
        <f>IF('[1]Mag-ata'!AG209="","",'[1]Mag-ata'!AG209)</f>
        <v>480</v>
      </c>
      <c r="H99" s="96">
        <f>IF('[1]Mag-ata'!AN209="","",'[1]Mag-ata'!AN209)</f>
        <v>36</v>
      </c>
      <c r="I99" s="96">
        <f>IF('[1]Mag-ata'!AU209="","",'[1]Mag-ata'!AU209)</f>
        <v>168</v>
      </c>
      <c r="J99" s="96">
        <f>IF('[1]Mag-ata'!BB209="","",'[1]Mag-ata'!BB209)</f>
        <v>480</v>
      </c>
      <c r="K99" s="96">
        <f>IF('[1]Mag-ata'!BI209="","",'[1]Mag-ata'!BI209)</f>
        <v>360</v>
      </c>
      <c r="L99" s="96">
        <f>IF('[1]Mag-ata'!BP209="","",'[1]Mag-ata'!BP209)</f>
        <v>0</v>
      </c>
      <c r="M99" s="96">
        <f>IF('[1]Mag-ata'!BW209="","",'[1]Mag-ata'!BW209)</f>
        <v>0</v>
      </c>
      <c r="N99" s="96">
        <f>IF('[1]Mag-ata'!CD209="","",'[1]Mag-ata'!CD209)</f>
        <v>0</v>
      </c>
      <c r="O99" s="97">
        <f t="shared" si="0"/>
        <v>5304</v>
      </c>
      <c r="P99" s="6"/>
    </row>
    <row r="100" spans="1:17" ht="12" customHeight="1" x14ac:dyDescent="0.25">
      <c r="A100" s="238"/>
      <c r="B100" s="123" t="s">
        <v>84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6"/>
    </row>
    <row r="101" spans="1:17" ht="12" customHeight="1" x14ac:dyDescent="0.25">
      <c r="A101" s="238"/>
      <c r="B101" s="120" t="s">
        <v>82</v>
      </c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28"/>
      <c r="P101" s="6"/>
    </row>
    <row r="102" spans="1:17" ht="12" customHeight="1" x14ac:dyDescent="0.25">
      <c r="A102" s="238"/>
      <c r="B102" s="120" t="s">
        <v>85</v>
      </c>
      <c r="C102" s="112">
        <f>IF('[1]Mag-ata'!F209="","",'[1]Mag-ata'!F209)</f>
        <v>0</v>
      </c>
      <c r="D102" s="112" t="e">
        <f>IF('[1]Mag-ata'!M209="","",'[1]Mag-ata'!M209)</f>
        <v>#VALUE!</v>
      </c>
      <c r="E102" s="112">
        <f>IF('[1]Mag-ata'!T209="","",'[1]Mag-ata'!T209)</f>
        <v>0</v>
      </c>
      <c r="F102" s="112">
        <f>IF('[1]Mag-ata'!AA209="","",'[1]Mag-ata'!AA209)</f>
        <v>0</v>
      </c>
      <c r="G102" s="112">
        <f>IF('[1]Mag-ata'!AH209="","",'[1]Mag-ata'!AH209)</f>
        <v>0</v>
      </c>
      <c r="H102" s="112">
        <f>IF('[1]Mag-ata'!AO209="","",'[1]Mag-ata'!AO209)</f>
        <v>0</v>
      </c>
      <c r="I102" s="112">
        <f>IF('[1]Mag-ata'!AV209="","",'[1]Mag-ata'!AV209)</f>
        <v>0</v>
      </c>
      <c r="J102" s="112">
        <f>IF('[1]Mag-ata'!BC209="","",'[1]Mag-ata'!BC209)</f>
        <v>0</v>
      </c>
      <c r="K102" s="112">
        <f>IF('[1]Mag-ata'!BJ209="","",'[1]Mag-ata'!BJ209)</f>
        <v>0</v>
      </c>
      <c r="L102" s="112">
        <f>IF('[1]Mag-ata'!BQ209="","",'[1]Mag-ata'!BQ209)</f>
        <v>0</v>
      </c>
      <c r="M102" s="112">
        <f>IF('[1]Mag-ata'!BX209="","",'[1]Mag-ata'!BX209)</f>
        <v>0</v>
      </c>
      <c r="N102" s="112">
        <f>IF('[1]Mag-ata'!CE209="","",'[1]Mag-ata'!CE209)</f>
        <v>0</v>
      </c>
      <c r="O102" s="128"/>
      <c r="P102" s="6"/>
    </row>
    <row r="103" spans="1:17" ht="12" customHeight="1" x14ac:dyDescent="0.25">
      <c r="A103" s="238"/>
      <c r="B103" s="120" t="s">
        <v>80</v>
      </c>
      <c r="C103" s="114">
        <f t="shared" ref="C103" si="120">IF(C99=0,"",(C101+C102)/IF(C99="","",C99))</f>
        <v>0</v>
      </c>
      <c r="D103" s="114" t="e">
        <f t="shared" ref="D103" si="121">IF(D99=0,"",(D101+D102)/IF(D99="","",D99))</f>
        <v>#VALUE!</v>
      </c>
      <c r="E103" s="114">
        <f t="shared" ref="E103" si="122">IF(E99=0,"",(E101+E102)/IF(E99="","",E99))</f>
        <v>0</v>
      </c>
      <c r="F103" s="114">
        <f t="shared" ref="F103" si="123">IF(F99=0,"",(F101+F102)/IF(F99="","",F99))</f>
        <v>0</v>
      </c>
      <c r="G103" s="114">
        <f t="shared" ref="G103" si="124">IF(G99=0,"",(G101+G102)/IF(G99="","",G99))</f>
        <v>0</v>
      </c>
      <c r="H103" s="114">
        <f t="shared" ref="H103" si="125">IF(H99=0,"",(H101+H102)/IF(H99="","",H99))</f>
        <v>0</v>
      </c>
      <c r="I103" s="114">
        <f t="shared" ref="I103" si="126">IF(I99=0,"",(I101+I102)/IF(I99="","",I99))</f>
        <v>0</v>
      </c>
      <c r="J103" s="114">
        <f t="shared" ref="J103" si="127">IF(J99=0,"",(J101+J102)/IF(J99="","",J99))</f>
        <v>0</v>
      </c>
      <c r="K103" s="114">
        <f t="shared" ref="K103" si="128">IF(K99=0,"",(K101+K102)/IF(K99="","",K99))</f>
        <v>0</v>
      </c>
      <c r="L103" s="114" t="str">
        <f t="shared" ref="L103" si="129">IF(L99=0,"",(L101+L102)/IF(L99="","",L99))</f>
        <v/>
      </c>
      <c r="M103" s="114" t="str">
        <f>IF(M99=0,"",(M101+M102)/IF(M99="","",M99))</f>
        <v/>
      </c>
      <c r="N103" s="114" t="str">
        <f t="shared" ref="N103" si="130">IF(N99=0,"",(N101+N102)/IF(N99="","",N99))</f>
        <v/>
      </c>
      <c r="O103" s="126">
        <f t="shared" ref="O103" si="131">IF(O99=0,"",(O101+O102)/IF(O99="","",O99))</f>
        <v>0</v>
      </c>
      <c r="P103" s="6"/>
    </row>
    <row r="104" spans="1:17" ht="12" customHeight="1" x14ac:dyDescent="0.25">
      <c r="A104" s="238"/>
      <c r="B104" s="124" t="s">
        <v>83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6"/>
    </row>
    <row r="105" spans="1:17" ht="12" customHeight="1" x14ac:dyDescent="0.25">
      <c r="A105" s="238"/>
      <c r="B105" s="121" t="s">
        <v>68</v>
      </c>
      <c r="C105" s="110">
        <f>IF('[1]Mag-ata'!G209="","",'[1]Mag-ata'!G209)</f>
        <v>960</v>
      </c>
      <c r="D105" s="110">
        <f>IF('[1]Mag-ata'!N209="","",'[1]Mag-ata'!N209)</f>
        <v>492</v>
      </c>
      <c r="E105" s="110">
        <f>IF('[1]Mag-ata'!U209="","",'[1]Mag-ata'!U209)</f>
        <v>648</v>
      </c>
      <c r="F105" s="110">
        <f>IF('[1]Mag-ata'!AB209="","",'[1]Mag-ata'!AB209)</f>
        <v>120</v>
      </c>
      <c r="G105" s="110">
        <f>IF('[1]Mag-ata'!AI209="","",'[1]Mag-ata'!AI209)</f>
        <v>120</v>
      </c>
      <c r="H105" s="110">
        <f>IF('[1]Mag-ata'!AP209="","",'[1]Mag-ata'!AP209)</f>
        <v>36</v>
      </c>
      <c r="I105" s="110">
        <f>IF('[1]Mag-ata'!AW209="","",'[1]Mag-ata'!AW209)</f>
        <v>0</v>
      </c>
      <c r="J105" s="110">
        <f>IF('[1]Mag-ata'!BD209="","",'[1]Mag-ata'!BD209)</f>
        <v>0</v>
      </c>
      <c r="K105" s="110">
        <f>IF('[1]Mag-ata'!BK209="","",'[1]Mag-ata'!BK209)</f>
        <v>0</v>
      </c>
      <c r="L105" s="110">
        <f>IF('[1]Mag-ata'!BR209="","",'[1]Mag-ata'!BR209)</f>
        <v>0</v>
      </c>
      <c r="M105" s="110">
        <f>IF('[1]Mag-ata'!BY209="","",'[1]Mag-ata'!BY209)</f>
        <v>0</v>
      </c>
      <c r="N105" s="110">
        <f>IF('[1]Mag-ata'!CF209="","",'[1]Mag-ata'!CF209)</f>
        <v>0</v>
      </c>
      <c r="O105" s="129">
        <f t="shared" si="0"/>
        <v>2376</v>
      </c>
      <c r="P105" s="6"/>
    </row>
    <row r="106" spans="1:17" ht="12" customHeight="1" x14ac:dyDescent="0.25">
      <c r="A106" s="239"/>
      <c r="B106" s="122" t="s">
        <v>79</v>
      </c>
      <c r="C106" s="109">
        <f>IF(C99=0,"",C105/C99)</f>
        <v>0.88888888888888884</v>
      </c>
      <c r="D106" s="109">
        <f t="shared" ref="D106:O106" si="132">IF(D99=0,"",D105/D99)</f>
        <v>0.80392156862745101</v>
      </c>
      <c r="E106" s="109">
        <f t="shared" si="132"/>
        <v>0.44262295081967212</v>
      </c>
      <c r="F106" s="109">
        <f t="shared" si="132"/>
        <v>0.19230769230769232</v>
      </c>
      <c r="G106" s="109">
        <f t="shared" si="132"/>
        <v>0.25</v>
      </c>
      <c r="H106" s="109">
        <f t="shared" si="132"/>
        <v>1</v>
      </c>
      <c r="I106" s="109">
        <f t="shared" si="132"/>
        <v>0</v>
      </c>
      <c r="J106" s="109">
        <f t="shared" si="132"/>
        <v>0</v>
      </c>
      <c r="K106" s="109">
        <f t="shared" si="132"/>
        <v>0</v>
      </c>
      <c r="L106" s="109" t="str">
        <f t="shared" si="132"/>
        <v/>
      </c>
      <c r="M106" s="109" t="str">
        <f t="shared" si="132"/>
        <v/>
      </c>
      <c r="N106" s="109" t="str">
        <f t="shared" si="132"/>
        <v/>
      </c>
      <c r="O106" s="109">
        <f t="shared" si="132"/>
        <v>0.44796380090497739</v>
      </c>
      <c r="P106" s="6"/>
    </row>
    <row r="107" spans="1:17" ht="12" customHeight="1" x14ac:dyDescent="0.25">
      <c r="A107" s="237" t="s">
        <v>22</v>
      </c>
      <c r="B107" s="118" t="s">
        <v>81</v>
      </c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6"/>
    </row>
    <row r="108" spans="1:17" ht="12" customHeight="1" x14ac:dyDescent="0.25">
      <c r="A108" s="238"/>
      <c r="B108" s="119" t="s">
        <v>66</v>
      </c>
      <c r="C108" s="96">
        <f>IF([1]Maslog!D209="","",[1]Maslog!D209)</f>
        <v>18</v>
      </c>
      <c r="D108" s="96">
        <f>IF([1]Maslog!K209="","",[1]Maslog!K209)</f>
        <v>28</v>
      </c>
      <c r="E108" s="96">
        <f>IF([1]Maslog!R209="","",[1]Maslog!R209)</f>
        <v>1102</v>
      </c>
      <c r="F108" s="96">
        <f>IF([1]Maslog!Y209="","",[1]Maslog!Y209)</f>
        <v>20</v>
      </c>
      <c r="G108" s="96">
        <f>IF([1]Maslog!AF209="","",[1]Maslog!AF209)</f>
        <v>12</v>
      </c>
      <c r="H108" s="96">
        <f>IF([1]Maslog!AM209="","",[1]Maslog!AM209)</f>
        <v>10</v>
      </c>
      <c r="I108" s="96">
        <f>IF([1]Maslog!AT209="","",[1]Maslog!AT209)</f>
        <v>16</v>
      </c>
      <c r="J108" s="96">
        <f>IF([1]Maslog!BA209="","",[1]Maslog!BA209)</f>
        <v>19</v>
      </c>
      <c r="K108" s="96">
        <f>IF([1]Maslog!BH209="","",[1]Maslog!BH209)</f>
        <v>16</v>
      </c>
      <c r="L108" s="96">
        <f>IF([1]Maslog!BO209="","",[1]Maslog!BO209)</f>
        <v>0</v>
      </c>
      <c r="M108" s="96">
        <f>IF([1]Maslog!BV209="","",[1]Maslog!BV209)</f>
        <v>0</v>
      </c>
      <c r="N108" s="96">
        <f>IF([1]Maslog!CC209="","",[1]Maslog!CC209)</f>
        <v>0</v>
      </c>
      <c r="O108" s="98">
        <f t="shared" si="0"/>
        <v>1241</v>
      </c>
      <c r="P108" s="6">
        <f t="shared" si="4"/>
        <v>14892</v>
      </c>
      <c r="Q108" t="s">
        <v>32</v>
      </c>
    </row>
    <row r="109" spans="1:17" ht="12" customHeight="1" x14ac:dyDescent="0.25">
      <c r="A109" s="238"/>
      <c r="B109" s="119" t="s">
        <v>67</v>
      </c>
      <c r="C109" s="96">
        <f>IF([1]Maslog!E209="","",[1]Maslog!E209)</f>
        <v>252</v>
      </c>
      <c r="D109" s="96">
        <f>IF([1]Maslog!L209="","",[1]Maslog!L209)</f>
        <v>384</v>
      </c>
      <c r="E109" s="96">
        <f>IF([1]Maslog!S209="","",[1]Maslog!S209)</f>
        <v>336</v>
      </c>
      <c r="F109" s="96">
        <f>IF([1]Maslog!Z209="","",[1]Maslog!Z209)</f>
        <v>264</v>
      </c>
      <c r="G109" s="96">
        <f>IF([1]Maslog!AG209="","",[1]Maslog!AG209)</f>
        <v>240</v>
      </c>
      <c r="H109" s="96">
        <f>IF([1]Maslog!AN209="","",[1]Maslog!AN209)</f>
        <v>120</v>
      </c>
      <c r="I109" s="96">
        <f>IF([1]Maslog!AU209="","",[1]Maslog!AU209)</f>
        <v>192</v>
      </c>
      <c r="J109" s="96">
        <f>IF([1]Maslog!BB209="","",[1]Maslog!BB209)</f>
        <v>252</v>
      </c>
      <c r="K109" s="96">
        <f>IF([1]Maslog!BI209="","",[1]Maslog!BI209)</f>
        <v>276</v>
      </c>
      <c r="L109" s="96">
        <f>IF([1]Maslog!BP209="","",[1]Maslog!BP209)</f>
        <v>0</v>
      </c>
      <c r="M109" s="96">
        <f>IF([1]Maslog!BW209="","",[1]Maslog!BW209)</f>
        <v>0</v>
      </c>
      <c r="N109" s="96">
        <f>IF([1]Maslog!CD209="","",[1]Maslog!CD209)</f>
        <v>0</v>
      </c>
      <c r="O109" s="98">
        <f t="shared" si="0"/>
        <v>2316</v>
      </c>
      <c r="P109" s="6"/>
    </row>
    <row r="110" spans="1:17" ht="12" customHeight="1" x14ac:dyDescent="0.25">
      <c r="A110" s="238"/>
      <c r="B110" s="123" t="s">
        <v>84</v>
      </c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8"/>
      <c r="P110" s="6"/>
    </row>
    <row r="111" spans="1:17" ht="12" customHeight="1" x14ac:dyDescent="0.25">
      <c r="A111" s="238"/>
      <c r="B111" s="120" t="s">
        <v>82</v>
      </c>
      <c r="C111" s="112"/>
      <c r="D111" s="112"/>
      <c r="E111" s="112"/>
      <c r="F111" s="112"/>
      <c r="G111" s="112"/>
      <c r="H111" s="112" t="str">
        <f>[1]Maslog!$AN$8</f>
        <v/>
      </c>
      <c r="I111" s="112" t="str">
        <f>[1]Maslog!$AU$8</f>
        <v/>
      </c>
      <c r="J111" s="112" t="str">
        <f>[1]Maslog!$BB$8</f>
        <v>0</v>
      </c>
      <c r="K111" s="112" t="str">
        <f>[1]Maslog!$BI$8</f>
        <v>0</v>
      </c>
      <c r="L111" s="112"/>
      <c r="M111" s="112"/>
      <c r="N111" s="112"/>
      <c r="O111" s="113">
        <f t="shared" si="0"/>
        <v>0</v>
      </c>
      <c r="P111" s="6"/>
    </row>
    <row r="112" spans="1:17" ht="12" customHeight="1" x14ac:dyDescent="0.25">
      <c r="A112" s="238"/>
      <c r="B112" s="120" t="s">
        <v>85</v>
      </c>
      <c r="C112" s="112">
        <f>IF([1]Maslog!F209="","",[1]Maslog!F209)</f>
        <v>0</v>
      </c>
      <c r="D112" s="112">
        <f>IF([1]Maslog!M209="","",[1]Maslog!M209)</f>
        <v>0</v>
      </c>
      <c r="E112" s="112">
        <f>IF([1]Maslog!T209="","",[1]Maslog!T209)</f>
        <v>0</v>
      </c>
      <c r="F112" s="112">
        <f>IF([1]Maslog!AA209="","",[1]Maslog!AA209)</f>
        <v>0</v>
      </c>
      <c r="G112" s="112">
        <f>IF([1]Maslog!AH209="","",[1]Maslog!AH209)</f>
        <v>0</v>
      </c>
      <c r="H112" s="112">
        <f>IF([1]Maslog!AO209="","",[1]Maslog!AO209)</f>
        <v>0</v>
      </c>
      <c r="I112" s="112">
        <f>IF([1]Maslog!AV209="","",[1]Maslog!AV209)</f>
        <v>0</v>
      </c>
      <c r="J112" s="112">
        <f>IF([1]Maslog!BC209="","",[1]Maslog!BC209)</f>
        <v>0</v>
      </c>
      <c r="K112" s="112">
        <f>IF([1]Maslog!BJ209="","",[1]Maslog!BJ209)</f>
        <v>0</v>
      </c>
      <c r="L112" s="112">
        <f>IF([1]Maslog!BQ209="","",[1]Maslog!BQ209)</f>
        <v>0</v>
      </c>
      <c r="M112" s="112">
        <f>IF([1]Maslog!BX209="","",[1]Maslog!BX209)</f>
        <v>0</v>
      </c>
      <c r="N112" s="112">
        <f>IF([1]Maslog!CE209="","",[1]Maslog!CE209)</f>
        <v>0</v>
      </c>
      <c r="O112" s="113">
        <f t="shared" si="0"/>
        <v>0</v>
      </c>
      <c r="P112" s="6"/>
    </row>
    <row r="113" spans="1:16" ht="12" customHeight="1" x14ac:dyDescent="0.25">
      <c r="A113" s="238"/>
      <c r="B113" s="120" t="s">
        <v>80</v>
      </c>
      <c r="C113" s="114">
        <f t="shared" ref="C113" si="133">IF(C109=0,"",(C111+C112)/IF(C109="","",C109))</f>
        <v>0</v>
      </c>
      <c r="D113" s="114">
        <f t="shared" ref="D113" si="134">IF(D109=0,"",(D111+D112)/IF(D109="","",D109))</f>
        <v>0</v>
      </c>
      <c r="E113" s="114">
        <f t="shared" ref="E113" si="135">IF(E109=0,"",(E111+E112)/IF(E109="","",E109))</f>
        <v>0</v>
      </c>
      <c r="F113" s="114">
        <f t="shared" ref="F113" si="136">IF(F109=0,"",(F111+F112)/IF(F109="","",F109))</f>
        <v>0</v>
      </c>
      <c r="G113" s="114">
        <f t="shared" ref="G113" si="137">IF(G109=0,"",(G111+G112)/IF(G109="","",G109))</f>
        <v>0</v>
      </c>
      <c r="H113" s="114" t="e">
        <f t="shared" ref="H113" si="138">IF(H109=0,"",(H111+H112)/IF(H109="","",H109))</f>
        <v>#VALUE!</v>
      </c>
      <c r="I113" s="114" t="e">
        <f t="shared" ref="I113" si="139">IF(I109=0,"",(I111+I112)/IF(I109="","",I109))</f>
        <v>#VALUE!</v>
      </c>
      <c r="J113" s="114">
        <f t="shared" ref="J113" si="140">IF(J109=0,"",(J111+J112)/IF(J109="","",J109))</f>
        <v>0</v>
      </c>
      <c r="K113" s="114">
        <f t="shared" ref="K113" si="141">IF(K109=0,"",(K111+K112)/IF(K109="","",K109))</f>
        <v>0</v>
      </c>
      <c r="L113" s="114" t="str">
        <f t="shared" ref="L113" si="142">IF(L109=0,"",(L111+L112)/IF(L109="","",L109))</f>
        <v/>
      </c>
      <c r="M113" s="114" t="str">
        <f>IF(M109=0,"",(M111+M112)/IF(M109="","",M109))</f>
        <v/>
      </c>
      <c r="N113" s="114" t="str">
        <f t="shared" ref="N113" si="143">IF(N109=0,"",(N111+N112)/IF(N109="","",N109))</f>
        <v/>
      </c>
      <c r="O113" s="114">
        <f t="shared" ref="O113" si="144">IF(O109=0,"",(O111+O112)/IF(O109="","",O109))</f>
        <v>0</v>
      </c>
      <c r="P113" s="6"/>
    </row>
    <row r="114" spans="1:16" ht="12" customHeight="1" x14ac:dyDescent="0.25">
      <c r="A114" s="238"/>
      <c r="B114" s="124" t="s">
        <v>83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8"/>
      <c r="P114" s="6"/>
    </row>
    <row r="115" spans="1:16" ht="12" customHeight="1" x14ac:dyDescent="0.25">
      <c r="A115" s="238"/>
      <c r="B115" s="121" t="s">
        <v>68</v>
      </c>
      <c r="C115" s="96">
        <f>IF([1]Maslog!G209="","",[1]Maslog!G209)</f>
        <v>252</v>
      </c>
      <c r="D115" s="96">
        <f>IF([1]Maslog!N209="","",[1]Maslog!N209)</f>
        <v>384</v>
      </c>
      <c r="E115" s="96">
        <f>IF([1]Maslog!U209="","",[1]Maslog!U209)</f>
        <v>336</v>
      </c>
      <c r="F115" s="96">
        <f>IF([1]Maslog!AB209="","",[1]Maslog!AB209)</f>
        <v>264</v>
      </c>
      <c r="G115" s="96">
        <f>IF([1]Maslog!AI209="","",[1]Maslog!AI209)</f>
        <v>240</v>
      </c>
      <c r="H115" s="96">
        <f>IF([1]Maslog!AP209="","",[1]Maslog!AP209)</f>
        <v>60</v>
      </c>
      <c r="I115" s="96">
        <f>IF([1]Maslog!AW209="","",[1]Maslog!AW209)</f>
        <v>72</v>
      </c>
      <c r="J115" s="96">
        <f>IF([1]Maslog!BD209="","",[1]Maslog!BD209)</f>
        <v>0</v>
      </c>
      <c r="K115" s="96">
        <f>IF([1]Maslog!BK209="","",[1]Maslog!BK209)</f>
        <v>0</v>
      </c>
      <c r="L115" s="96">
        <f>IF([1]Maslog!BR209="","",[1]Maslog!BR209)</f>
        <v>0</v>
      </c>
      <c r="M115" s="96">
        <f>IF([1]Maslog!BY209="","",[1]Maslog!BY209)</f>
        <v>0</v>
      </c>
      <c r="N115" s="96">
        <f>IF([1]Maslog!CF209="","",[1]Maslog!CF209)</f>
        <v>0</v>
      </c>
      <c r="O115" s="98">
        <f t="shared" si="0"/>
        <v>1608</v>
      </c>
      <c r="P115" s="6"/>
    </row>
    <row r="116" spans="1:16" ht="12" customHeight="1" x14ac:dyDescent="0.25">
      <c r="A116" s="239"/>
      <c r="B116" s="122" t="s">
        <v>79</v>
      </c>
      <c r="C116" s="109">
        <f t="shared" ref="C116:O116" si="145">IF(C109=0,"",C115/C109)</f>
        <v>1</v>
      </c>
      <c r="D116" s="109">
        <f t="shared" si="145"/>
        <v>1</v>
      </c>
      <c r="E116" s="109">
        <f t="shared" si="145"/>
        <v>1</v>
      </c>
      <c r="F116" s="109">
        <f t="shared" si="145"/>
        <v>1</v>
      </c>
      <c r="G116" s="109">
        <f t="shared" si="145"/>
        <v>1</v>
      </c>
      <c r="H116" s="109">
        <f t="shared" si="145"/>
        <v>0.5</v>
      </c>
      <c r="I116" s="109">
        <f t="shared" si="145"/>
        <v>0.375</v>
      </c>
      <c r="J116" s="109">
        <f t="shared" si="145"/>
        <v>0</v>
      </c>
      <c r="K116" s="109">
        <f t="shared" si="145"/>
        <v>0</v>
      </c>
      <c r="L116" s="109" t="str">
        <f t="shared" si="145"/>
        <v/>
      </c>
      <c r="M116" s="109" t="str">
        <f t="shared" si="145"/>
        <v/>
      </c>
      <c r="N116" s="109" t="str">
        <f t="shared" si="145"/>
        <v/>
      </c>
      <c r="O116" s="109">
        <f t="shared" si="145"/>
        <v>0.69430051813471505</v>
      </c>
      <c r="P116" s="6"/>
    </row>
    <row r="117" spans="1:16" ht="12" customHeight="1" x14ac:dyDescent="0.25">
      <c r="A117" s="237" t="s">
        <v>27</v>
      </c>
      <c r="B117" s="118" t="s">
        <v>81</v>
      </c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7"/>
      <c r="P117" s="6"/>
    </row>
    <row r="118" spans="1:16" ht="12" customHeight="1" x14ac:dyDescent="0.25">
      <c r="A118" s="238"/>
      <c r="B118" s="119" t="s">
        <v>66</v>
      </c>
      <c r="C118" s="96">
        <f>IF([1]Punong!D209="","",[1]Punong!D209)</f>
        <v>370</v>
      </c>
      <c r="D118" s="96">
        <f>IF([1]Punong!K209="","",[1]Punong!K209)</f>
        <v>236</v>
      </c>
      <c r="E118" s="96">
        <f>IF([1]Punong!R209="","",[1]Punong!R209)</f>
        <v>289</v>
      </c>
      <c r="F118" s="96">
        <f>IF([1]Punong!Y209="","",[1]Punong!Y209)</f>
        <v>188</v>
      </c>
      <c r="G118" s="96">
        <f>IF([1]Punong!AF209="","",[1]Punong!AF209)</f>
        <v>101</v>
      </c>
      <c r="H118" s="96">
        <f>IF([1]Punong!AM209="","",[1]Punong!AM209)</f>
        <v>329</v>
      </c>
      <c r="I118" s="96">
        <f>IF([1]Punong!AT209="","",[1]Punong!AT209)</f>
        <v>178</v>
      </c>
      <c r="J118" s="96">
        <f>IF([1]Punong!BA209="","",[1]Punong!BA209)</f>
        <v>45</v>
      </c>
      <c r="K118" s="96">
        <f>IF([1]Punong!BH209="","",[1]Punong!BH209)</f>
        <v>167</v>
      </c>
      <c r="L118" s="96">
        <f>IF([1]Punong!BO209="","",[1]Punong!BO209)</f>
        <v>0</v>
      </c>
      <c r="M118" s="96">
        <f>IF([1]Punong!BV209="","",[1]Punong!BV209)</f>
        <v>0</v>
      </c>
      <c r="N118" s="96">
        <f>IF([1]Punong!CC209="","",[1]Punong!CC209)</f>
        <v>0</v>
      </c>
      <c r="O118" s="97">
        <f t="shared" si="0"/>
        <v>1903</v>
      </c>
      <c r="P118" s="6">
        <f t="shared" si="4"/>
        <v>22836</v>
      </c>
    </row>
    <row r="119" spans="1:16" ht="12" customHeight="1" x14ac:dyDescent="0.25">
      <c r="A119" s="238"/>
      <c r="B119" s="119" t="s">
        <v>67</v>
      </c>
      <c r="C119" s="96">
        <f>IF([1]Punong!E209="","",[1]Punong!E209)</f>
        <v>4860</v>
      </c>
      <c r="D119" s="96">
        <f>IF([1]Punong!L209="","",[1]Punong!L209)</f>
        <v>3360</v>
      </c>
      <c r="E119" s="96">
        <f>IF([1]Punong!S209="","",[1]Punong!S209)</f>
        <v>3780</v>
      </c>
      <c r="F119" s="96">
        <f>IF([1]Punong!Z209="","",[1]Punong!Z209)</f>
        <v>3060</v>
      </c>
      <c r="G119" s="96">
        <f>IF([1]Punong!AG209="","",[1]Punong!AG209)</f>
        <v>2544</v>
      </c>
      <c r="H119" s="96">
        <f>IF([1]Punong!AN209="","",[1]Punong!AN209)</f>
        <v>3948</v>
      </c>
      <c r="I119" s="96">
        <f>IF([1]Punong!AU209="","",[1]Punong!AU209)</f>
        <v>2136</v>
      </c>
      <c r="J119" s="96">
        <f>IF([1]Punong!BB209="","",[1]Punong!BB209)</f>
        <v>2616</v>
      </c>
      <c r="K119" s="96">
        <f>IF([1]Punong!BI209="","",[1]Punong!BI209)</f>
        <v>3288</v>
      </c>
      <c r="L119" s="96">
        <f>IF([1]Punong!BP209="","",[1]Punong!BP209)</f>
        <v>0</v>
      </c>
      <c r="M119" s="96">
        <f>IF([1]Punong!BW209="","",[1]Punong!BW209)</f>
        <v>0</v>
      </c>
      <c r="N119" s="96">
        <f>IF([1]Punong!CD209="","",[1]Punong!CD209)</f>
        <v>0</v>
      </c>
      <c r="O119" s="97">
        <f t="shared" si="0"/>
        <v>29592</v>
      </c>
      <c r="P119" s="6"/>
    </row>
    <row r="120" spans="1:16" ht="12" customHeight="1" x14ac:dyDescent="0.25">
      <c r="A120" s="238"/>
      <c r="B120" s="123" t="s">
        <v>84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7"/>
      <c r="P120" s="6"/>
    </row>
    <row r="121" spans="1:16" ht="12" customHeight="1" x14ac:dyDescent="0.25">
      <c r="A121" s="238"/>
      <c r="B121" s="120" t="s">
        <v>82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98">
        <f t="shared" si="0"/>
        <v>0</v>
      </c>
      <c r="P121" s="6"/>
    </row>
    <row r="122" spans="1:16" ht="12" customHeight="1" x14ac:dyDescent="0.25">
      <c r="A122" s="238"/>
      <c r="B122" s="120" t="s">
        <v>85</v>
      </c>
      <c r="C122" s="112">
        <f>IF([1]Punong!F209="","",[1]Punong!F209)</f>
        <v>0</v>
      </c>
      <c r="D122" s="112">
        <f>IF([1]Punong!M209="","",[1]Punong!M209)</f>
        <v>0</v>
      </c>
      <c r="E122" s="112">
        <f>IF([1]Punong!T209="","",[1]Punong!T209)</f>
        <v>0</v>
      </c>
      <c r="F122" s="112">
        <f>IF([1]Punong!AA209="","",[1]Punong!AA209)</f>
        <v>0</v>
      </c>
      <c r="G122" s="112">
        <f>IF([1]Punong!AH209="","",[1]Punong!AH209)</f>
        <v>12</v>
      </c>
      <c r="H122" s="112">
        <f>IF([1]Punong!AO209="","",[1]Punong!AO209)</f>
        <v>-12</v>
      </c>
      <c r="I122" s="112">
        <f>IF([1]Punong!AV209="","",[1]Punong!AV209)</f>
        <v>0</v>
      </c>
      <c r="J122" s="112">
        <f>IF([1]Punong!BC209="","",[1]Punong!BC209)</f>
        <v>0</v>
      </c>
      <c r="K122" s="112">
        <f>IF([1]Punong!BJ209="","",[1]Punong!BJ209)</f>
        <v>0</v>
      </c>
      <c r="L122" s="112">
        <f>IF([1]Punong!BQ209="","",[1]Punong!BQ209)</f>
        <v>0</v>
      </c>
      <c r="M122" s="112">
        <f>IF([1]Punong!BX209="","",[1]Punong!BX209)</f>
        <v>0</v>
      </c>
      <c r="N122" s="112">
        <f>IF([1]Punong!CE209="","",[1]Punong!CE209)</f>
        <v>0</v>
      </c>
      <c r="O122" s="113">
        <f t="shared" si="0"/>
        <v>0</v>
      </c>
      <c r="P122" s="6"/>
    </row>
    <row r="123" spans="1:16" ht="12" customHeight="1" x14ac:dyDescent="0.25">
      <c r="A123" s="238"/>
      <c r="B123" s="120" t="s">
        <v>80</v>
      </c>
      <c r="C123" s="114">
        <f t="shared" ref="C123" si="146">IF(C119=0,"",(C121+C122)/IF(C119="","",C119))</f>
        <v>0</v>
      </c>
      <c r="D123" s="114">
        <f t="shared" ref="D123" si="147">IF(D119=0,"",(D121+D122)/IF(D119="","",D119))</f>
        <v>0</v>
      </c>
      <c r="E123" s="114">
        <f t="shared" ref="E123" si="148">IF(E119=0,"",(E121+E122)/IF(E119="","",E119))</f>
        <v>0</v>
      </c>
      <c r="F123" s="114">
        <f t="shared" ref="F123" si="149">IF(F119=0,"",(F121+F122)/IF(F119="","",F119))</f>
        <v>0</v>
      </c>
      <c r="G123" s="114">
        <f t="shared" ref="G123" si="150">IF(G119=0,"",(G121+G122)/IF(G119="","",G119))</f>
        <v>4.7169811320754715E-3</v>
      </c>
      <c r="H123" s="114">
        <f t="shared" ref="H123" si="151">IF(H119=0,"",(H121+H122)/IF(H119="","",H119))</f>
        <v>-3.0395136778115501E-3</v>
      </c>
      <c r="I123" s="114">
        <f t="shared" ref="I123" si="152">IF(I119=0,"",(I121+I122)/IF(I119="","",I119))</f>
        <v>0</v>
      </c>
      <c r="J123" s="114">
        <f t="shared" ref="J123" si="153">IF(J119=0,"",(J121+J122)/IF(J119="","",J119))</f>
        <v>0</v>
      </c>
      <c r="K123" s="114">
        <f t="shared" ref="K123" si="154">IF(K119=0,"",(K121+K122)/IF(K119="","",K119))</f>
        <v>0</v>
      </c>
      <c r="L123" s="114" t="str">
        <f t="shared" ref="L123" si="155">IF(L119=0,"",(L121+L122)/IF(L119="","",L119))</f>
        <v/>
      </c>
      <c r="M123" s="114" t="str">
        <f>IF(M119=0,"",(M121+M122)/IF(M119="","",M119))</f>
        <v/>
      </c>
      <c r="N123" s="114" t="str">
        <f t="shared" ref="N123" si="156">IF(N119=0,"",(N121+N122)/IF(N119="","",N119))</f>
        <v/>
      </c>
      <c r="O123" s="126">
        <f t="shared" ref="O123" si="157">IF(O119=0,"",(O121+O122)/IF(O119="","",O119))</f>
        <v>0</v>
      </c>
      <c r="P123" s="6"/>
    </row>
    <row r="124" spans="1:16" ht="12" customHeight="1" x14ac:dyDescent="0.25">
      <c r="A124" s="238"/>
      <c r="B124" s="124" t="s">
        <v>83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7"/>
      <c r="P124" s="6"/>
    </row>
    <row r="125" spans="1:16" ht="12" customHeight="1" x14ac:dyDescent="0.25">
      <c r="A125" s="238"/>
      <c r="B125" s="121" t="s">
        <v>68</v>
      </c>
      <c r="C125" s="110">
        <f>IF([1]Punong!G209="","",[1]Punong!G209)</f>
        <v>1800</v>
      </c>
      <c r="D125" s="110">
        <f>IF([1]Punong!N209="","",[1]Punong!N209)</f>
        <v>1644</v>
      </c>
      <c r="E125" s="110">
        <f>IF([1]Punong!U209="","",[1]Punong!U209)</f>
        <v>1356</v>
      </c>
      <c r="F125" s="110">
        <f>IF([1]Punong!AB209="","",[1]Punong!AB209)</f>
        <v>888</v>
      </c>
      <c r="G125" s="110">
        <f>IF([1]Punong!AI209="","",[1]Punong!AI209)</f>
        <v>360</v>
      </c>
      <c r="H125" s="110">
        <f>IF([1]Punong!AP209="","",[1]Punong!AP209)</f>
        <v>48</v>
      </c>
      <c r="I125" s="110">
        <f>IF([1]Punong!AW209="","",[1]Punong!AW209)</f>
        <v>24</v>
      </c>
      <c r="J125" s="110">
        <f>IF([1]Punong!BD209="","",[1]Punong!BD209)</f>
        <v>0</v>
      </c>
      <c r="K125" s="110">
        <f>IF([1]Punong!BK209="","",[1]Punong!BK209)</f>
        <v>0</v>
      </c>
      <c r="L125" s="110">
        <f>IF([1]Punong!BR209="","",[1]Punong!BR209)</f>
        <v>0</v>
      </c>
      <c r="M125" s="110">
        <f>IF([1]Punong!BY209="","",[1]Punong!BY209)</f>
        <v>0</v>
      </c>
      <c r="N125" s="110">
        <f>IF([1]Punong!CF209="","",[1]Punong!CF209)</f>
        <v>0</v>
      </c>
      <c r="O125" s="129">
        <f t="shared" si="0"/>
        <v>6120</v>
      </c>
      <c r="P125" s="6"/>
    </row>
    <row r="126" spans="1:16" ht="12" customHeight="1" x14ac:dyDescent="0.25">
      <c r="A126" s="239"/>
      <c r="B126" s="122" t="s">
        <v>79</v>
      </c>
      <c r="C126" s="109">
        <f>IF(C119=0,"",C125/C119)</f>
        <v>0.37037037037037035</v>
      </c>
      <c r="D126" s="109">
        <f t="shared" ref="D126:O126" si="158">IF(D119=0,"",D125/D119)</f>
        <v>0.48928571428571427</v>
      </c>
      <c r="E126" s="109">
        <f t="shared" si="158"/>
        <v>0.35873015873015873</v>
      </c>
      <c r="F126" s="109">
        <f t="shared" si="158"/>
        <v>0.29019607843137257</v>
      </c>
      <c r="G126" s="109">
        <f t="shared" si="158"/>
        <v>0.14150943396226415</v>
      </c>
      <c r="H126" s="109">
        <f t="shared" si="158"/>
        <v>1.2158054711246201E-2</v>
      </c>
      <c r="I126" s="109">
        <f t="shared" si="158"/>
        <v>1.1235955056179775E-2</v>
      </c>
      <c r="J126" s="109">
        <f t="shared" si="158"/>
        <v>0</v>
      </c>
      <c r="K126" s="109">
        <f t="shared" si="158"/>
        <v>0</v>
      </c>
      <c r="L126" s="109" t="str">
        <f t="shared" si="158"/>
        <v/>
      </c>
      <c r="M126" s="109" t="str">
        <f t="shared" si="158"/>
        <v/>
      </c>
      <c r="N126" s="109" t="str">
        <f t="shared" si="158"/>
        <v/>
      </c>
      <c r="O126" s="109">
        <f t="shared" si="158"/>
        <v>0.20681265206812652</v>
      </c>
      <c r="P126" s="6"/>
    </row>
    <row r="127" spans="1:16" ht="12" customHeight="1" x14ac:dyDescent="0.25">
      <c r="A127" s="237" t="s">
        <v>17</v>
      </c>
      <c r="B127" s="118" t="s">
        <v>81</v>
      </c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6"/>
    </row>
    <row r="128" spans="1:16" ht="12" customHeight="1" x14ac:dyDescent="0.25">
      <c r="A128" s="238"/>
      <c r="B128" s="119" t="s">
        <v>66</v>
      </c>
      <c r="C128" s="96">
        <f>IF('[1]San Agustin'!D209="","",'[1]San Agustin'!D209)</f>
        <v>1618</v>
      </c>
      <c r="D128" s="96">
        <f>IF('[1]San Agustin'!K209="","",'[1]San Agustin'!K209)</f>
        <v>1193</v>
      </c>
      <c r="E128" s="96">
        <f>IF('[1]San Agustin'!R209="","",'[1]San Agustin'!R209)</f>
        <v>1462</v>
      </c>
      <c r="F128" s="96">
        <f>IF('[1]San Agustin'!Y209="","",'[1]San Agustin'!Y209)</f>
        <v>1366</v>
      </c>
      <c r="G128" s="96">
        <f>IF('[1]San Agustin'!AF209="","",'[1]San Agustin'!AF209)</f>
        <v>1619</v>
      </c>
      <c r="H128" s="96">
        <f>IF('[1]San Agustin'!AM209="","",'[1]San Agustin'!AM209)</f>
        <v>1281</v>
      </c>
      <c r="I128" s="96">
        <f>IF('[1]San Agustin'!AT209="","",'[1]San Agustin'!AT209)</f>
        <v>1305</v>
      </c>
      <c r="J128" s="96">
        <f>IF('[1]San Agustin'!BA209="","",'[1]San Agustin'!BA209)</f>
        <v>1174</v>
      </c>
      <c r="K128" s="96">
        <f>IF('[1]San Agustin'!BH209="","",'[1]San Agustin'!BH209)</f>
        <v>1122</v>
      </c>
      <c r="L128" s="96">
        <f>IF('[1]San Agustin'!BO209="","",'[1]San Agustin'!BO209)</f>
        <v>0</v>
      </c>
      <c r="M128" s="96">
        <f>IF('[1]San Agustin'!BV209="","",'[1]San Agustin'!BV209)</f>
        <v>0</v>
      </c>
      <c r="N128" s="96">
        <f>IF('[1]San Agustin'!CC209="","",'[1]San Agustin'!CC209)</f>
        <v>0</v>
      </c>
      <c r="O128" s="98">
        <f t="shared" si="0"/>
        <v>12140</v>
      </c>
      <c r="P128" s="6">
        <f t="shared" si="4"/>
        <v>145680</v>
      </c>
    </row>
    <row r="129" spans="1:16" ht="12" customHeight="1" x14ac:dyDescent="0.25">
      <c r="A129" s="238"/>
      <c r="B129" s="119" t="s">
        <v>67</v>
      </c>
      <c r="C129" s="96">
        <f>IF('[1]San Agustin'!E209="","",'[1]San Agustin'!E209)</f>
        <v>20400</v>
      </c>
      <c r="D129" s="96">
        <f>IF('[1]San Agustin'!L209="","",'[1]San Agustin'!L209)</f>
        <v>15396</v>
      </c>
      <c r="E129" s="96">
        <f>IF('[1]San Agustin'!S209="","",'[1]San Agustin'!S209)</f>
        <v>18324</v>
      </c>
      <c r="F129" s="96">
        <f>IF('[1]San Agustin'!Z209="","",'[1]San Agustin'!Z209)</f>
        <v>17424</v>
      </c>
      <c r="G129" s="96">
        <f>IF('[1]San Agustin'!AG209="","",'[1]San Agustin'!AG209)</f>
        <v>20904</v>
      </c>
      <c r="H129" s="96">
        <f>IF('[1]San Agustin'!AN209="","",'[1]San Agustin'!AN209)</f>
        <v>15372</v>
      </c>
      <c r="I129" s="96">
        <f>IF('[1]San Agustin'!AU209="","",'[1]San Agustin'!AU209)</f>
        <v>15660</v>
      </c>
      <c r="J129" s="96">
        <f>IF('[1]San Agustin'!BB209="","",'[1]San Agustin'!BB209)</f>
        <v>14988</v>
      </c>
      <c r="K129" s="96">
        <f>IF('[1]San Agustin'!BI209="","",'[1]San Agustin'!BI209)</f>
        <v>14280</v>
      </c>
      <c r="L129" s="96">
        <f>IF('[1]San Agustin'!BP209="","",'[1]San Agustin'!BP209)</f>
        <v>0</v>
      </c>
      <c r="M129" s="96">
        <f>IF('[1]San Agustin'!BW209="","",'[1]San Agustin'!BW209)</f>
        <v>0</v>
      </c>
      <c r="N129" s="96">
        <f>IF('[1]San Agustin'!CD209="","",'[1]San Agustin'!CD209)</f>
        <v>0</v>
      </c>
      <c r="O129" s="98">
        <f t="shared" si="0"/>
        <v>152748</v>
      </c>
      <c r="P129" s="6"/>
    </row>
    <row r="130" spans="1:16" ht="12" customHeight="1" x14ac:dyDescent="0.25">
      <c r="A130" s="238"/>
      <c r="B130" s="123" t="s">
        <v>84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8"/>
      <c r="P130" s="6"/>
    </row>
    <row r="131" spans="1:16" ht="12" customHeight="1" x14ac:dyDescent="0.25">
      <c r="A131" s="238"/>
      <c r="B131" s="120" t="s">
        <v>82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98">
        <f t="shared" si="0"/>
        <v>0</v>
      </c>
      <c r="P131" s="6"/>
    </row>
    <row r="132" spans="1:16" ht="12" customHeight="1" x14ac:dyDescent="0.25">
      <c r="A132" s="238"/>
      <c r="B132" s="120" t="s">
        <v>85</v>
      </c>
      <c r="C132" s="112">
        <f>IF('[1]San Agustin'!F209="","",'[1]San Agustin'!F209)</f>
        <v>216</v>
      </c>
      <c r="D132" s="112">
        <f>IF('[1]San Agustin'!M209="","",'[1]San Agustin'!M209)</f>
        <v>-432</v>
      </c>
      <c r="E132" s="112">
        <f>IF('[1]San Agustin'!T209="","",'[1]San Agustin'!T209)</f>
        <v>0</v>
      </c>
      <c r="F132" s="112">
        <f>IF('[1]San Agustin'!AA209="","",'[1]San Agustin'!AA209)</f>
        <v>0</v>
      </c>
      <c r="G132" s="112">
        <f>IF('[1]San Agustin'!AH209="","",'[1]San Agustin'!AH209)</f>
        <v>252</v>
      </c>
      <c r="H132" s="112">
        <f>IF('[1]San Agustin'!AO209="","",'[1]San Agustin'!AO209)</f>
        <v>0</v>
      </c>
      <c r="I132" s="112">
        <f>IF('[1]San Agustin'!AV209="","",'[1]San Agustin'!AV209)</f>
        <v>156</v>
      </c>
      <c r="J132" s="112">
        <f>IF('[1]San Agustin'!BC209="","",'[1]San Agustin'!BC209)</f>
        <v>0</v>
      </c>
      <c r="K132" s="112">
        <f>IF('[1]San Agustin'!BJ209="","",'[1]San Agustin'!BJ209)</f>
        <v>0</v>
      </c>
      <c r="L132" s="112">
        <f>IF('[1]San Agustin'!BQ209="","",'[1]San Agustin'!BQ209)</f>
        <v>0</v>
      </c>
      <c r="M132" s="112">
        <f>IF('[1]San Agustin'!BX209="","",'[1]San Agustin'!BX209)</f>
        <v>0</v>
      </c>
      <c r="N132" s="112">
        <f>IF('[1]San Agustin'!CE209="","",'[1]San Agustin'!CE209)</f>
        <v>0</v>
      </c>
      <c r="O132" s="98">
        <f t="shared" si="0"/>
        <v>192</v>
      </c>
      <c r="P132" s="6"/>
    </row>
    <row r="133" spans="1:16" ht="12" customHeight="1" x14ac:dyDescent="0.25">
      <c r="A133" s="238"/>
      <c r="B133" s="120" t="s">
        <v>80</v>
      </c>
      <c r="C133" s="114">
        <f t="shared" ref="C133" si="159">IF(C129=0,"",(C131+C132)/IF(C129="","",C129))</f>
        <v>1.0588235294117647E-2</v>
      </c>
      <c r="D133" s="114">
        <f t="shared" ref="D133" si="160">IF(D129=0,"",(D131+D132)/IF(D129="","",D129))</f>
        <v>-2.8059236165237724E-2</v>
      </c>
      <c r="E133" s="114">
        <f t="shared" ref="E133" si="161">IF(E129=0,"",(E131+E132)/IF(E129="","",E129))</f>
        <v>0</v>
      </c>
      <c r="F133" s="114">
        <f t="shared" ref="F133" si="162">IF(F129=0,"",(F131+F132)/IF(F129="","",F129))</f>
        <v>0</v>
      </c>
      <c r="G133" s="114">
        <f t="shared" ref="G133" si="163">IF(G129=0,"",(G131+G132)/IF(G129="","",G129))</f>
        <v>1.2055109070034443E-2</v>
      </c>
      <c r="H133" s="114">
        <f t="shared" ref="H133" si="164">IF(H129=0,"",(H131+H132)/IF(H129="","",H129))</f>
        <v>0</v>
      </c>
      <c r="I133" s="114">
        <f t="shared" ref="I133" si="165">IF(I129=0,"",(I131+I132)/IF(I129="","",I129))</f>
        <v>9.9616858237547897E-3</v>
      </c>
      <c r="J133" s="114">
        <f t="shared" ref="J133" si="166">IF(J129=0,"",(J131+J132)/IF(J129="","",J129))</f>
        <v>0</v>
      </c>
      <c r="K133" s="114">
        <f t="shared" ref="K133" si="167">IF(K129=0,"",(K131+K132)/IF(K129="","",K129))</f>
        <v>0</v>
      </c>
      <c r="L133" s="114" t="str">
        <f t="shared" ref="L133" si="168">IF(L129=0,"",(L131+L132)/IF(L129="","",L129))</f>
        <v/>
      </c>
      <c r="M133" s="114" t="str">
        <f>IF(M129=0,"",(M131+M132)/IF(M129="","",M129))</f>
        <v/>
      </c>
      <c r="N133" s="114" t="str">
        <f t="shared" ref="N133" si="169">IF(N129=0,"",(N131+N132)/IF(N129="","",N129))</f>
        <v/>
      </c>
      <c r="O133" s="126">
        <f t="shared" ref="O133" si="170">IF(O129=0,"",(O131+O132)/IF(O129="","",O129))</f>
        <v>1.2569722680493361E-3</v>
      </c>
      <c r="P133" s="6"/>
    </row>
    <row r="134" spans="1:16" ht="12" customHeight="1" x14ac:dyDescent="0.25">
      <c r="A134" s="238"/>
      <c r="B134" s="124" t="s">
        <v>83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8"/>
      <c r="P134" s="6"/>
    </row>
    <row r="135" spans="1:16" ht="12" customHeight="1" x14ac:dyDescent="0.25">
      <c r="A135" s="238"/>
      <c r="B135" s="121" t="s">
        <v>68</v>
      </c>
      <c r="C135" s="110">
        <f>IF('[1]San Agustin'!G209="","",'[1]San Agustin'!G209)</f>
        <v>11412</v>
      </c>
      <c r="D135" s="110">
        <f>IF('[1]San Agustin'!N209="","",'[1]San Agustin'!N209)</f>
        <v>9372</v>
      </c>
      <c r="E135" s="110">
        <f>IF('[1]San Agustin'!U209="","",'[1]San Agustin'!U209)</f>
        <v>9948</v>
      </c>
      <c r="F135" s="110">
        <f>IF('[1]San Agustin'!AB209="","",'[1]San Agustin'!AB209)</f>
        <v>8388</v>
      </c>
      <c r="G135" s="110">
        <f>IF('[1]San Agustin'!AI209="","",'[1]San Agustin'!AI209)</f>
        <v>7320</v>
      </c>
      <c r="H135" s="110">
        <f>IF('[1]San Agustin'!AP209="","",'[1]San Agustin'!AP209)</f>
        <v>5652</v>
      </c>
      <c r="I135" s="110">
        <f>IF('[1]San Agustin'!AW209="","",'[1]San Agustin'!AW209)</f>
        <v>3912</v>
      </c>
      <c r="J135" s="110">
        <f>IF('[1]San Agustin'!BD209="","",'[1]San Agustin'!BD209)</f>
        <v>468</v>
      </c>
      <c r="K135" s="110">
        <f>IF('[1]San Agustin'!BK209="","",'[1]San Agustin'!BK209)</f>
        <v>504</v>
      </c>
      <c r="L135" s="110">
        <f>IF('[1]San Agustin'!BR209="","",'[1]San Agustin'!BR209)</f>
        <v>0</v>
      </c>
      <c r="M135" s="110">
        <f>IF('[1]San Agustin'!BY209="","",'[1]San Agustin'!BY209)</f>
        <v>0</v>
      </c>
      <c r="N135" s="110">
        <f>IF('[1]San Agustin'!CF209="","",'[1]San Agustin'!CF209)</f>
        <v>0</v>
      </c>
      <c r="O135" s="111">
        <f t="shared" si="0"/>
        <v>56976</v>
      </c>
      <c r="P135" s="6"/>
    </row>
    <row r="136" spans="1:16" ht="12" customHeight="1" x14ac:dyDescent="0.25">
      <c r="A136" s="238"/>
      <c r="B136" s="130" t="s">
        <v>79</v>
      </c>
      <c r="C136" s="131">
        <f>IF(C129=0,"",C135/C129)</f>
        <v>0.55941176470588239</v>
      </c>
      <c r="D136" s="131">
        <f t="shared" ref="D136" si="171">IF(D129=0,"",D135/D129)</f>
        <v>0.60872954014029623</v>
      </c>
      <c r="E136" s="131">
        <f t="shared" ref="E136" si="172">IF(E129=0,"",E135/E129)</f>
        <v>0.5428945645055665</v>
      </c>
      <c r="F136" s="131">
        <f t="shared" ref="F136" si="173">IF(F129=0,"",F135/F129)</f>
        <v>0.48140495867768596</v>
      </c>
      <c r="G136" s="131">
        <f t="shared" ref="G136" si="174">IF(G129=0,"",G135/G129)</f>
        <v>0.35017221584385766</v>
      </c>
      <c r="H136" s="131">
        <f t="shared" ref="H136" si="175">IF(H129=0,"",H135/H129)</f>
        <v>0.36768149882903983</v>
      </c>
      <c r="I136" s="131">
        <f t="shared" ref="I136" si="176">IF(I129=0,"",I135/I129)</f>
        <v>0.24980842911877393</v>
      </c>
      <c r="J136" s="131">
        <f t="shared" ref="J136" si="177">IF(J129=0,"",J135/J129)</f>
        <v>3.122497998398719E-2</v>
      </c>
      <c r="K136" s="131">
        <f t="shared" ref="K136" si="178">IF(K129=0,"",K135/K129)</f>
        <v>3.5294117647058823E-2</v>
      </c>
      <c r="L136" s="131" t="str">
        <f t="shared" ref="L136" si="179">IF(L129=0,"",L135/L129)</f>
        <v/>
      </c>
      <c r="M136" s="131" t="str">
        <f t="shared" ref="M136" si="180">IF(M129=0,"",M135/M129)</f>
        <v/>
      </c>
      <c r="N136" s="131" t="str">
        <f t="shared" ref="N136" si="181">IF(N129=0,"",N135/N129)</f>
        <v/>
      </c>
      <c r="O136" s="131">
        <f t="shared" ref="O136" si="182">IF(O129=0,"",O135/O129)</f>
        <v>0.37300652054364053</v>
      </c>
      <c r="P136" s="6"/>
    </row>
    <row r="137" spans="1:16" ht="12" customHeight="1" x14ac:dyDescent="0.25">
      <c r="A137" s="225" t="s">
        <v>20</v>
      </c>
      <c r="B137" s="118" t="s">
        <v>81</v>
      </c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7"/>
      <c r="P137" s="6"/>
    </row>
    <row r="138" spans="1:16" ht="12" customHeight="1" x14ac:dyDescent="0.25">
      <c r="A138" s="226"/>
      <c r="B138" s="119" t="s">
        <v>66</v>
      </c>
      <c r="C138" s="96">
        <f>IF('[1]San Antonio'!D209="","",'[1]San Antonio'!D209)</f>
        <v>179</v>
      </c>
      <c r="D138" s="96">
        <f>IF('[1]San Antonio'!K209="","",'[1]San Antonio'!K209)</f>
        <v>113</v>
      </c>
      <c r="E138" s="96">
        <f>IF('[1]San Antonio'!R209="","",'[1]San Antonio'!R209)</f>
        <v>70</v>
      </c>
      <c r="F138" s="96">
        <f>IF('[1]San Antonio'!Y209="","",'[1]San Antonio'!Y209)</f>
        <v>13</v>
      </c>
      <c r="G138" s="96">
        <f>IF('[1]San Antonio'!AF209="","",'[1]San Antonio'!AF209)</f>
        <v>75</v>
      </c>
      <c r="H138" s="96">
        <f>IF('[1]San Antonio'!AM209="","",'[1]San Antonio'!AM209)</f>
        <v>72</v>
      </c>
      <c r="I138" s="96">
        <f>IF('[1]San Antonio'!AT209="","",'[1]San Antonio'!AT209)</f>
        <v>45</v>
      </c>
      <c r="J138" s="96">
        <f>IF('[1]San Antonio'!BA209="","",'[1]San Antonio'!BA209)</f>
        <v>89</v>
      </c>
      <c r="K138" s="96">
        <f>IF('[1]San Antonio'!BH209="","",'[1]San Antonio'!BH209)</f>
        <v>157</v>
      </c>
      <c r="L138" s="96">
        <f>IF('[1]San Antonio'!BO209="","",'[1]San Antonio'!BO209)</f>
        <v>0</v>
      </c>
      <c r="M138" s="96">
        <f>IF('[1]San Antonio'!BV209="","",'[1]San Antonio'!BV209)</f>
        <v>0</v>
      </c>
      <c r="N138" s="96">
        <f>IF('[1]San Antonio'!CC209="","",'[1]San Antonio'!CC209)</f>
        <v>0</v>
      </c>
      <c r="O138" s="97">
        <f t="shared" si="0"/>
        <v>813</v>
      </c>
      <c r="P138" s="6">
        <f t="shared" si="4"/>
        <v>9756</v>
      </c>
    </row>
    <row r="139" spans="1:16" ht="12" customHeight="1" x14ac:dyDescent="0.25">
      <c r="A139" s="226"/>
      <c r="B139" s="119" t="s">
        <v>67</v>
      </c>
      <c r="C139" s="96">
        <f>IF('[1]San Antonio'!E209="","",'[1]San Antonio'!E209)</f>
        <v>2268</v>
      </c>
      <c r="D139" s="96">
        <f>IF('[1]San Antonio'!L209="","",'[1]San Antonio'!L209)</f>
        <v>1536</v>
      </c>
      <c r="E139" s="96">
        <f>IF('[1]San Antonio'!S209="","",'[1]San Antonio'!S209)</f>
        <v>876</v>
      </c>
      <c r="F139" s="96">
        <f>IF('[1]San Antonio'!Z209="","",'[1]San Antonio'!Z209)</f>
        <v>600</v>
      </c>
      <c r="G139" s="96">
        <f>IF('[1]San Antonio'!AG209="","",'[1]San Antonio'!AG209)</f>
        <v>1176</v>
      </c>
      <c r="H139" s="96">
        <f>IF('[1]San Antonio'!AN209="","",'[1]San Antonio'!AN209)</f>
        <v>912</v>
      </c>
      <c r="I139" s="96">
        <f>IF('[1]San Antonio'!AU209="","",'[1]San Antonio'!AU209)</f>
        <v>540</v>
      </c>
      <c r="J139" s="96">
        <f>IF('[1]San Antonio'!BB209="","",'[1]San Antonio'!BB209)</f>
        <v>1224</v>
      </c>
      <c r="K139" s="96">
        <f>IF('[1]San Antonio'!BI209="","",'[1]San Antonio'!BI209)</f>
        <v>2160</v>
      </c>
      <c r="L139" s="96">
        <f>IF('[1]San Antonio'!BP209="","",'[1]San Antonio'!BP209)</f>
        <v>0</v>
      </c>
      <c r="M139" s="96">
        <f>IF('[1]San Antonio'!BW209="","",'[1]San Antonio'!BW209)</f>
        <v>0</v>
      </c>
      <c r="N139" s="96">
        <f>IF('[1]San Antonio'!CD209="","",'[1]San Antonio'!CD209)</f>
        <v>0</v>
      </c>
      <c r="O139" s="97">
        <f t="shared" si="0"/>
        <v>11292</v>
      </c>
      <c r="P139" s="6"/>
    </row>
    <row r="140" spans="1:16" ht="12" customHeight="1" x14ac:dyDescent="0.25">
      <c r="A140" s="226"/>
      <c r="B140" s="123" t="s">
        <v>84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7"/>
      <c r="P140" s="6"/>
    </row>
    <row r="141" spans="1:16" ht="12" customHeight="1" x14ac:dyDescent="0.25">
      <c r="A141" s="226"/>
      <c r="B141" s="120" t="s">
        <v>82</v>
      </c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98">
        <f t="shared" si="0"/>
        <v>0</v>
      </c>
      <c r="P141" s="6"/>
    </row>
    <row r="142" spans="1:16" ht="12" customHeight="1" x14ac:dyDescent="0.25">
      <c r="A142" s="226"/>
      <c r="B142" s="120" t="s">
        <v>85</v>
      </c>
      <c r="C142" s="112">
        <f>IF('[1]San Antonio'!F209="","",'[1]San Antonio'!F209)</f>
        <v>0</v>
      </c>
      <c r="D142" s="112">
        <f>IF('[1]San Antonio'!M209="","",'[1]San Antonio'!M209)</f>
        <v>0</v>
      </c>
      <c r="E142" s="112">
        <f>IF('[1]San Antonio'!T209="","",'[1]San Antonio'!T209)</f>
        <v>0</v>
      </c>
      <c r="F142" s="112">
        <f>IF('[1]San Antonio'!AA209="","",'[1]San Antonio'!AA209)</f>
        <v>0</v>
      </c>
      <c r="G142" s="112">
        <f>IF('[1]San Antonio'!AH209="","",'[1]San Antonio'!AH209)</f>
        <v>0</v>
      </c>
      <c r="H142" s="112">
        <f>IF('[1]San Antonio'!AO209="","",'[1]San Antonio'!AO209)</f>
        <v>0</v>
      </c>
      <c r="I142" s="112">
        <f>IF('[1]San Antonio'!AV209="","",'[1]San Antonio'!AV209)</f>
        <v>0</v>
      </c>
      <c r="J142" s="112">
        <f>IF('[1]San Antonio'!BC209="","",'[1]San Antonio'!BC209)</f>
        <v>0</v>
      </c>
      <c r="K142" s="112">
        <f>IF('[1]San Antonio'!BJ209="","",'[1]San Antonio'!BJ209)</f>
        <v>0</v>
      </c>
      <c r="L142" s="112">
        <f>IF('[1]San Antonio'!BQ209="","",'[1]San Antonio'!BQ209)</f>
        <v>0</v>
      </c>
      <c r="M142" s="112">
        <f>IF('[1]San Antonio'!BX209="","",'[1]San Antonio'!BX209)</f>
        <v>0</v>
      </c>
      <c r="N142" s="112">
        <f>IF('[1]San Antonio'!CE209="","",'[1]San Antonio'!CE209)</f>
        <v>0</v>
      </c>
      <c r="O142" s="113">
        <f t="shared" si="0"/>
        <v>0</v>
      </c>
      <c r="P142" s="6"/>
    </row>
    <row r="143" spans="1:16" ht="12" customHeight="1" x14ac:dyDescent="0.25">
      <c r="A143" s="226"/>
      <c r="B143" s="120" t="s">
        <v>80</v>
      </c>
      <c r="C143" s="114">
        <f t="shared" ref="C143" si="183">IF(C139=0,"",(C141+C142)/IF(C139="","",C139))</f>
        <v>0</v>
      </c>
      <c r="D143" s="114">
        <f t="shared" ref="D143" si="184">IF(D139=0,"",(D141+D142)/IF(D139="","",D139))</f>
        <v>0</v>
      </c>
      <c r="E143" s="114">
        <f t="shared" ref="E143" si="185">IF(E139=0,"",(E141+E142)/IF(E139="","",E139))</f>
        <v>0</v>
      </c>
      <c r="F143" s="114">
        <f t="shared" ref="F143" si="186">IF(F139=0,"",(F141+F142)/IF(F139="","",F139))</f>
        <v>0</v>
      </c>
      <c r="G143" s="114">
        <f t="shared" ref="G143" si="187">IF(G139=0,"",(G141+G142)/IF(G139="","",G139))</f>
        <v>0</v>
      </c>
      <c r="H143" s="114">
        <f t="shared" ref="H143" si="188">IF(H139=0,"",(H141+H142)/IF(H139="","",H139))</f>
        <v>0</v>
      </c>
      <c r="I143" s="114">
        <f t="shared" ref="I143" si="189">IF(I139=0,"",(I141+I142)/IF(I139="","",I139))</f>
        <v>0</v>
      </c>
      <c r="J143" s="114">
        <f t="shared" ref="J143" si="190">IF(J139=0,"",(J141+J142)/IF(J139="","",J139))</f>
        <v>0</v>
      </c>
      <c r="K143" s="114">
        <f t="shared" ref="K143" si="191">IF(K139=0,"",(K141+K142)/IF(K139="","",K139))</f>
        <v>0</v>
      </c>
      <c r="L143" s="114" t="str">
        <f t="shared" ref="L143" si="192">IF(L139=0,"",(L141+L142)/IF(L139="","",L139))</f>
        <v/>
      </c>
      <c r="M143" s="114" t="str">
        <f>IF(M139=0,"",(M141+M142)/IF(M139="","",M139))</f>
        <v/>
      </c>
      <c r="N143" s="114" t="str">
        <f t="shared" ref="N143" si="193">IF(N139=0,"",(N141+N142)/IF(N139="","",N139))</f>
        <v/>
      </c>
      <c r="O143" s="126">
        <f t="shared" ref="O143" si="194">IF(O139=0,"",(O141+O142)/IF(O139="","",O139))</f>
        <v>0</v>
      </c>
      <c r="P143" s="6"/>
    </row>
    <row r="144" spans="1:16" ht="12" customHeight="1" x14ac:dyDescent="0.25">
      <c r="A144" s="226"/>
      <c r="B144" s="124" t="s">
        <v>83</v>
      </c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7"/>
      <c r="P144" s="6"/>
    </row>
    <row r="145" spans="1:16" ht="12" customHeight="1" x14ac:dyDescent="0.25">
      <c r="A145" s="226"/>
      <c r="B145" s="121" t="s">
        <v>68</v>
      </c>
      <c r="C145" s="110">
        <f>IF('[1]San Antonio'!G209="","",'[1]San Antonio'!G209)</f>
        <v>2268</v>
      </c>
      <c r="D145" s="110">
        <f>IF('[1]San Antonio'!N209="","",'[1]San Antonio'!N209)</f>
        <v>1536</v>
      </c>
      <c r="E145" s="110">
        <f>IF('[1]San Antonio'!U209="","",'[1]San Antonio'!U209)</f>
        <v>240</v>
      </c>
      <c r="F145" s="110">
        <f>IF('[1]San Antonio'!AB209="","",'[1]San Antonio'!AB209)</f>
        <v>240</v>
      </c>
      <c r="G145" s="110">
        <f>IF('[1]San Antonio'!AI209="","",'[1]San Antonio'!AI209)</f>
        <v>240</v>
      </c>
      <c r="H145" s="110">
        <f>IF('[1]San Antonio'!AP209="","",'[1]San Antonio'!AP209)</f>
        <v>60</v>
      </c>
      <c r="I145" s="110">
        <f>IF('[1]San Antonio'!AW209="","",'[1]San Antonio'!AW209)</f>
        <v>48</v>
      </c>
      <c r="J145" s="110">
        <f>IF('[1]San Antonio'!BD209="","",'[1]San Antonio'!BD209)</f>
        <v>0</v>
      </c>
      <c r="K145" s="110">
        <f>IF('[1]San Antonio'!BK209="","",'[1]San Antonio'!BK209)</f>
        <v>0</v>
      </c>
      <c r="L145" s="110">
        <f>IF('[1]San Antonio'!BR209="","",'[1]San Antonio'!BR209)</f>
        <v>0</v>
      </c>
      <c r="M145" s="110">
        <f>IF('[1]San Antonio'!BY209="","",'[1]San Antonio'!BY209)</f>
        <v>0</v>
      </c>
      <c r="N145" s="110">
        <f>IF('[1]San Antonio'!CF209="","",'[1]San Antonio'!CF209)</f>
        <v>0</v>
      </c>
      <c r="O145" s="129">
        <f t="shared" si="0"/>
        <v>4632</v>
      </c>
      <c r="P145" s="6"/>
    </row>
    <row r="146" spans="1:16" ht="12" customHeight="1" x14ac:dyDescent="0.25">
      <c r="A146" s="227"/>
      <c r="B146" s="122" t="s">
        <v>79</v>
      </c>
      <c r="C146" s="109">
        <f>IF(C139=0,"",C145/C139)</f>
        <v>1</v>
      </c>
      <c r="D146" s="109">
        <f t="shared" ref="D146:O146" si="195">IF(D139=0,"",D145/D139)</f>
        <v>1</v>
      </c>
      <c r="E146" s="109">
        <f t="shared" si="195"/>
        <v>0.27397260273972601</v>
      </c>
      <c r="F146" s="109">
        <f t="shared" si="195"/>
        <v>0.4</v>
      </c>
      <c r="G146" s="109">
        <f t="shared" si="195"/>
        <v>0.20408163265306123</v>
      </c>
      <c r="H146" s="109">
        <f t="shared" si="195"/>
        <v>6.5789473684210523E-2</v>
      </c>
      <c r="I146" s="109">
        <f t="shared" si="195"/>
        <v>8.8888888888888892E-2</v>
      </c>
      <c r="J146" s="109">
        <f t="shared" si="195"/>
        <v>0</v>
      </c>
      <c r="K146" s="109">
        <f t="shared" si="195"/>
        <v>0</v>
      </c>
      <c r="L146" s="109" t="str">
        <f t="shared" si="195"/>
        <v/>
      </c>
      <c r="M146" s="109" t="str">
        <f t="shared" si="195"/>
        <v/>
      </c>
      <c r="N146" s="109" t="str">
        <f t="shared" si="195"/>
        <v/>
      </c>
      <c r="O146" s="109">
        <f t="shared" si="195"/>
        <v>0.41020191285866098</v>
      </c>
      <c r="P146" s="6"/>
    </row>
    <row r="147" spans="1:16" ht="12" customHeight="1" x14ac:dyDescent="0.25">
      <c r="A147" s="225" t="s">
        <v>70</v>
      </c>
      <c r="B147" s="118" t="s">
        <v>81</v>
      </c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6"/>
    </row>
    <row r="148" spans="1:16" ht="12" customHeight="1" x14ac:dyDescent="0.25">
      <c r="A148" s="226"/>
      <c r="B148" s="119" t="s">
        <v>66</v>
      </c>
      <c r="C148" s="96">
        <f>IF('[1]San Isidro'!D209="","",'[1]San Isidro'!D209)</f>
        <v>44</v>
      </c>
      <c r="D148" s="96">
        <f>IF('[1]San Isidro'!K209="","",'[1]San Isidro'!K209)</f>
        <v>44</v>
      </c>
      <c r="E148" s="96">
        <f>IF('[1]San Isidro'!R209="","",'[1]San Isidro'!R209)</f>
        <v>50</v>
      </c>
      <c r="F148" s="96">
        <f>IF('[1]San Isidro'!Y209="","",'[1]San Isidro'!Y209)</f>
        <v>47</v>
      </c>
      <c r="G148" s="96">
        <f>IF('[1]San Isidro'!AF209="","",'[1]San Isidro'!AF209)</f>
        <v>36</v>
      </c>
      <c r="H148" s="96">
        <f>IF('[1]San Isidro'!AM209="","",'[1]San Isidro'!AM209)</f>
        <v>74</v>
      </c>
      <c r="I148" s="96">
        <f>IF('[1]San Isidro'!AT209="","",'[1]San Isidro'!AT209)</f>
        <v>36</v>
      </c>
      <c r="J148" s="96">
        <f>IF('[1]San Isidro'!BA209="","",'[1]San Isidro'!BA209)</f>
        <v>13</v>
      </c>
      <c r="K148" s="96">
        <f>IF('[1]San Isidro'!BH209="","",'[1]San Isidro'!BH209)</f>
        <v>0</v>
      </c>
      <c r="L148" s="96">
        <f>IF('[1]San Isidro'!BO209="","",'[1]San Isidro'!BO209)</f>
        <v>0</v>
      </c>
      <c r="M148" s="96">
        <f>IF('[1]San Isidro'!BV209="","",'[1]San Isidro'!BV209)</f>
        <v>0</v>
      </c>
      <c r="N148" s="96">
        <f>IF('[1]San Isidro'!CC209="","",'[1]San Isidro'!CC209)</f>
        <v>0</v>
      </c>
      <c r="O148" s="98">
        <f t="shared" si="0"/>
        <v>344</v>
      </c>
      <c r="P148" s="6">
        <f t="shared" si="4"/>
        <v>4128</v>
      </c>
    </row>
    <row r="149" spans="1:16" ht="12" customHeight="1" x14ac:dyDescent="0.25">
      <c r="A149" s="226"/>
      <c r="B149" s="119" t="s">
        <v>67</v>
      </c>
      <c r="C149" s="96">
        <f>IF('[1]San Isidro'!E209="","",'[1]San Isidro'!E209)</f>
        <v>756</v>
      </c>
      <c r="D149" s="96">
        <f>IF('[1]San Isidro'!L209="","",'[1]San Isidro'!L209)</f>
        <v>696</v>
      </c>
      <c r="E149" s="96">
        <f>IF('[1]San Isidro'!S209="","",'[1]San Isidro'!S209)</f>
        <v>732</v>
      </c>
      <c r="F149" s="96">
        <f>IF('[1]San Isidro'!Z209="","",'[1]San Isidro'!Z209)</f>
        <v>612</v>
      </c>
      <c r="G149" s="96">
        <f>IF('[1]San Isidro'!AG209="","",'[1]San Isidro'!AG209)</f>
        <v>636</v>
      </c>
      <c r="H149" s="96">
        <f>IF('[1]San Isidro'!AN209="","",'[1]San Isidro'!AN209)</f>
        <v>888</v>
      </c>
      <c r="I149" s="96">
        <f>IF('[1]San Isidro'!AU209="","",'[1]San Isidro'!AU209)</f>
        <v>432</v>
      </c>
      <c r="J149" s="96">
        <f>IF('[1]San Isidro'!BB209="","",'[1]San Isidro'!BB209)</f>
        <v>240</v>
      </c>
      <c r="K149" s="96">
        <f>IF('[1]San Isidro'!BI209="","",'[1]San Isidro'!BI209)</f>
        <v>0</v>
      </c>
      <c r="L149" s="96">
        <f>IF('[1]San Isidro'!BP209="","",'[1]San Isidro'!BP209)</f>
        <v>0</v>
      </c>
      <c r="M149" s="96">
        <f>IF('[1]San Isidro'!BW209="","",'[1]San Isidro'!BW209)</f>
        <v>0</v>
      </c>
      <c r="N149" s="96">
        <f>IF('[1]San Isidro'!CD209="","",'[1]San Isidro'!CD209)</f>
        <v>0</v>
      </c>
      <c r="O149" s="98">
        <f t="shared" si="0"/>
        <v>4992</v>
      </c>
      <c r="P149" s="6"/>
    </row>
    <row r="150" spans="1:16" ht="12" customHeight="1" x14ac:dyDescent="0.25">
      <c r="A150" s="226"/>
      <c r="B150" s="123" t="s">
        <v>84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8"/>
      <c r="P150" s="6"/>
    </row>
    <row r="151" spans="1:16" ht="12" customHeight="1" x14ac:dyDescent="0.25">
      <c r="A151" s="226"/>
      <c r="B151" s="120" t="s">
        <v>82</v>
      </c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98">
        <f t="shared" si="0"/>
        <v>0</v>
      </c>
      <c r="P151" s="6"/>
    </row>
    <row r="152" spans="1:16" ht="12" customHeight="1" x14ac:dyDescent="0.25">
      <c r="A152" s="226"/>
      <c r="B152" s="120" t="s">
        <v>85</v>
      </c>
      <c r="C152" s="112">
        <f>IF('[1]San Isidro'!F209="","",'[1]San Isidro'!F209)</f>
        <v>0</v>
      </c>
      <c r="D152" s="112">
        <f>IF('[1]San Isidro'!M209="","",'[1]San Isidro'!M209)</f>
        <v>0</v>
      </c>
      <c r="E152" s="112">
        <f>IF('[1]San Isidro'!T209="","",'[1]San Isidro'!T209)</f>
        <v>0</v>
      </c>
      <c r="F152" s="112">
        <f>IF('[1]San Isidro'!AA209="","",'[1]San Isidro'!AA209)</f>
        <v>0</v>
      </c>
      <c r="G152" s="112">
        <f>IF('[1]San Isidro'!AH209="","",'[1]San Isidro'!AH209)</f>
        <v>0</v>
      </c>
      <c r="H152" s="112">
        <f>IF('[1]San Isidro'!AO209="","",'[1]San Isidro'!AO209)</f>
        <v>0</v>
      </c>
      <c r="I152" s="112">
        <f>IF('[1]San Isidro'!AV209="","",'[1]San Isidro'!AV209)</f>
        <v>0</v>
      </c>
      <c r="J152" s="112">
        <f>IF('[1]San Isidro'!BC209="","",'[1]San Isidro'!BC209)</f>
        <v>0</v>
      </c>
      <c r="K152" s="112">
        <f>IF('[1]San Isidro'!BJ209="","",'[1]San Isidro'!BJ209)</f>
        <v>0</v>
      </c>
      <c r="L152" s="112">
        <f>IF('[1]San Isidro'!BQ209="","",'[1]San Isidro'!BQ209)</f>
        <v>0</v>
      </c>
      <c r="M152" s="112">
        <f>IF('[1]San Isidro'!BX209="","",'[1]San Isidro'!BX209)</f>
        <v>0</v>
      </c>
      <c r="N152" s="112">
        <f>IF('[1]San Isidro'!CE209="","",'[1]San Isidro'!CE209)</f>
        <v>0</v>
      </c>
      <c r="O152" s="113">
        <f t="shared" si="0"/>
        <v>0</v>
      </c>
      <c r="P152" s="6"/>
    </row>
    <row r="153" spans="1:16" ht="12" customHeight="1" x14ac:dyDescent="0.25">
      <c r="A153" s="226"/>
      <c r="B153" s="120" t="s">
        <v>80</v>
      </c>
      <c r="C153" s="114">
        <f t="shared" ref="C153" si="196">IF(C149=0,"",(C151+C152)/IF(C149="","",C149))</f>
        <v>0</v>
      </c>
      <c r="D153" s="114">
        <f t="shared" ref="D153" si="197">IF(D149=0,"",(D151+D152)/IF(D149="","",D149))</f>
        <v>0</v>
      </c>
      <c r="E153" s="114">
        <f t="shared" ref="E153" si="198">IF(E149=0,"",(E151+E152)/IF(E149="","",E149))</f>
        <v>0</v>
      </c>
      <c r="F153" s="114">
        <f t="shared" ref="F153" si="199">IF(F149=0,"",(F151+F152)/IF(F149="","",F149))</f>
        <v>0</v>
      </c>
      <c r="G153" s="114">
        <f t="shared" ref="G153" si="200">IF(G149=0,"",(G151+G152)/IF(G149="","",G149))</f>
        <v>0</v>
      </c>
      <c r="H153" s="114">
        <f t="shared" ref="H153" si="201">IF(H149=0,"",(H151+H152)/IF(H149="","",H149))</f>
        <v>0</v>
      </c>
      <c r="I153" s="114">
        <f t="shared" ref="I153" si="202">IF(I149=0,"",(I151+I152)/IF(I149="","",I149))</f>
        <v>0</v>
      </c>
      <c r="J153" s="114">
        <f t="shared" ref="J153" si="203">IF(J149=0,"",(J151+J152)/IF(J149="","",J149))</f>
        <v>0</v>
      </c>
      <c r="K153" s="114" t="str">
        <f t="shared" ref="K153" si="204">IF(K149=0,"",(K151+K152)/IF(K149="","",K149))</f>
        <v/>
      </c>
      <c r="L153" s="114" t="str">
        <f t="shared" ref="L153" si="205">IF(L149=0,"",(L151+L152)/IF(L149="","",L149))</f>
        <v/>
      </c>
      <c r="M153" s="114" t="str">
        <f>IF(M149=0,"",(M151+M152)/IF(M149="","",M149))</f>
        <v/>
      </c>
      <c r="N153" s="114" t="str">
        <f t="shared" ref="N153" si="206">IF(N149=0,"",(N151+N152)/IF(N149="","",N149))</f>
        <v/>
      </c>
      <c r="O153" s="126">
        <f t="shared" ref="O153" si="207">IF(O149=0,"",(O151+O152)/IF(O149="","",O149))</f>
        <v>0</v>
      </c>
      <c r="P153" s="6"/>
    </row>
    <row r="154" spans="1:16" ht="12" customHeight="1" x14ac:dyDescent="0.25">
      <c r="A154" s="226"/>
      <c r="B154" s="124" t="s">
        <v>83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8"/>
      <c r="P154" s="6"/>
    </row>
    <row r="155" spans="1:16" ht="12" customHeight="1" x14ac:dyDescent="0.25">
      <c r="A155" s="226"/>
      <c r="B155" s="121" t="s">
        <v>68</v>
      </c>
      <c r="C155" s="110">
        <f>IF('[1]San Isidro'!G209="","",'[1]San Isidro'!G209)</f>
        <v>516</v>
      </c>
      <c r="D155" s="110">
        <f>IF('[1]San Isidro'!N209="","",'[1]San Isidro'!N209)</f>
        <v>456</v>
      </c>
      <c r="E155" s="110">
        <f>IF('[1]San Isidro'!U209="","",'[1]San Isidro'!U209)</f>
        <v>348</v>
      </c>
      <c r="F155" s="110">
        <f>IF('[1]San Isidro'!AB209="","",'[1]San Isidro'!AB209)</f>
        <v>240</v>
      </c>
      <c r="G155" s="110">
        <f>IF('[1]San Isidro'!AI209="","",'[1]San Isidro'!AI209)</f>
        <v>240</v>
      </c>
      <c r="H155" s="110">
        <f>IF('[1]San Isidro'!AP209="","",'[1]San Isidro'!AP209)</f>
        <v>216</v>
      </c>
      <c r="I155" s="110">
        <f>IF('[1]San Isidro'!AW209="","",'[1]San Isidro'!AW209)</f>
        <v>84</v>
      </c>
      <c r="J155" s="110">
        <f>IF('[1]San Isidro'!BD209="","",'[1]San Isidro'!BD209)</f>
        <v>0</v>
      </c>
      <c r="K155" s="110">
        <f>IF('[1]San Isidro'!BK209="","",'[1]San Isidro'!BK209)</f>
        <v>0</v>
      </c>
      <c r="L155" s="110">
        <f>IF('[1]San Isidro'!BR209="","",'[1]San Isidro'!BR209)</f>
        <v>0</v>
      </c>
      <c r="M155" s="110">
        <f>IF('[1]San Isidro'!BY209="","",'[1]San Isidro'!BY209)</f>
        <v>0</v>
      </c>
      <c r="N155" s="110">
        <f>IF('[1]San Isidro'!CF209="","",'[1]San Isidro'!CF209)</f>
        <v>0</v>
      </c>
      <c r="O155" s="111">
        <f t="shared" si="0"/>
        <v>2100</v>
      </c>
      <c r="P155" s="6"/>
    </row>
    <row r="156" spans="1:16" ht="12" customHeight="1" x14ac:dyDescent="0.25">
      <c r="A156" s="227"/>
      <c r="B156" s="122" t="s">
        <v>79</v>
      </c>
      <c r="C156" s="109">
        <f>IF(C149=0,"",C155/C149)</f>
        <v>0.68253968253968256</v>
      </c>
      <c r="D156" s="109">
        <f t="shared" ref="D156:O156" si="208">IF(D149=0,"",D155/D149)</f>
        <v>0.65517241379310343</v>
      </c>
      <c r="E156" s="109">
        <f t="shared" si="208"/>
        <v>0.47540983606557374</v>
      </c>
      <c r="F156" s="109">
        <f t="shared" si="208"/>
        <v>0.39215686274509803</v>
      </c>
      <c r="G156" s="109">
        <f t="shared" si="208"/>
        <v>0.37735849056603776</v>
      </c>
      <c r="H156" s="109">
        <f t="shared" si="208"/>
        <v>0.24324324324324326</v>
      </c>
      <c r="I156" s="109">
        <f t="shared" si="208"/>
        <v>0.19444444444444445</v>
      </c>
      <c r="J156" s="109">
        <f t="shared" si="208"/>
        <v>0</v>
      </c>
      <c r="K156" s="109" t="str">
        <f t="shared" si="208"/>
        <v/>
      </c>
      <c r="L156" s="109" t="str">
        <f t="shared" si="208"/>
        <v/>
      </c>
      <c r="M156" s="109" t="str">
        <f t="shared" si="208"/>
        <v/>
      </c>
      <c r="N156" s="109" t="str">
        <f t="shared" si="208"/>
        <v/>
      </c>
      <c r="O156" s="109">
        <f t="shared" si="208"/>
        <v>0.42067307692307693</v>
      </c>
      <c r="P156" s="6"/>
    </row>
    <row r="157" spans="1:16" ht="12" customHeight="1" x14ac:dyDescent="0.25">
      <c r="A157" s="237" t="s">
        <v>21</v>
      </c>
      <c r="B157" s="118" t="s">
        <v>81</v>
      </c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7"/>
      <c r="P157" s="6"/>
    </row>
    <row r="158" spans="1:16" ht="12" customHeight="1" x14ac:dyDescent="0.25">
      <c r="A158" s="238"/>
      <c r="B158" s="119" t="s">
        <v>66</v>
      </c>
      <c r="C158" s="96">
        <f>IF('[1]San Miguel'!D209="","",'[1]San Miguel'!D209)</f>
        <v>510</v>
      </c>
      <c r="D158" s="96">
        <f>IF('[1]San Miguel'!K209="","",'[1]San Miguel'!K209)</f>
        <v>461</v>
      </c>
      <c r="E158" s="96">
        <f>IF('[1]San Miguel'!R209="","",'[1]San Miguel'!R209)</f>
        <v>600</v>
      </c>
      <c r="F158" s="96">
        <f>IF('[1]San Miguel'!Y209="","",'[1]San Miguel'!Y209)</f>
        <v>607</v>
      </c>
      <c r="G158" s="96">
        <f>IF('[1]San Miguel'!AF209="","",'[1]San Miguel'!AF209)</f>
        <v>459</v>
      </c>
      <c r="H158" s="96">
        <f>IF('[1]San Miguel'!AM209="","",'[1]San Miguel'!AM209)</f>
        <v>404</v>
      </c>
      <c r="I158" s="96">
        <f>IF('[1]San Miguel'!AT209="","",'[1]San Miguel'!AT209)</f>
        <v>605</v>
      </c>
      <c r="J158" s="96">
        <f>IF('[1]San Miguel'!BA209="","",'[1]San Miguel'!BA209)</f>
        <v>669</v>
      </c>
      <c r="K158" s="96">
        <f>IF('[1]San Miguel'!BH209="","",'[1]San Miguel'!BH209)</f>
        <v>312</v>
      </c>
      <c r="L158" s="96">
        <f>IF('[1]San Miguel'!BO209="","",'[1]San Miguel'!BO209)</f>
        <v>0</v>
      </c>
      <c r="M158" s="96">
        <f>IF('[1]San Miguel'!BV209="","",'[1]San Miguel'!BV209)</f>
        <v>0</v>
      </c>
      <c r="N158" s="96">
        <f>IF('[1]San Miguel'!CC209="","",'[1]San Miguel'!CC209)</f>
        <v>0</v>
      </c>
      <c r="O158" s="97">
        <f t="shared" si="0"/>
        <v>4627</v>
      </c>
      <c r="P158" s="6">
        <f t="shared" si="4"/>
        <v>55524</v>
      </c>
    </row>
    <row r="159" spans="1:16" ht="12" customHeight="1" x14ac:dyDescent="0.25">
      <c r="A159" s="238"/>
      <c r="B159" s="119" t="s">
        <v>67</v>
      </c>
      <c r="C159" s="96">
        <f>IF('[1]San Miguel'!E209="","",'[1]San Miguel'!E209)</f>
        <v>6528</v>
      </c>
      <c r="D159" s="96">
        <f>IF('[1]San Miguel'!L209="","",'[1]San Miguel'!L209)</f>
        <v>6120</v>
      </c>
      <c r="E159" s="96">
        <f>IF('[1]San Miguel'!S209="","",'[1]San Miguel'!S209)</f>
        <v>7416</v>
      </c>
      <c r="F159" s="96">
        <f>IF('[1]San Miguel'!Z209="","",'[1]San Miguel'!Z209)</f>
        <v>7452</v>
      </c>
      <c r="G159" s="96">
        <f>IF('[1]San Miguel'!AG209="","",'[1]San Miguel'!AG209)</f>
        <v>5856</v>
      </c>
      <c r="H159" s="96">
        <f>IF('[1]San Miguel'!AN209="","",'[1]San Miguel'!AN209)</f>
        <v>4848</v>
      </c>
      <c r="I159" s="96">
        <f>IF('[1]San Miguel'!AU209="","",'[1]San Miguel'!AU209)</f>
        <v>7260</v>
      </c>
      <c r="J159" s="96">
        <f>IF('[1]San Miguel'!BB209="","",'[1]San Miguel'!BB209)</f>
        <v>8376</v>
      </c>
      <c r="K159" s="96">
        <f>IF('[1]San Miguel'!BI209="","",'[1]San Miguel'!BI209)</f>
        <v>4776</v>
      </c>
      <c r="L159" s="96">
        <f>IF('[1]San Miguel'!BP209="","",'[1]San Miguel'!BP209)</f>
        <v>0</v>
      </c>
      <c r="M159" s="96">
        <f>IF('[1]San Miguel'!BW209="","",'[1]San Miguel'!BW209)</f>
        <v>0</v>
      </c>
      <c r="N159" s="96">
        <f>IF('[1]San Miguel'!CD209="","",'[1]San Miguel'!CD209)</f>
        <v>0</v>
      </c>
      <c r="O159" s="97">
        <f t="shared" si="0"/>
        <v>58632</v>
      </c>
      <c r="P159" s="6"/>
    </row>
    <row r="160" spans="1:16" ht="12" customHeight="1" x14ac:dyDescent="0.25">
      <c r="A160" s="238"/>
      <c r="B160" s="123" t="s">
        <v>84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6"/>
    </row>
    <row r="161" spans="1:16" ht="12" customHeight="1" x14ac:dyDescent="0.25">
      <c r="A161" s="238"/>
      <c r="B161" s="120" t="s">
        <v>82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28"/>
      <c r="P161" s="6"/>
    </row>
    <row r="162" spans="1:16" ht="12" customHeight="1" x14ac:dyDescent="0.25">
      <c r="A162" s="238"/>
      <c r="B162" s="120" t="s">
        <v>85</v>
      </c>
      <c r="C162" s="112">
        <f>IF('[1]San Miguel'!F209="","",'[1]San Miguel'!F209)</f>
        <v>0</v>
      </c>
      <c r="D162" s="112" t="e">
        <f>IF('[1]San Miguel'!M209="","",'[1]San Miguel'!M209)</f>
        <v>#VALUE!</v>
      </c>
      <c r="E162" s="112">
        <f>IF('[1]San Miguel'!T209="","",'[1]San Miguel'!T209)</f>
        <v>-60</v>
      </c>
      <c r="F162" s="112">
        <f>IF('[1]San Miguel'!AA209="","",'[1]San Miguel'!AA209)</f>
        <v>0</v>
      </c>
      <c r="G162" s="112">
        <f>IF('[1]San Miguel'!AH209="","",'[1]San Miguel'!AH209)</f>
        <v>0</v>
      </c>
      <c r="H162" s="112">
        <f>IF('[1]San Miguel'!AO209="","",'[1]San Miguel'!AO209)</f>
        <v>-12</v>
      </c>
      <c r="I162" s="112">
        <f>IF('[1]San Miguel'!AV209="","",'[1]San Miguel'!AV209)</f>
        <v>0</v>
      </c>
      <c r="J162" s="112">
        <f>IF('[1]San Miguel'!BC209="","",'[1]San Miguel'!BC209)</f>
        <v>0</v>
      </c>
      <c r="K162" s="112">
        <f>IF('[1]San Miguel'!BJ209="","",'[1]San Miguel'!BJ209)</f>
        <v>0</v>
      </c>
      <c r="L162" s="112">
        <f>IF('[1]San Miguel'!BQ209="","",'[1]San Miguel'!BQ209)</f>
        <v>0</v>
      </c>
      <c r="M162" s="112">
        <f>IF('[1]San Miguel'!BX209="","",'[1]San Miguel'!BX209)</f>
        <v>0</v>
      </c>
      <c r="N162" s="112">
        <f>IF('[1]San Miguel'!CE209="","",'[1]San Miguel'!CE209)</f>
        <v>0</v>
      </c>
      <c r="O162" s="113" t="e">
        <f t="shared" si="0"/>
        <v>#VALUE!</v>
      </c>
      <c r="P162" s="6"/>
    </row>
    <row r="163" spans="1:16" ht="12" customHeight="1" x14ac:dyDescent="0.25">
      <c r="A163" s="238"/>
      <c r="B163" s="120" t="s">
        <v>80</v>
      </c>
      <c r="C163" s="114">
        <f t="shared" ref="C163" si="209">IF(C159=0,"",(C161+C162)/IF(C159="","",C159))</f>
        <v>0</v>
      </c>
      <c r="D163" s="114" t="e">
        <f t="shared" ref="D163" si="210">IF(D159=0,"",(D161+D162)/IF(D159="","",D159))</f>
        <v>#VALUE!</v>
      </c>
      <c r="E163" s="114">
        <f t="shared" ref="E163" si="211">IF(E159=0,"",(E161+E162)/IF(E159="","",E159))</f>
        <v>-8.0906148867313909E-3</v>
      </c>
      <c r="F163" s="114">
        <f t="shared" ref="F163" si="212">IF(F159=0,"",(F161+F162)/IF(F159="","",F159))</f>
        <v>0</v>
      </c>
      <c r="G163" s="114">
        <f t="shared" ref="G163" si="213">IF(G159=0,"",(G161+G162)/IF(G159="","",G159))</f>
        <v>0</v>
      </c>
      <c r="H163" s="114">
        <f t="shared" ref="H163" si="214">IF(H159=0,"",(H161+H162)/IF(H159="","",H159))</f>
        <v>-2.4752475247524753E-3</v>
      </c>
      <c r="I163" s="114">
        <f t="shared" ref="I163" si="215">IF(I159=0,"",(I161+I162)/IF(I159="","",I159))</f>
        <v>0</v>
      </c>
      <c r="J163" s="114">
        <f t="shared" ref="J163" si="216">IF(J159=0,"",(J161+J162)/IF(J159="","",J159))</f>
        <v>0</v>
      </c>
      <c r="K163" s="114">
        <f t="shared" ref="K163" si="217">IF(K159=0,"",(K161+K162)/IF(K159="","",K159))</f>
        <v>0</v>
      </c>
      <c r="L163" s="114" t="str">
        <f t="shared" ref="L163" si="218">IF(L159=0,"",(L161+L162)/IF(L159="","",L159))</f>
        <v/>
      </c>
      <c r="M163" s="114" t="str">
        <f>IF(M159=0,"",(M161+M162)/IF(M159="","",M159))</f>
        <v/>
      </c>
      <c r="N163" s="114" t="str">
        <f t="shared" ref="N163" si="219">IF(N159=0,"",(N161+N162)/IF(N159="","",N159))</f>
        <v/>
      </c>
      <c r="O163" s="126" t="e">
        <f t="shared" ref="O163" si="220">IF(O159=0,"",(O161+O162)/IF(O159="","",O159))</f>
        <v>#VALUE!</v>
      </c>
      <c r="P163" s="6"/>
    </row>
    <row r="164" spans="1:16" ht="12" customHeight="1" x14ac:dyDescent="0.25">
      <c r="A164" s="238"/>
      <c r="B164" s="124" t="s">
        <v>83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6"/>
    </row>
    <row r="165" spans="1:16" ht="12" customHeight="1" x14ac:dyDescent="0.25">
      <c r="A165" s="238"/>
      <c r="B165" s="121" t="s">
        <v>68</v>
      </c>
      <c r="C165" s="110">
        <f>IF('[1]San Miguel'!G209="","",'[1]San Miguel'!G209)</f>
        <v>3852</v>
      </c>
      <c r="D165" s="110">
        <f>IF('[1]San Miguel'!N209="","",'[1]San Miguel'!N209)</f>
        <v>3780</v>
      </c>
      <c r="E165" s="110">
        <f>IF('[1]San Miguel'!U209="","",'[1]San Miguel'!U209)</f>
        <v>4248</v>
      </c>
      <c r="F165" s="110">
        <f>IF('[1]San Miguel'!AB209="","",'[1]San Miguel'!AB209)</f>
        <v>3804</v>
      </c>
      <c r="G165" s="110">
        <f>IF('[1]San Miguel'!AI209="","",'[1]San Miguel'!AI209)</f>
        <v>2280</v>
      </c>
      <c r="H165" s="110">
        <f>IF('[1]San Miguel'!AP209="","",'[1]San Miguel'!AP209)</f>
        <v>1284</v>
      </c>
      <c r="I165" s="110">
        <f>IF('[1]San Miguel'!AW209="","",'[1]San Miguel'!AW209)</f>
        <v>1164</v>
      </c>
      <c r="J165" s="110">
        <f>IF('[1]San Miguel'!BD209="","",'[1]San Miguel'!BD209)</f>
        <v>252</v>
      </c>
      <c r="K165" s="110">
        <f>IF('[1]San Miguel'!BK209="","",'[1]San Miguel'!BK209)</f>
        <v>0</v>
      </c>
      <c r="L165" s="110">
        <f>IF('[1]San Miguel'!BR209="","",'[1]San Miguel'!BR209)</f>
        <v>0</v>
      </c>
      <c r="M165" s="110">
        <f>IF('[1]San Miguel'!BY209="","",'[1]San Miguel'!BY209)</f>
        <v>0</v>
      </c>
      <c r="N165" s="110">
        <f>IF('[1]San Miguel'!CF209="","",'[1]San Miguel'!CF209)</f>
        <v>0</v>
      </c>
      <c r="O165" s="129">
        <f t="shared" si="0"/>
        <v>20664</v>
      </c>
      <c r="P165" s="6"/>
    </row>
    <row r="166" spans="1:16" ht="12" customHeight="1" x14ac:dyDescent="0.25">
      <c r="A166" s="239"/>
      <c r="B166" s="122" t="s">
        <v>79</v>
      </c>
      <c r="C166" s="109">
        <f>IF(C159=0,"",C165/C159)</f>
        <v>0.59007352941176472</v>
      </c>
      <c r="D166" s="109">
        <f t="shared" ref="D166:O166" si="221">IF(D159=0,"",D165/D159)</f>
        <v>0.61764705882352944</v>
      </c>
      <c r="E166" s="109">
        <f t="shared" si="221"/>
        <v>0.57281553398058249</v>
      </c>
      <c r="F166" s="109">
        <f t="shared" si="221"/>
        <v>0.51046698872785834</v>
      </c>
      <c r="G166" s="109">
        <f t="shared" si="221"/>
        <v>0.38934426229508196</v>
      </c>
      <c r="H166" s="109">
        <f t="shared" si="221"/>
        <v>0.26485148514851486</v>
      </c>
      <c r="I166" s="109">
        <f t="shared" si="221"/>
        <v>0.16033057851239668</v>
      </c>
      <c r="J166" s="109">
        <f t="shared" si="221"/>
        <v>3.0085959885386818E-2</v>
      </c>
      <c r="K166" s="109">
        <f t="shared" si="221"/>
        <v>0</v>
      </c>
      <c r="L166" s="109" t="str">
        <f t="shared" si="221"/>
        <v/>
      </c>
      <c r="M166" s="109" t="str">
        <f t="shared" si="221"/>
        <v/>
      </c>
      <c r="N166" s="109" t="str">
        <f t="shared" si="221"/>
        <v/>
      </c>
      <c r="O166" s="109">
        <f t="shared" si="221"/>
        <v>0.3524355300859599</v>
      </c>
      <c r="P166" s="6"/>
    </row>
    <row r="167" spans="1:16" ht="12" customHeight="1" x14ac:dyDescent="0.25">
      <c r="A167" s="237" t="s">
        <v>23</v>
      </c>
      <c r="B167" s="118" t="s">
        <v>81</v>
      </c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6"/>
    </row>
    <row r="168" spans="1:16" ht="12" customHeight="1" x14ac:dyDescent="0.25">
      <c r="A168" s="238"/>
      <c r="B168" s="119" t="s">
        <v>66</v>
      </c>
      <c r="C168" s="96">
        <f>IF('[1]San Roque'!D209="","",'[1]San Roque'!D209)</f>
        <v>403</v>
      </c>
      <c r="D168" s="96">
        <f>IF('[1]San Roque'!K209="","",'[1]San Roque'!K209)</f>
        <v>368</v>
      </c>
      <c r="E168" s="96">
        <f>IF('[1]San Roque'!R209="","",'[1]San Roque'!R209)</f>
        <v>377</v>
      </c>
      <c r="F168" s="96">
        <f>IF('[1]San Roque'!Y209="","",'[1]San Roque'!Y209)</f>
        <v>200</v>
      </c>
      <c r="G168" s="96">
        <f>IF('[1]San Roque'!AF209="","",'[1]San Roque'!AF209)</f>
        <v>225</v>
      </c>
      <c r="H168" s="96">
        <f>IF('[1]San Roque'!AM209="","",'[1]San Roque'!AM209)</f>
        <v>219</v>
      </c>
      <c r="I168" s="96">
        <f>IF('[1]San Roque'!AT209="","",'[1]San Roque'!AT209)</f>
        <v>347</v>
      </c>
      <c r="J168" s="96">
        <f>IF('[1]San Roque'!BA209="","",'[1]San Roque'!BA209)</f>
        <v>358</v>
      </c>
      <c r="K168" s="96">
        <f>IF('[1]San Roque'!BH209="","",'[1]San Roque'!BH209)</f>
        <v>237</v>
      </c>
      <c r="L168" s="96">
        <f>IF('[1]San Roque'!BO209="","",'[1]San Roque'!BO209)</f>
        <v>0</v>
      </c>
      <c r="M168" s="96">
        <f>IF('[1]San Roque'!BV209="","",'[1]San Roque'!BV209)</f>
        <v>0</v>
      </c>
      <c r="N168" s="96">
        <f>IF('[1]San Roque'!CC209="","",'[1]San Roque'!CC209)</f>
        <v>0</v>
      </c>
      <c r="O168" s="98">
        <f t="shared" si="0"/>
        <v>2734</v>
      </c>
      <c r="P168" s="6">
        <f t="shared" si="4"/>
        <v>32808</v>
      </c>
    </row>
    <row r="169" spans="1:16" ht="12" customHeight="1" x14ac:dyDescent="0.25">
      <c r="A169" s="238"/>
      <c r="B169" s="119" t="s">
        <v>67</v>
      </c>
      <c r="C169" s="96">
        <f>IF('[1]San Roque'!E209="","",'[1]San Roque'!E209)</f>
        <v>6324</v>
      </c>
      <c r="D169" s="96">
        <f>IF('[1]San Roque'!L209="","",'[1]San Roque'!L209)</f>
        <v>5316</v>
      </c>
      <c r="E169" s="96">
        <f>IF('[1]San Roque'!S209="","",'[1]San Roque'!S209)</f>
        <v>5472</v>
      </c>
      <c r="F169" s="96">
        <f>IF('[1]San Roque'!Z209="","",'[1]San Roque'!Z209)</f>
        <v>3252</v>
      </c>
      <c r="G169" s="96">
        <f>IF('[1]San Roque'!AG209="","",'[1]San Roque'!AG209)</f>
        <v>3768</v>
      </c>
      <c r="H169" s="96">
        <f>IF('[1]San Roque'!AN209="","",'[1]San Roque'!AN209)</f>
        <v>2628</v>
      </c>
      <c r="I169" s="96">
        <f>IF('[1]San Roque'!AU209="","",'[1]San Roque'!AU209)</f>
        <v>4164</v>
      </c>
      <c r="J169" s="96">
        <f>IF('[1]San Roque'!BB209="","",'[1]San Roque'!BB209)</f>
        <v>4956</v>
      </c>
      <c r="K169" s="96">
        <f>IF('[1]San Roque'!BI209="","",'[1]San Roque'!BI209)</f>
        <v>3936</v>
      </c>
      <c r="L169" s="96">
        <f>IF('[1]San Roque'!BP209="","",'[1]San Roque'!BP209)</f>
        <v>0</v>
      </c>
      <c r="M169" s="96">
        <f>IF('[1]San Roque'!BW209="","",'[1]San Roque'!BW209)</f>
        <v>0</v>
      </c>
      <c r="N169" s="96">
        <f>IF('[1]San Roque'!CD209="","",'[1]San Roque'!CD209)</f>
        <v>0</v>
      </c>
      <c r="O169" s="98">
        <f t="shared" si="0"/>
        <v>39816</v>
      </c>
      <c r="P169" s="23"/>
    </row>
    <row r="170" spans="1:16" ht="12" customHeight="1" x14ac:dyDescent="0.25">
      <c r="A170" s="238"/>
      <c r="B170" s="123" t="s">
        <v>84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8"/>
      <c r="P170" s="23"/>
    </row>
    <row r="171" spans="1:16" ht="12" customHeight="1" x14ac:dyDescent="0.25">
      <c r="A171" s="238"/>
      <c r="B171" s="120" t="s">
        <v>82</v>
      </c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3"/>
      <c r="P171" s="23"/>
    </row>
    <row r="172" spans="1:16" ht="12" customHeight="1" x14ac:dyDescent="0.25">
      <c r="A172" s="238"/>
      <c r="B172" s="120" t="s">
        <v>85</v>
      </c>
      <c r="C172" s="112">
        <f>IF('[1]San Roque'!F209="","",'[1]San Roque'!F209)</f>
        <v>0</v>
      </c>
      <c r="D172" s="112">
        <f>IF('[1]San Roque'!M209="","",'[1]San Roque'!M209)</f>
        <v>0</v>
      </c>
      <c r="E172" s="112">
        <f>IF('[1]San Roque'!T209="","",'[1]San Roque'!T209)</f>
        <v>0</v>
      </c>
      <c r="F172" s="112">
        <f>IF('[1]San Roque'!AA209="","",'[1]San Roque'!AA209)</f>
        <v>0</v>
      </c>
      <c r="G172" s="112">
        <f>IF('[1]San Roque'!AH209="","",'[1]San Roque'!AH209)</f>
        <v>0</v>
      </c>
      <c r="H172" s="112">
        <f>IF('[1]San Roque'!AO209="","",'[1]San Roque'!AO209)</f>
        <v>-24</v>
      </c>
      <c r="I172" s="112">
        <f>IF('[1]San Roque'!AV209="","",'[1]San Roque'!AV209)</f>
        <v>24</v>
      </c>
      <c r="J172" s="112">
        <f>IF('[1]San Roque'!BC209="","",'[1]San Roque'!BC209)</f>
        <v>0</v>
      </c>
      <c r="K172" s="112">
        <f>IF('[1]San Roque'!BJ209="","",'[1]San Roque'!BJ209)</f>
        <v>0</v>
      </c>
      <c r="L172" s="112">
        <f>IF('[1]San Roque'!BQ209="","",'[1]San Roque'!BQ209)</f>
        <v>0</v>
      </c>
      <c r="M172" s="112">
        <f>IF('[1]San Roque'!BX209="","",'[1]San Roque'!BX209)</f>
        <v>0</v>
      </c>
      <c r="N172" s="112">
        <f>IF('[1]San Roque'!CE209="","",'[1]San Roque'!CE209)</f>
        <v>0</v>
      </c>
      <c r="O172" s="113">
        <f t="shared" si="0"/>
        <v>0</v>
      </c>
      <c r="P172" s="23"/>
    </row>
    <row r="173" spans="1:16" ht="12" customHeight="1" x14ac:dyDescent="0.25">
      <c r="A173" s="238"/>
      <c r="B173" s="120" t="s">
        <v>80</v>
      </c>
      <c r="C173" s="114">
        <f t="shared" ref="C173" si="222">IF(C169=0,"",(C171+C172)/IF(C169="","",C169))</f>
        <v>0</v>
      </c>
      <c r="D173" s="114">
        <f t="shared" ref="D173" si="223">IF(D169=0,"",(D171+D172)/IF(D169="","",D169))</f>
        <v>0</v>
      </c>
      <c r="E173" s="114">
        <f t="shared" ref="E173" si="224">IF(E169=0,"",(E171+E172)/IF(E169="","",E169))</f>
        <v>0</v>
      </c>
      <c r="F173" s="114">
        <f t="shared" ref="F173" si="225">IF(F169=0,"",(F171+F172)/IF(F169="","",F169))</f>
        <v>0</v>
      </c>
      <c r="G173" s="114">
        <f t="shared" ref="G173" si="226">IF(G169=0,"",(G171+G172)/IF(G169="","",G169))</f>
        <v>0</v>
      </c>
      <c r="H173" s="114">
        <f t="shared" ref="H173" si="227">IF(H169=0,"",(H171+H172)/IF(H169="","",H169))</f>
        <v>-9.1324200913242004E-3</v>
      </c>
      <c r="I173" s="114">
        <f t="shared" ref="I173" si="228">IF(I169=0,"",(I171+I172)/IF(I169="","",I169))</f>
        <v>5.763688760806916E-3</v>
      </c>
      <c r="J173" s="114">
        <f t="shared" ref="J173" si="229">IF(J169=0,"",(J171+J172)/IF(J169="","",J169))</f>
        <v>0</v>
      </c>
      <c r="K173" s="114">
        <f t="shared" ref="K173" si="230">IF(K169=0,"",(K171+K172)/IF(K169="","",K169))</f>
        <v>0</v>
      </c>
      <c r="L173" s="114" t="str">
        <f t="shared" ref="L173" si="231">IF(L169=0,"",(L171+L172)/IF(L169="","",L169))</f>
        <v/>
      </c>
      <c r="M173" s="114" t="str">
        <f>IF(M169=0,"",(M171+M172)/IF(M169="","",M169))</f>
        <v/>
      </c>
      <c r="N173" s="114" t="str">
        <f t="shared" ref="N173" si="232">IF(N169=0,"",(N171+N172)/IF(N169="","",N169))</f>
        <v/>
      </c>
      <c r="O173" s="126">
        <f t="shared" ref="O173" si="233">IF(O169=0,"",(O171+O172)/IF(O169="","",O169))</f>
        <v>0</v>
      </c>
      <c r="P173" s="23"/>
    </row>
    <row r="174" spans="1:16" ht="12" customHeight="1" x14ac:dyDescent="0.25">
      <c r="A174" s="238"/>
      <c r="B174" s="124" t="s">
        <v>83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8"/>
      <c r="P174" s="23"/>
    </row>
    <row r="175" spans="1:16" ht="12" customHeight="1" x14ac:dyDescent="0.25">
      <c r="A175" s="238"/>
      <c r="B175" s="121" t="s">
        <v>68</v>
      </c>
      <c r="C175" s="110">
        <f>IF('[1]San Roque'!G209="","",'[1]San Roque'!G209)</f>
        <v>5700</v>
      </c>
      <c r="D175" s="110">
        <f>IF('[1]San Roque'!N209="","",'[1]San Roque'!N209)</f>
        <v>4932</v>
      </c>
      <c r="E175" s="110">
        <f>IF('[1]San Roque'!U209="","",'[1]San Roque'!U209)</f>
        <v>4596</v>
      </c>
      <c r="F175" s="110">
        <f>IF('[1]San Roque'!AB209="","",'[1]San Roque'!AB209)</f>
        <v>1236</v>
      </c>
      <c r="G175" s="110">
        <f>IF('[1]San Roque'!AI209="","",'[1]San Roque'!AI209)</f>
        <v>960</v>
      </c>
      <c r="H175" s="110">
        <f>IF('[1]San Roque'!AP209="","",'[1]San Roque'!AP209)</f>
        <v>1356</v>
      </c>
      <c r="I175" s="110">
        <f>IF('[1]San Roque'!AW209="","",'[1]San Roque'!AW209)</f>
        <v>1800</v>
      </c>
      <c r="J175" s="110">
        <f>IF('[1]San Roque'!BD209="","",'[1]San Roque'!BD209)</f>
        <v>0</v>
      </c>
      <c r="K175" s="110">
        <f>IF('[1]San Roque'!BK209="","",'[1]San Roque'!BK209)</f>
        <v>0</v>
      </c>
      <c r="L175" s="110">
        <f>IF('[1]San Roque'!BR209="","",'[1]San Roque'!BR209)</f>
        <v>0</v>
      </c>
      <c r="M175" s="110">
        <f>IF('[1]San Roque'!BY209="","",'[1]San Roque'!BY209)</f>
        <v>0</v>
      </c>
      <c r="N175" s="110">
        <f>IF('[1]San Roque'!CF209="","",'[1]San Roque'!CF209)</f>
        <v>0</v>
      </c>
      <c r="O175" s="111">
        <f t="shared" si="0"/>
        <v>20580</v>
      </c>
      <c r="P175" s="23"/>
    </row>
    <row r="176" spans="1:16" ht="12" customHeight="1" x14ac:dyDescent="0.25">
      <c r="A176" s="239"/>
      <c r="B176" s="122" t="s">
        <v>79</v>
      </c>
      <c r="C176" s="109">
        <f>IF(C169=0,"",C175/C169)</f>
        <v>0.90132827324478182</v>
      </c>
      <c r="D176" s="109">
        <f t="shared" ref="D176:O176" si="234">IF(D169=0,"",D175/D169)</f>
        <v>0.92776523702031599</v>
      </c>
      <c r="E176" s="109">
        <f t="shared" si="234"/>
        <v>0.83991228070175439</v>
      </c>
      <c r="F176" s="109">
        <f t="shared" si="234"/>
        <v>0.38007380073800739</v>
      </c>
      <c r="G176" s="109">
        <f t="shared" si="234"/>
        <v>0.25477707006369427</v>
      </c>
      <c r="H176" s="109">
        <f t="shared" si="234"/>
        <v>0.51598173515981738</v>
      </c>
      <c r="I176" s="109">
        <f t="shared" si="234"/>
        <v>0.43227665706051871</v>
      </c>
      <c r="J176" s="109">
        <f t="shared" si="234"/>
        <v>0</v>
      </c>
      <c r="K176" s="109">
        <f t="shared" si="234"/>
        <v>0</v>
      </c>
      <c r="L176" s="109" t="str">
        <f t="shared" si="234"/>
        <v/>
      </c>
      <c r="M176" s="109" t="str">
        <f t="shared" si="234"/>
        <v/>
      </c>
      <c r="N176" s="109" t="str">
        <f t="shared" si="234"/>
        <v/>
      </c>
      <c r="O176" s="109">
        <f t="shared" si="234"/>
        <v>0.5168776371308017</v>
      </c>
      <c r="P176" s="23"/>
    </row>
    <row r="177" spans="1:16" ht="12" customHeight="1" x14ac:dyDescent="0.25">
      <c r="A177" s="240" t="s">
        <v>0</v>
      </c>
      <c r="B177" s="118" t="s">
        <v>81</v>
      </c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23"/>
    </row>
    <row r="178" spans="1:16" ht="12" customHeight="1" x14ac:dyDescent="0.25">
      <c r="A178" s="241"/>
      <c r="B178" s="119" t="s">
        <v>66</v>
      </c>
      <c r="C178" s="96">
        <f>IF([1]Tinago!D209="","",[1]Tinago!D209)</f>
        <v>2487</v>
      </c>
      <c r="D178" s="96">
        <f>IF([1]Tinago!K209="","",[1]Tinago!K209)</f>
        <v>2075</v>
      </c>
      <c r="E178" s="96">
        <f>IF([1]Tinago!R209="","",[1]Tinago!R209)</f>
        <v>2519</v>
      </c>
      <c r="F178" s="96">
        <f>IF([1]Tinago!Y209="","",[1]Tinago!Y209)</f>
        <v>2829</v>
      </c>
      <c r="G178" s="96">
        <f>IF([1]Tinago!AF209="","",[1]Tinago!AF209)</f>
        <v>2881</v>
      </c>
      <c r="H178" s="96">
        <f>IF([1]Tinago!AM209="","",[1]Tinago!AM209)</f>
        <v>1603</v>
      </c>
      <c r="I178" s="96">
        <f>IF([1]Tinago!AT209="","",[1]Tinago!AT209)</f>
        <v>2980</v>
      </c>
      <c r="J178" s="96">
        <f>IF([1]Tinago!BA209="","",[1]Tinago!BA209)</f>
        <v>1929</v>
      </c>
      <c r="K178" s="96">
        <f>IF([1]Tinago!BH209="","",[1]Tinago!BH209)</f>
        <v>3740</v>
      </c>
      <c r="L178" s="96">
        <f>IF([1]Tinago!BO209="","",[1]Tinago!BO209)</f>
        <v>0</v>
      </c>
      <c r="M178" s="96">
        <f>IF([1]Tinago!BV209="","",[1]Tinago!BV209)</f>
        <v>0</v>
      </c>
      <c r="N178" s="96">
        <f>IF([1]Tinago!CC209="","",[1]Tinago!CC209)</f>
        <v>0</v>
      </c>
      <c r="O178" s="98">
        <f t="shared" si="0"/>
        <v>23043</v>
      </c>
      <c r="P178" s="23">
        <f t="shared" si="4"/>
        <v>276516</v>
      </c>
    </row>
    <row r="179" spans="1:16" ht="12" customHeight="1" x14ac:dyDescent="0.25">
      <c r="A179" s="241"/>
      <c r="B179" s="119" t="s">
        <v>67</v>
      </c>
      <c r="C179" s="96">
        <f>IF([1]Tinago!E209="","",[1]Tinago!E209)</f>
        <v>32556</v>
      </c>
      <c r="D179" s="96">
        <f>IF([1]Tinago!L209="","",[1]Tinago!L209)</f>
        <v>28152</v>
      </c>
      <c r="E179" s="96">
        <f>IF([1]Tinago!S209="","",[1]Tinago!S209)</f>
        <v>32832</v>
      </c>
      <c r="F179" s="96">
        <f>IF([1]Tinago!Z209="","",[1]Tinago!Z209)</f>
        <v>36552</v>
      </c>
      <c r="G179" s="96">
        <f>IF([1]Tinago!AG209="","",[1]Tinago!AG209)</f>
        <v>37500</v>
      </c>
      <c r="H179" s="96">
        <f>IF([1]Tinago!AN209="","",[1]Tinago!AN209)</f>
        <v>19356</v>
      </c>
      <c r="I179" s="96">
        <f>IF([1]Tinago!AU209="","",[1]Tinago!AU209)</f>
        <v>35760</v>
      </c>
      <c r="J179" s="96">
        <f>IF([1]Tinago!BB209="","",[1]Tinago!BB209)</f>
        <v>27060</v>
      </c>
      <c r="K179" s="96">
        <f>IF([1]Tinago!BI209="","",[1]Tinago!BI209)</f>
        <v>47892</v>
      </c>
      <c r="L179" s="96">
        <f>IF([1]Tinago!BP209="","",[1]Tinago!BP209)</f>
        <v>0</v>
      </c>
      <c r="M179" s="96">
        <f>IF([1]Tinago!BW209="","",[1]Tinago!BW209)</f>
        <v>0</v>
      </c>
      <c r="N179" s="96">
        <f>IF([1]Tinago!CD209="","",[1]Tinago!CD209)</f>
        <v>0</v>
      </c>
      <c r="O179" s="98">
        <f t="shared" si="0"/>
        <v>297660</v>
      </c>
      <c r="P179" s="93"/>
    </row>
    <row r="180" spans="1:16" ht="12" customHeight="1" x14ac:dyDescent="0.25">
      <c r="A180" s="241"/>
      <c r="B180" s="123" t="s">
        <v>84</v>
      </c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8"/>
      <c r="P180" s="93"/>
    </row>
    <row r="181" spans="1:16" ht="12" customHeight="1" x14ac:dyDescent="0.25">
      <c r="A181" s="241"/>
      <c r="B181" s="120" t="s">
        <v>82</v>
      </c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3">
        <f t="shared" si="0"/>
        <v>0</v>
      </c>
      <c r="P181" s="93"/>
    </row>
    <row r="182" spans="1:16" ht="12" customHeight="1" x14ac:dyDescent="0.25">
      <c r="A182" s="241"/>
      <c r="B182" s="120" t="s">
        <v>85</v>
      </c>
      <c r="C182" s="112">
        <f>IF([1]Tinago!F209="","",[1]Tinago!F209)</f>
        <v>110</v>
      </c>
      <c r="D182" s="112">
        <f>IF([1]Tinago!M209="","",[1]Tinago!M209)</f>
        <v>-120</v>
      </c>
      <c r="E182" s="112">
        <f>IF([1]Tinago!T209="","",[1]Tinago!T209)</f>
        <v>228</v>
      </c>
      <c r="F182" s="112">
        <f>IF([1]Tinago!AA209="","",[1]Tinago!AA209)</f>
        <v>-576</v>
      </c>
      <c r="G182" s="112">
        <f>IF([1]Tinago!AH209="","",[1]Tinago!AH209)</f>
        <v>48</v>
      </c>
      <c r="H182" s="112">
        <f>IF([1]Tinago!AO209="","",[1]Tinago!AO209)</f>
        <v>-156</v>
      </c>
      <c r="I182" s="112">
        <f>IF([1]Tinago!AV209="","",[1]Tinago!AV209)</f>
        <v>0</v>
      </c>
      <c r="J182" s="112">
        <f>IF([1]Tinago!BC209="","",[1]Tinago!BC209)</f>
        <v>96</v>
      </c>
      <c r="K182" s="112">
        <f>IF([1]Tinago!BJ209="","",[1]Tinago!BJ209)</f>
        <v>0</v>
      </c>
      <c r="L182" s="112">
        <f>IF([1]Tinago!BQ209="","",[1]Tinago!BQ209)</f>
        <v>0</v>
      </c>
      <c r="M182" s="112">
        <f>IF([1]Tinago!BX209="","",[1]Tinago!BX209)</f>
        <v>0</v>
      </c>
      <c r="N182" s="112">
        <f>IF([1]Tinago!CE209="","",[1]Tinago!CE209)</f>
        <v>0</v>
      </c>
      <c r="O182" s="113">
        <f t="shared" si="0"/>
        <v>-370</v>
      </c>
      <c r="P182" s="93"/>
    </row>
    <row r="183" spans="1:16" ht="12" customHeight="1" x14ac:dyDescent="0.25">
      <c r="A183" s="241"/>
      <c r="B183" s="120" t="s">
        <v>80</v>
      </c>
      <c r="C183" s="114">
        <f t="shared" ref="C183" si="235">IF(C179=0,"",(C181+C182)/IF(C179="","",C179))</f>
        <v>3.378793463570463E-3</v>
      </c>
      <c r="D183" s="114">
        <f t="shared" ref="D183" si="236">IF(D179=0,"",(D181+D182)/IF(D179="","",D179))</f>
        <v>-4.2625745950554137E-3</v>
      </c>
      <c r="E183" s="114">
        <f t="shared" ref="E183" si="237">IF(E179=0,"",(E181+E182)/IF(E179="","",E179))</f>
        <v>6.9444444444444441E-3</v>
      </c>
      <c r="F183" s="114">
        <f t="shared" ref="F183" si="238">IF(F179=0,"",(F181+F182)/IF(F179="","",F179))</f>
        <v>-1.5758371634931056E-2</v>
      </c>
      <c r="G183" s="114">
        <f t="shared" ref="G183" si="239">IF(G179=0,"",(G181+G182)/IF(G179="","",G179))</f>
        <v>1.2800000000000001E-3</v>
      </c>
      <c r="H183" s="114">
        <f t="shared" ref="H183" si="240">IF(H179=0,"",(H181+H182)/IF(H179="","",H179))</f>
        <v>-8.0595164290142591E-3</v>
      </c>
      <c r="I183" s="114">
        <f t="shared" ref="I183" si="241">IF(I179=0,"",(I181+I182)/IF(I179="","",I179))</f>
        <v>0</v>
      </c>
      <c r="J183" s="114">
        <f t="shared" ref="J183" si="242">IF(J179=0,"",(J181+J182)/IF(J179="","",J179))</f>
        <v>3.5476718403547672E-3</v>
      </c>
      <c r="K183" s="114">
        <f t="shared" ref="K183" si="243">IF(K179=0,"",(K181+K182)/IF(K179="","",K179))</f>
        <v>0</v>
      </c>
      <c r="L183" s="114" t="str">
        <f t="shared" ref="L183" si="244">IF(L179=0,"",(L181+L182)/IF(L179="","",L179))</f>
        <v/>
      </c>
      <c r="M183" s="114" t="str">
        <f>IF(M179=0,"",(M181+M182)/IF(M179="","",M179))</f>
        <v/>
      </c>
      <c r="N183" s="114" t="str">
        <f t="shared" ref="N183" si="245">IF(N179=0,"",(N181+N182)/IF(N179="","",N179))</f>
        <v/>
      </c>
      <c r="O183" s="126">
        <f t="shared" ref="O183" si="246">IF(O179=0,"",(O181+O182)/IF(O179="","",O179))</f>
        <v>-1.243028959215212E-3</v>
      </c>
      <c r="P183" s="93"/>
    </row>
    <row r="184" spans="1:16" ht="12" customHeight="1" x14ac:dyDescent="0.25">
      <c r="A184" s="241"/>
      <c r="B184" s="124" t="s">
        <v>83</v>
      </c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8"/>
      <c r="P184" s="93"/>
    </row>
    <row r="185" spans="1:16" ht="12" customHeight="1" x14ac:dyDescent="0.25">
      <c r="A185" s="241"/>
      <c r="B185" s="121" t="s">
        <v>68</v>
      </c>
      <c r="C185" s="110">
        <f>IF([1]Tinago!G209="","",[1]Tinago!G209)</f>
        <v>24418</v>
      </c>
      <c r="D185" s="110">
        <f>IF([1]Tinago!N209="","",[1]Tinago!N209)</f>
        <v>19116</v>
      </c>
      <c r="E185" s="110">
        <f>IF([1]Tinago!U209="","",[1]Tinago!U209)</f>
        <v>18168</v>
      </c>
      <c r="F185" s="110">
        <f>IF([1]Tinago!AB209="","",[1]Tinago!AB209)</f>
        <v>16200</v>
      </c>
      <c r="G185" s="110">
        <f>IF([1]Tinago!AI209="","",[1]Tinago!AI209)</f>
        <v>14316</v>
      </c>
      <c r="H185" s="110">
        <f>IF([1]Tinago!AP209="","",[1]Tinago!AP209)</f>
        <v>7416</v>
      </c>
      <c r="I185" s="110">
        <f>IF([1]Tinago!AW209="","",[1]Tinago!AW209)</f>
        <v>4596</v>
      </c>
      <c r="J185" s="110">
        <f>IF([1]Tinago!BD209="","",[1]Tinago!BD209)</f>
        <v>372</v>
      </c>
      <c r="K185" s="110">
        <f>IF([1]Tinago!BK209="","",[1]Tinago!BK209)</f>
        <v>0</v>
      </c>
      <c r="L185" s="110">
        <f>IF([1]Tinago!BR209="","",[1]Tinago!BR209)</f>
        <v>0</v>
      </c>
      <c r="M185" s="110">
        <f>IF([1]Tinago!BY209="","",[1]Tinago!BY209)</f>
        <v>0</v>
      </c>
      <c r="N185" s="110">
        <f>IF([1]Tinago!CF209="","",[1]Tinago!CF209)</f>
        <v>0</v>
      </c>
      <c r="O185" s="111">
        <f t="shared" si="0"/>
        <v>104602</v>
      </c>
      <c r="P185" s="93"/>
    </row>
    <row r="186" spans="1:16" ht="12" customHeight="1" x14ac:dyDescent="0.25">
      <c r="A186" s="242"/>
      <c r="B186" s="122" t="s">
        <v>79</v>
      </c>
      <c r="C186" s="109">
        <f>IF(C179=0,"",C185/C179)</f>
        <v>0.75003071630421425</v>
      </c>
      <c r="D186" s="109">
        <f t="shared" ref="D186" si="247">IF(D179=0,"",D185/D179)</f>
        <v>0.67902813299232734</v>
      </c>
      <c r="E186" s="109">
        <f t="shared" ref="E186" si="248">IF(E179=0,"",E185/E179)</f>
        <v>0.55336257309941517</v>
      </c>
      <c r="F186" s="109">
        <f t="shared" ref="F186" si="249">IF(F179=0,"",F185/F179)</f>
        <v>0.44320420223243601</v>
      </c>
      <c r="G186" s="109">
        <f t="shared" ref="G186" si="250">IF(G179=0,"",G185/G179)</f>
        <v>0.38175999999999999</v>
      </c>
      <c r="H186" s="109">
        <f t="shared" ref="H186" si="251">IF(H179=0,"",H185/H179)</f>
        <v>0.38313701177929327</v>
      </c>
      <c r="I186" s="109">
        <f t="shared" ref="I186" si="252">IF(I179=0,"",I185/I179)</f>
        <v>0.1285234899328859</v>
      </c>
      <c r="J186" s="109">
        <f t="shared" ref="J186" si="253">IF(J179=0,"",J185/J179)</f>
        <v>1.3747228381374724E-2</v>
      </c>
      <c r="K186" s="109">
        <f t="shared" ref="K186" si="254">IF(K179=0,"",K185/K179)</f>
        <v>0</v>
      </c>
      <c r="L186" s="109" t="str">
        <f t="shared" ref="L186" si="255">IF(L179=0,"",L185/L179)</f>
        <v/>
      </c>
      <c r="M186" s="109" t="str">
        <f t="shared" ref="M186" si="256">IF(M179=0,"",M185/M179)</f>
        <v/>
      </c>
      <c r="N186" s="109" t="str">
        <f t="shared" ref="N186" si="257">IF(N179=0,"",N185/N179)</f>
        <v/>
      </c>
      <c r="O186" s="109">
        <f t="shared" ref="O186" si="258">IF(O179=0,"",O185/O179)</f>
        <v>0.35141436538332327</v>
      </c>
      <c r="P186" s="93"/>
    </row>
    <row r="187" spans="1:16" ht="4.5" customHeight="1" x14ac:dyDescent="0.25">
      <c r="A187" s="25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7"/>
      <c r="P187" s="27"/>
    </row>
    <row r="188" spans="1:16" ht="15" customHeight="1" x14ac:dyDescent="0.25">
      <c r="A188" s="133" t="s">
        <v>81</v>
      </c>
      <c r="B188" s="134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6"/>
      <c r="P188" s="93"/>
    </row>
    <row r="189" spans="1:16" ht="15" customHeight="1" x14ac:dyDescent="0.25">
      <c r="A189" s="252" t="s">
        <v>72</v>
      </c>
      <c r="B189" s="252"/>
      <c r="C189" s="95">
        <f t="shared" ref="C189:N189" si="259">C8+C18+C28+C38+C48+C58+C68+C78+C88+C98+C108+C118+C128+C138+C148+C168+C178</f>
        <v>17331</v>
      </c>
      <c r="D189" s="95">
        <f t="shared" si="259"/>
        <v>14789</v>
      </c>
      <c r="E189" s="95">
        <f t="shared" si="259"/>
        <v>18045</v>
      </c>
      <c r="F189" s="95">
        <f t="shared" si="259"/>
        <v>13167</v>
      </c>
      <c r="G189" s="95">
        <f t="shared" si="259"/>
        <v>16430</v>
      </c>
      <c r="H189" s="95">
        <f t="shared" si="259"/>
        <v>14346</v>
      </c>
      <c r="I189" s="95">
        <f t="shared" si="259"/>
        <v>17383</v>
      </c>
      <c r="J189" s="95">
        <f t="shared" si="259"/>
        <v>12325</v>
      </c>
      <c r="K189" s="95">
        <f t="shared" si="259"/>
        <v>20531</v>
      </c>
      <c r="L189" s="95">
        <f t="shared" si="259"/>
        <v>0</v>
      </c>
      <c r="M189" s="95">
        <f t="shared" si="259"/>
        <v>0</v>
      </c>
      <c r="N189" s="95">
        <f t="shared" si="259"/>
        <v>0</v>
      </c>
      <c r="O189" s="95">
        <f>SUM(C189:N189)</f>
        <v>144347</v>
      </c>
      <c r="P189" s="243">
        <f>SUM(P8:P178)</f>
        <v>1787688</v>
      </c>
    </row>
    <row r="190" spans="1:16" ht="15" customHeight="1" x14ac:dyDescent="0.25">
      <c r="A190" s="245" t="s">
        <v>71</v>
      </c>
      <c r="B190" s="245"/>
      <c r="C190" s="95">
        <f t="shared" ref="C190:N190" si="260">C9+C19+C29+C39+C49+C59+C69+C79+C89+C99+C109+C119+C129+C139+C149+C159+C169+C179</f>
        <v>230698</v>
      </c>
      <c r="D190" s="95">
        <f t="shared" si="260"/>
        <v>203628</v>
      </c>
      <c r="E190" s="95">
        <f t="shared" si="260"/>
        <v>238174</v>
      </c>
      <c r="F190" s="95">
        <f t="shared" si="260"/>
        <v>218412</v>
      </c>
      <c r="G190" s="95">
        <f t="shared" si="260"/>
        <v>234127</v>
      </c>
      <c r="H190" s="95">
        <f t="shared" si="260"/>
        <v>177408</v>
      </c>
      <c r="I190" s="95">
        <f t="shared" si="260"/>
        <v>215856</v>
      </c>
      <c r="J190" s="95">
        <f t="shared" si="260"/>
        <v>269762</v>
      </c>
      <c r="K190" s="95">
        <f t="shared" si="260"/>
        <v>274547</v>
      </c>
      <c r="L190" s="95">
        <f t="shared" si="260"/>
        <v>0</v>
      </c>
      <c r="M190" s="95">
        <f t="shared" si="260"/>
        <v>0</v>
      </c>
      <c r="N190" s="95">
        <f t="shared" si="260"/>
        <v>0</v>
      </c>
      <c r="O190" s="95">
        <f>SUM(C190:N190)</f>
        <v>2062612</v>
      </c>
      <c r="P190" s="244"/>
    </row>
    <row r="191" spans="1:16" ht="15" customHeight="1" x14ac:dyDescent="0.25">
      <c r="A191" s="246" t="s">
        <v>86</v>
      </c>
      <c r="B191" s="246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</row>
    <row r="192" spans="1:16" ht="15" customHeight="1" x14ac:dyDescent="0.25">
      <c r="A192" s="247" t="s">
        <v>89</v>
      </c>
      <c r="B192" s="248"/>
      <c r="C192" s="137">
        <f t="shared" ref="C192:N192" si="261">C11+C21+C31+C41+C51+C61+C71+C81+C91+C101+C111+C121+C131+C141+C151+C161+C171+C181</f>
        <v>8616</v>
      </c>
      <c r="D192" s="137">
        <f t="shared" si="261"/>
        <v>10332</v>
      </c>
      <c r="E192" s="137">
        <f t="shared" si="261"/>
        <v>11568</v>
      </c>
      <c r="F192" s="137">
        <f t="shared" si="261"/>
        <v>8376</v>
      </c>
      <c r="G192" s="137">
        <f t="shared" si="261"/>
        <v>5556</v>
      </c>
      <c r="H192" s="137" t="e">
        <f t="shared" si="261"/>
        <v>#VALUE!</v>
      </c>
      <c r="I192" s="137" t="e">
        <f t="shared" si="261"/>
        <v>#VALUE!</v>
      </c>
      <c r="J192" s="137">
        <f t="shared" si="261"/>
        <v>7632</v>
      </c>
      <c r="K192" s="137">
        <f t="shared" si="261"/>
        <v>5448</v>
      </c>
      <c r="L192" s="137" t="e">
        <f t="shared" si="261"/>
        <v>#VALUE!</v>
      </c>
      <c r="M192" s="137" t="e">
        <f t="shared" si="261"/>
        <v>#VALUE!</v>
      </c>
      <c r="N192" s="137" t="e">
        <f t="shared" si="261"/>
        <v>#VALUE!</v>
      </c>
      <c r="O192" s="137" t="e">
        <f>SUM(C192:N192)</f>
        <v>#VALUE!</v>
      </c>
    </row>
    <row r="193" spans="1:15" ht="15" customHeight="1" x14ac:dyDescent="0.25">
      <c r="A193" s="249" t="s">
        <v>88</v>
      </c>
      <c r="B193" s="249"/>
      <c r="C193" s="137">
        <f t="shared" ref="C193:N193" si="262">C12+C22+C32+C42+C52+C62+C72+C82+C92+C102+C112+C122+C132+C142+C152+C162+C172+C182</f>
        <v>2834</v>
      </c>
      <c r="D193" s="137" t="e">
        <f t="shared" si="262"/>
        <v>#VALUE!</v>
      </c>
      <c r="E193" s="137">
        <f t="shared" si="262"/>
        <v>72</v>
      </c>
      <c r="F193" s="137">
        <f t="shared" si="262"/>
        <v>120</v>
      </c>
      <c r="G193" s="137">
        <f t="shared" si="262"/>
        <v>1445</v>
      </c>
      <c r="H193" s="137">
        <f t="shared" si="262"/>
        <v>108</v>
      </c>
      <c r="I193" s="137">
        <f t="shared" si="262"/>
        <v>180</v>
      </c>
      <c r="J193" s="137">
        <f t="shared" si="262"/>
        <v>132</v>
      </c>
      <c r="K193" s="137">
        <f t="shared" si="262"/>
        <v>0</v>
      </c>
      <c r="L193" s="137">
        <f t="shared" si="262"/>
        <v>0</v>
      </c>
      <c r="M193" s="137">
        <f t="shared" si="262"/>
        <v>0</v>
      </c>
      <c r="N193" s="137">
        <f t="shared" si="262"/>
        <v>0</v>
      </c>
      <c r="O193" s="137" t="e">
        <f>SUM(C193:N193)</f>
        <v>#VALUE!</v>
      </c>
    </row>
    <row r="194" spans="1:15" ht="15" customHeight="1" x14ac:dyDescent="0.25">
      <c r="A194" s="142"/>
      <c r="B194" s="142" t="s">
        <v>47</v>
      </c>
      <c r="C194" s="137">
        <f>SUM(C192:C193)</f>
        <v>11450</v>
      </c>
      <c r="D194" s="137" t="e">
        <f t="shared" ref="D194:O194" si="263">SUM(D192:D193)</f>
        <v>#VALUE!</v>
      </c>
      <c r="E194" s="137">
        <f t="shared" si="263"/>
        <v>11640</v>
      </c>
      <c r="F194" s="137">
        <f t="shared" si="263"/>
        <v>8496</v>
      </c>
      <c r="G194" s="137">
        <f t="shared" si="263"/>
        <v>7001</v>
      </c>
      <c r="H194" s="137" t="e">
        <f t="shared" si="263"/>
        <v>#VALUE!</v>
      </c>
      <c r="I194" s="137" t="e">
        <f t="shared" si="263"/>
        <v>#VALUE!</v>
      </c>
      <c r="J194" s="137">
        <f t="shared" si="263"/>
        <v>7764</v>
      </c>
      <c r="K194" s="137">
        <f t="shared" si="263"/>
        <v>5448</v>
      </c>
      <c r="L194" s="137" t="e">
        <f t="shared" si="263"/>
        <v>#VALUE!</v>
      </c>
      <c r="M194" s="137" t="e">
        <f t="shared" si="263"/>
        <v>#VALUE!</v>
      </c>
      <c r="N194" s="137" t="e">
        <f t="shared" si="263"/>
        <v>#VALUE!</v>
      </c>
      <c r="O194" s="137" t="e">
        <f t="shared" si="263"/>
        <v>#VALUE!</v>
      </c>
    </row>
    <row r="195" spans="1:15" ht="15" customHeight="1" x14ac:dyDescent="0.25">
      <c r="A195" s="249" t="s">
        <v>77</v>
      </c>
      <c r="B195" s="249"/>
      <c r="C195" s="138">
        <f t="shared" ref="C195" si="264">IF(C190=0,"",(C192+C193)/IF(C190="","",C190))</f>
        <v>4.9631986406470797E-2</v>
      </c>
      <c r="D195" s="138" t="e">
        <f t="shared" ref="D195" si="265">IF(D190=0,"",(D192+D193)/IF(D190="","",D190))</f>
        <v>#VALUE!</v>
      </c>
      <c r="E195" s="138">
        <f t="shared" ref="E195" si="266">IF(E190=0,"",(E192+E193)/IF(E190="","",E190))</f>
        <v>4.8871833197578242E-2</v>
      </c>
      <c r="F195" s="138">
        <f t="shared" ref="F195" si="267">IF(F190=0,"",(F192+F193)/IF(F190="","",F190))</f>
        <v>3.8898961595516729E-2</v>
      </c>
      <c r="G195" s="138">
        <f t="shared" ref="G195" si="268">IF(G190=0,"",(G192+G193)/IF(G190="","",G190))</f>
        <v>2.9902574243893271E-2</v>
      </c>
      <c r="H195" s="138" t="e">
        <f t="shared" ref="H195" si="269">IF(H190=0,"",(H192+H193)/IF(H190="","",H190))</f>
        <v>#VALUE!</v>
      </c>
      <c r="I195" s="138" t="e">
        <f t="shared" ref="I195" si="270">IF(I190=0,"",(I192+I193)/IF(I190="","",I190))</f>
        <v>#VALUE!</v>
      </c>
      <c r="J195" s="138">
        <f t="shared" ref="J195" si="271">IF(J190=0,"",(J192+J193)/IF(J190="","",J190))</f>
        <v>2.8780925408322892E-2</v>
      </c>
      <c r="K195" s="138">
        <f t="shared" ref="K195" si="272">IF(K190=0,"",(K192+K193)/IF(K190="","",K190))</f>
        <v>1.9843596906904827E-2</v>
      </c>
      <c r="L195" s="138" t="str">
        <f t="shared" ref="L195" si="273">IF(L190=0,"",(L192+L193)/IF(L190="","",L190))</f>
        <v/>
      </c>
      <c r="M195" s="138" t="str">
        <f>IF(M190=0,"",(M192+M193)/IF(M190="","",M190))</f>
        <v/>
      </c>
      <c r="N195" s="138" t="str">
        <f t="shared" ref="N195" si="274">IF(N190=0,"",(N192+N193)/IF(N190="","",N190))</f>
        <v/>
      </c>
      <c r="O195" s="139" t="e">
        <f t="shared" ref="O195" si="275">IF(O190=0,"",(O192+O193)/IF(O190="","",O190))</f>
        <v>#VALUE!</v>
      </c>
    </row>
    <row r="196" spans="1:15" ht="15" customHeight="1" x14ac:dyDescent="0.25">
      <c r="A196" s="250" t="s">
        <v>83</v>
      </c>
      <c r="B196" s="250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</row>
    <row r="197" spans="1:15" ht="15" customHeight="1" x14ac:dyDescent="0.25">
      <c r="A197" s="251" t="s">
        <v>87</v>
      </c>
      <c r="B197" s="251"/>
      <c r="C197" s="132">
        <f t="shared" ref="C197:N197" si="276">C15+C25+C35+C45+C55+C65+C75+C85+C95+C105+C115+C125+C135+C145+C155+C165+C175+C185</f>
        <v>153848</v>
      </c>
      <c r="D197" s="132">
        <f t="shared" si="276"/>
        <v>128460</v>
      </c>
      <c r="E197" s="132">
        <f t="shared" si="276"/>
        <v>129684</v>
      </c>
      <c r="F197" s="132">
        <f t="shared" si="276"/>
        <v>105456</v>
      </c>
      <c r="G197" s="132">
        <f t="shared" si="276"/>
        <v>84494</v>
      </c>
      <c r="H197" s="132">
        <f t="shared" si="276"/>
        <v>59304</v>
      </c>
      <c r="I197" s="132">
        <f t="shared" si="276"/>
        <v>44496</v>
      </c>
      <c r="J197" s="132">
        <f t="shared" si="276"/>
        <v>2712</v>
      </c>
      <c r="K197" s="132">
        <f t="shared" si="276"/>
        <v>504</v>
      </c>
      <c r="L197" s="132">
        <f t="shared" si="276"/>
        <v>0</v>
      </c>
      <c r="M197" s="132">
        <f t="shared" si="276"/>
        <v>0</v>
      </c>
      <c r="N197" s="132">
        <f t="shared" si="276"/>
        <v>0</v>
      </c>
      <c r="O197" s="132">
        <f>SUM(C197:N197)</f>
        <v>708958</v>
      </c>
    </row>
    <row r="198" spans="1:15" ht="15" customHeight="1" x14ac:dyDescent="0.25">
      <c r="A198" s="251" t="s">
        <v>76</v>
      </c>
      <c r="B198" s="251"/>
      <c r="C198" s="140">
        <f t="shared" ref="C198:G198" si="277">IF(C190=0,"",C197/C190)</f>
        <v>0.66688051045089247</v>
      </c>
      <c r="D198" s="140">
        <f t="shared" si="277"/>
        <v>0.63085626731097888</v>
      </c>
      <c r="E198" s="140">
        <f t="shared" si="277"/>
        <v>0.54449268182085364</v>
      </c>
      <c r="F198" s="140">
        <f t="shared" si="277"/>
        <v>0.48283061370254382</v>
      </c>
      <c r="G198" s="140">
        <f t="shared" si="277"/>
        <v>0.36088960265155234</v>
      </c>
      <c r="H198" s="140">
        <f>IF(H190=0,"",H197/H190)</f>
        <v>0.33428030303030304</v>
      </c>
      <c r="I198" s="140">
        <f t="shared" ref="I198:O198" si="278">IF(I190=0,"",I197/I190)</f>
        <v>0.20613742494996665</v>
      </c>
      <c r="J198" s="140">
        <f t="shared" si="278"/>
        <v>1.0053306247729481E-2</v>
      </c>
      <c r="K198" s="140">
        <f t="shared" si="278"/>
        <v>1.8357512557048521E-3</v>
      </c>
      <c r="L198" s="140" t="str">
        <f t="shared" si="278"/>
        <v/>
      </c>
      <c r="M198" s="140" t="str">
        <f t="shared" si="278"/>
        <v/>
      </c>
      <c r="N198" s="140" t="str">
        <f t="shared" si="278"/>
        <v/>
      </c>
      <c r="O198" s="141">
        <f t="shared" si="278"/>
        <v>0.34371854716252986</v>
      </c>
    </row>
  </sheetData>
  <mergeCells count="36">
    <mergeCell ref="A198:B198"/>
    <mergeCell ref="A192:B192"/>
    <mergeCell ref="A191:B191"/>
    <mergeCell ref="A193:B193"/>
    <mergeCell ref="A195:B195"/>
    <mergeCell ref="A196:B196"/>
    <mergeCell ref="A197:B197"/>
    <mergeCell ref="A7:A16"/>
    <mergeCell ref="A17:A26"/>
    <mergeCell ref="A107:A116"/>
    <mergeCell ref="A27:A36"/>
    <mergeCell ref="A37:A46"/>
    <mergeCell ref="A47:A56"/>
    <mergeCell ref="A57:A66"/>
    <mergeCell ref="A97:A106"/>
    <mergeCell ref="A87:A96"/>
    <mergeCell ref="A77:A86"/>
    <mergeCell ref="A67:A76"/>
    <mergeCell ref="A1:P1"/>
    <mergeCell ref="A2:P2"/>
    <mergeCell ref="A3:P3"/>
    <mergeCell ref="A5:A6"/>
    <mergeCell ref="C5:N5"/>
    <mergeCell ref="O5:O6"/>
    <mergeCell ref="P5:P6"/>
    <mergeCell ref="B5:B6"/>
    <mergeCell ref="P189:P190"/>
    <mergeCell ref="A177:A186"/>
    <mergeCell ref="A157:A166"/>
    <mergeCell ref="A167:A176"/>
    <mergeCell ref="A117:A126"/>
    <mergeCell ref="A127:A136"/>
    <mergeCell ref="A137:A146"/>
    <mergeCell ref="A147:A156"/>
    <mergeCell ref="A189:B189"/>
    <mergeCell ref="A190:B190"/>
  </mergeCells>
  <printOptions horizontalCentered="1"/>
  <pageMargins left="0.45" right="0.45" top="0.25" bottom="0.25" header="0.3" footer="0.3"/>
  <pageSetup paperSize="9" scale="73" orientation="landscape" horizontalDpi="360" verticalDpi="360" r:id="rId1"/>
  <rowBreaks count="1" manualBreakCount="1">
    <brk id="147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"/>
  <sheetViews>
    <sheetView topLeftCell="A10" workbookViewId="0">
      <selection activeCell="K26" sqref="K26"/>
    </sheetView>
  </sheetViews>
  <sheetFormatPr defaultRowHeight="15" x14ac:dyDescent="0.25"/>
  <cols>
    <col min="1" max="1" width="25.42578125" customWidth="1"/>
    <col min="2" max="2" width="10" customWidth="1"/>
    <col min="3" max="3" width="10.85546875" customWidth="1"/>
    <col min="10" max="10" width="11.85546875" customWidth="1"/>
    <col min="11" max="11" width="10" customWidth="1"/>
    <col min="12" max="13" width="11" customWidth="1"/>
    <col min="14" max="14" width="1.42578125" style="12" customWidth="1"/>
    <col min="15" max="15" width="12.85546875" customWidth="1"/>
    <col min="16" max="16" width="11.28515625" customWidth="1"/>
  </cols>
  <sheetData>
    <row r="1" spans="1:16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8.75" x14ac:dyDescent="0.3">
      <c r="A3" s="228">
        <v>2019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x14ac:dyDescent="0.25">
      <c r="N4" s="16"/>
    </row>
    <row r="5" spans="1:16" x14ac:dyDescent="0.25">
      <c r="A5" s="229" t="s">
        <v>3</v>
      </c>
      <c r="B5" s="233" t="s">
        <v>31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9"/>
      <c r="N5" s="17"/>
      <c r="O5" s="234" t="s">
        <v>33</v>
      </c>
      <c r="P5" s="236" t="s">
        <v>36</v>
      </c>
    </row>
    <row r="6" spans="1:16" x14ac:dyDescent="0.25">
      <c r="A6" s="230"/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18"/>
      <c r="O6" s="235"/>
      <c r="P6" s="232"/>
    </row>
    <row r="7" spans="1:16" x14ac:dyDescent="0.25">
      <c r="A7" s="1" t="s">
        <v>18</v>
      </c>
      <c r="B7" s="4">
        <f>IF([2]Banday!$N$209="","",[2]Banday!$N$209)</f>
        <v>858</v>
      </c>
      <c r="C7" s="4">
        <f>IF([2]Banday!$Q$209="","",[2]Banday!$Q$209)</f>
        <v>1285</v>
      </c>
      <c r="D7" s="4">
        <f>IF([2]Banday!$T$209="","",[2]Banday!$T$209)</f>
        <v>1784</v>
      </c>
      <c r="E7" s="4">
        <f>IF([2]Banday!$W$209="","",[2]Banday!$W$209)</f>
        <v>788</v>
      </c>
      <c r="F7" s="4">
        <f>IF([2]Banday!$Z$209="","",[2]Banday!$Z$209)</f>
        <v>1853</v>
      </c>
      <c r="G7" s="4">
        <f>IF([2]Banday!$AC$209="","",[2]Banday!$AC$209)</f>
        <v>2916</v>
      </c>
      <c r="H7" s="4">
        <f>IF([2]Banday!$AF$209="","",[2]Banday!$AF$209)</f>
        <v>2188</v>
      </c>
      <c r="I7" s="4">
        <f>IF([2]Banday!$AI$209="","",[2]Banday!$AI$209)</f>
        <v>1801</v>
      </c>
      <c r="J7" s="4">
        <f>IF([2]Banday!$AL$209="","",[2]Banday!$AL$209)</f>
        <v>2193</v>
      </c>
      <c r="K7" s="4">
        <f>IF([2]Banday!$AO$209="","",[2]Banday!$AO$209)</f>
        <v>2546</v>
      </c>
      <c r="L7" s="4">
        <f>IF([2]Banday!$AR$209="","",[2]Banday!$AR$209)</f>
        <v>1902</v>
      </c>
      <c r="M7" s="4">
        <f>IF([2]Banday!$AU$209="","",[2]Banday!$AU$209)</f>
        <v>1448</v>
      </c>
      <c r="N7" s="19"/>
      <c r="O7" s="10">
        <f>SUM(B7:M7)</f>
        <v>21562</v>
      </c>
      <c r="P7" s="5">
        <f>O7*12</f>
        <v>258744</v>
      </c>
    </row>
    <row r="8" spans="1:16" x14ac:dyDescent="0.25">
      <c r="A8" s="2" t="s">
        <v>19</v>
      </c>
      <c r="B8" s="4">
        <f>IF([2]Bogo!$N$209="","",[2]Bogo!$N$209)</f>
        <v>1521</v>
      </c>
      <c r="C8" s="4">
        <f>IF([2]Bogo!$Q$209="","",[2]Bogo!$Q$209)</f>
        <v>2043</v>
      </c>
      <c r="D8" s="4">
        <f>IF([2]Bogo!$T$209="","",[2]Bogo!$T$209)</f>
        <v>2744</v>
      </c>
      <c r="E8" s="4">
        <f>IF([2]Bogo!$W$209="","",[2]Bogo!$W$209)</f>
        <v>896</v>
      </c>
      <c r="F8" s="4">
        <f>IF([2]Bogo!$Z$209="","",[2]Bogo!$Z$209)</f>
        <v>2926</v>
      </c>
      <c r="G8" s="4">
        <f>IF([2]Bogo!$AC$209="","",[2]Bogo!$AC$209)</f>
        <v>4148</v>
      </c>
      <c r="H8" s="4">
        <f>IF([2]Bogo!$AF$209="","",[2]Bogo!$AF$209)</f>
        <v>3813</v>
      </c>
      <c r="I8" s="4">
        <f>IF([2]Bogo!$AI$209="","",[2]Bogo!$AI$209)</f>
        <v>3884</v>
      </c>
      <c r="J8" s="4">
        <f>IF([2]Bogo!$AL$209="","",[2]Bogo!$AL$209)</f>
        <v>4759</v>
      </c>
      <c r="K8" s="4">
        <f>IF([2]Bogo!$AO$209="","",[2]Bogo!$AO$209)</f>
        <v>4148</v>
      </c>
      <c r="L8" s="4">
        <f>IF([2]Bogo!$AR$209="","",[2]Bogo!$AR$209)</f>
        <v>4362</v>
      </c>
      <c r="M8" s="4">
        <f>IF([2]Bogo!$AU$209="","",[2]Bogo!$AU$209)</f>
        <v>3143</v>
      </c>
      <c r="N8" s="19"/>
      <c r="O8" s="11">
        <f t="shared" ref="O8:O24" si="0">SUM(B8:M8)</f>
        <v>38387</v>
      </c>
      <c r="P8" s="6">
        <f t="shared" ref="P8:P24" si="1">O8*12</f>
        <v>460644</v>
      </c>
    </row>
    <row r="9" spans="1:16" x14ac:dyDescent="0.25">
      <c r="A9" s="2" t="s">
        <v>29</v>
      </c>
      <c r="B9" s="4">
        <f>IF([2]Cabascan!$N$209="","",[2]Cabascan!$N$209)</f>
        <v>175</v>
      </c>
      <c r="C9" s="4">
        <f>IF([2]Cabascan!$Q$209="","",[2]Cabascan!$Q$209)</f>
        <v>143</v>
      </c>
      <c r="D9" s="4">
        <f>IF([2]Cabascan!$T$209="","",[2]Cabascan!$T$209)</f>
        <v>150</v>
      </c>
      <c r="E9" s="4">
        <f>IF([2]Cabascan!$W$209="","",[2]Cabascan!$W$209)</f>
        <v>86</v>
      </c>
      <c r="F9" s="4">
        <f>IF([2]Cabascan!$Z$209="","",[2]Cabascan!$Z$209)</f>
        <v>227</v>
      </c>
      <c r="G9" s="4">
        <f>IF([2]Cabascan!$AC$209="","",[2]Cabascan!$AC$209)</f>
        <v>265</v>
      </c>
      <c r="H9" s="4">
        <f>IF([2]Cabascan!$AF$209="","",[2]Cabascan!$AF$209)</f>
        <v>110</v>
      </c>
      <c r="I9" s="4">
        <f>IF([2]Cabascan!$AI$209="","",[2]Cabascan!$AI$209)</f>
        <v>181</v>
      </c>
      <c r="J9" s="4">
        <f>IF([2]Cabascan!$AL$209="","",[2]Cabascan!$AL$209)</f>
        <v>234</v>
      </c>
      <c r="K9" s="4">
        <f>IF([2]Cabascan!$AO$209="","",[2]Cabascan!$AO$209)</f>
        <v>261</v>
      </c>
      <c r="L9" s="4">
        <f>IF([2]Cabascan!$AR$209="","",[2]Cabascan!$AR$209)</f>
        <v>151</v>
      </c>
      <c r="M9" s="4">
        <f>IF([2]Cabascan!$AU$209="","",[2]Cabascan!$AU$209)</f>
        <v>146</v>
      </c>
      <c r="N9" s="14"/>
      <c r="O9" s="11">
        <f t="shared" si="0"/>
        <v>2129</v>
      </c>
      <c r="P9" s="6">
        <f t="shared" si="1"/>
        <v>25548</v>
      </c>
    </row>
    <row r="10" spans="1:16" x14ac:dyDescent="0.25">
      <c r="A10" s="2" t="s">
        <v>1</v>
      </c>
      <c r="B10" s="4">
        <f>IF([2]Cambite!$N$209="","",[2]Cambite!$N$209)</f>
        <v>1805</v>
      </c>
      <c r="C10" s="4">
        <f>IF([2]Cambite!$Q$209="","",[2]Cambite!$Q$209)</f>
        <v>1599</v>
      </c>
      <c r="D10" s="4">
        <f>IF([2]Cambite!$T$209="","",[2]Cambite!$T$209)</f>
        <v>2002</v>
      </c>
      <c r="E10" s="4">
        <f>IF([2]Cambite!$W$209="","",[2]Cambite!$W$209)</f>
        <v>1051</v>
      </c>
      <c r="F10" s="4">
        <f>IF([2]Cambite!$Z$209="","",[2]Cambite!$Z$209)</f>
        <v>2510</v>
      </c>
      <c r="G10" s="4">
        <f>IF([2]Cambite!$AC$209="","",[2]Cambite!$AC$209)</f>
        <v>3042</v>
      </c>
      <c r="H10" s="4">
        <f>IF([2]Cambite!$AF$209="","",[2]Cambite!$AF$209)</f>
        <v>2507</v>
      </c>
      <c r="I10" s="4">
        <f>IF([2]Cambite!$AI$209="","",[2]Cambite!$AI$209)</f>
        <v>2609</v>
      </c>
      <c r="J10" s="4">
        <f>IF([2]Cambite!$AL$209="","",[2]Cambite!$AL$209)</f>
        <v>2460</v>
      </c>
      <c r="K10" s="4">
        <f>IF([2]Cambite!$AO$209="","",[2]Cambite!$AO$209)</f>
        <v>3034</v>
      </c>
      <c r="L10" s="4">
        <f>IF([2]Cambite!$AR$209="","",[2]Cambite!$AR$209)</f>
        <v>2436</v>
      </c>
      <c r="M10" s="4">
        <f>IF([2]Cambite!$AU$209="","",[2]Cambite!$AU$209)</f>
        <v>1852</v>
      </c>
      <c r="N10" s="14"/>
      <c r="O10" s="11">
        <f t="shared" si="0"/>
        <v>26907</v>
      </c>
      <c r="P10" s="6">
        <f t="shared" si="1"/>
        <v>322884</v>
      </c>
    </row>
    <row r="11" spans="1:16" x14ac:dyDescent="0.25">
      <c r="A11" s="2" t="s">
        <v>28</v>
      </c>
      <c r="B11" s="4">
        <f>IF([2]Canlupao!$N$209="","",[2]Canlupao!$N$209)</f>
        <v>36</v>
      </c>
      <c r="C11" s="4">
        <f>IF([2]Canlupao!$Q$209="","",[2]Canlupao!$Q$209)</f>
        <v>49</v>
      </c>
      <c r="D11" s="4">
        <f>IF([2]Canlupao!$T$209="","",[2]Canlupao!$T$209)</f>
        <v>1</v>
      </c>
      <c r="E11" s="4">
        <f>IF([2]Canlupao!$W$209="","",[2]Canlupao!$W$209)</f>
        <v>6</v>
      </c>
      <c r="F11" s="4">
        <f>IF([2]Canlupao!$Z$209="","",[2]Canlupao!$Z$209)</f>
        <v>21</v>
      </c>
      <c r="G11" s="4">
        <f>IF([2]Canlupao!$AC$209="","",[2]Canlupao!$AC$209)</f>
        <v>78</v>
      </c>
      <c r="H11" s="4">
        <f>IF([2]Canlupao!$AF$209="","",[2]Canlupao!$AF$209)</f>
        <v>220</v>
      </c>
      <c r="I11" s="4">
        <f>IF([2]Canlupao!$AI$209="","",[2]Canlupao!$AI$209)</f>
        <v>255</v>
      </c>
      <c r="J11" s="4">
        <f>IF([2]Canlupao!$AL$209="","",[2]Canlupao!$AL$209)</f>
        <v>283</v>
      </c>
      <c r="K11" s="4">
        <f>IF([2]Canlupao!$AO$209="","",[2]Canlupao!$AO$209)</f>
        <v>492</v>
      </c>
      <c r="L11" s="4">
        <f>IF([2]Canlupao!$AR$209="","",[2]Canlupao!$AR$209)</f>
        <v>297</v>
      </c>
      <c r="M11" s="4">
        <f>IF([2]Canlupao!$AU$209="","",[2]Canlupao!$AU$209)</f>
        <v>481</v>
      </c>
      <c r="N11" s="14"/>
      <c r="O11" s="11">
        <f t="shared" si="0"/>
        <v>2219</v>
      </c>
      <c r="P11" s="6">
        <f t="shared" si="1"/>
        <v>26628</v>
      </c>
    </row>
    <row r="12" spans="1:16" x14ac:dyDescent="0.25">
      <c r="A12" s="2" t="s">
        <v>16</v>
      </c>
      <c r="B12" s="4">
        <f>IF([2]Higosoan!$N$209="","",[2]Higosoan!$N$209)</f>
        <v>184</v>
      </c>
      <c r="C12" s="4">
        <f>IF([2]Higosoan!$Q$209="","",[2]Higosoan!$Q$209)</f>
        <v>179</v>
      </c>
      <c r="D12" s="4">
        <f>IF([2]Higosoan!$T$209="","",[2]Higosoan!$T$209)</f>
        <v>117</v>
      </c>
      <c r="E12" s="4">
        <f>IF([2]Higosoan!$W$209="","",[2]Higosoan!$W$209)</f>
        <v>49</v>
      </c>
      <c r="F12" s="4">
        <f>IF([2]Higosoan!$Z$209="","",[2]Higosoan!$Z$209)</f>
        <v>275</v>
      </c>
      <c r="G12" s="4">
        <f>IF([2]Higosoan!$AC$209="","",[2]Higosoan!$AC$209)</f>
        <v>271</v>
      </c>
      <c r="H12" s="4">
        <f>IF([2]Higosoan!$AF$209="","",[2]Higosoan!$AF$209)</f>
        <v>156</v>
      </c>
      <c r="I12" s="4">
        <f>IF([2]Higosoan!$AI$209="","",[2]Higosoan!$AI$209)</f>
        <v>329</v>
      </c>
      <c r="J12" s="4">
        <f>IF([2]Higosoan!$AL$209="","",[2]Higosoan!$AL$209)</f>
        <v>295</v>
      </c>
      <c r="K12" s="4">
        <f>IF([2]Higosoan!$AO$209="","",[2]Higosoan!$AO$209)</f>
        <v>460</v>
      </c>
      <c r="L12" s="4">
        <f>IF([2]Higosoan!$AR$209="","",[2]Higosoan!$AR$209)</f>
        <v>338</v>
      </c>
      <c r="M12" s="4">
        <f>IF([2]Higosoan!$AU$209="","",[2]Higosoan!$AU$209)</f>
        <v>303</v>
      </c>
      <c r="N12" s="14"/>
      <c r="O12" s="11">
        <f t="shared" si="0"/>
        <v>2956</v>
      </c>
      <c r="P12" s="6">
        <f t="shared" si="1"/>
        <v>35472</v>
      </c>
    </row>
    <row r="13" spans="1:16" x14ac:dyDescent="0.25">
      <c r="A13" s="2" t="s">
        <v>2</v>
      </c>
      <c r="B13" s="4">
        <f>IF([2]Iniguihan!$N$209="","",[2]Iniguihan!$N$209)</f>
        <v>575</v>
      </c>
      <c r="C13" s="4">
        <f>IF([2]Iniguihan!$Q$209="","",[2]Iniguihan!$Q$209)</f>
        <v>497</v>
      </c>
      <c r="D13" s="4">
        <f>IF([2]Iniguihan!$T$209="","",[2]Iniguihan!$T$209)</f>
        <v>-836</v>
      </c>
      <c r="E13" s="4">
        <f>IF([2]Iniguihan!$W$209="","",[2]Iniguihan!$W$209)</f>
        <v>19</v>
      </c>
      <c r="F13" s="4">
        <f>IF([2]Iniguihan!$Z$209="","",[2]Iniguihan!$Z$209)</f>
        <v>1176</v>
      </c>
      <c r="G13" s="4">
        <f>IF([2]Iniguihan!$AC$209="","",[2]Iniguihan!$AC$209)</f>
        <v>1009</v>
      </c>
      <c r="H13" s="4">
        <f>IF([2]Iniguihan!$AF$209="","",[2]Iniguihan!$AF$209)</f>
        <v>871</v>
      </c>
      <c r="I13" s="4">
        <f>IF([2]Iniguihan!$AI$209="","",[2]Iniguihan!$AI$209)</f>
        <v>580</v>
      </c>
      <c r="J13" s="4">
        <f>IF([2]Iniguihan!$AL$209="","",[2]Iniguihan!$AL$209)</f>
        <v>688</v>
      </c>
      <c r="K13" s="4">
        <f>IF([2]Iniguihan!$AO$209="","",[2]Iniguihan!$AO$209)</f>
        <v>920</v>
      </c>
      <c r="L13" s="4">
        <f>IF([2]Iniguihan!$AR$209="","",[2]Iniguihan!$AR$209)</f>
        <v>648</v>
      </c>
      <c r="M13" s="4">
        <f>IF([2]Iniguihan!$AU$209="","",[2]Iniguihan!$AU$209)</f>
        <v>576</v>
      </c>
      <c r="N13" s="14"/>
      <c r="O13" s="11">
        <f t="shared" si="0"/>
        <v>6723</v>
      </c>
      <c r="P13" s="6">
        <f t="shared" si="1"/>
        <v>80676</v>
      </c>
    </row>
    <row r="14" spans="1:16" x14ac:dyDescent="0.25">
      <c r="A14" s="2" t="s">
        <v>24</v>
      </c>
      <c r="B14" s="4">
        <f>IF([2]Looc!$N$209="","",[2]Looc!$N$209)</f>
        <v>163</v>
      </c>
      <c r="C14" s="4">
        <f>IF([2]Looc!$Q$209="","",[2]Looc!$Q$209)</f>
        <v>199</v>
      </c>
      <c r="D14" s="4">
        <f>IF([2]Looc!$T$209="","",[2]Looc!$T$209)</f>
        <v>184</v>
      </c>
      <c r="E14" s="4">
        <f>IF([2]Looc!$W$209="","",[2]Looc!$W$209)</f>
        <v>30</v>
      </c>
      <c r="F14" s="4">
        <f>IF([2]Looc!$Z$209="","",[2]Looc!$Z$209)</f>
        <v>351</v>
      </c>
      <c r="G14" s="4">
        <f>IF([2]Looc!$AC$209="","",[2]Looc!$AC$209)</f>
        <v>538</v>
      </c>
      <c r="H14" s="4">
        <f>IF([2]Looc!$AF$209="","",[2]Looc!$AF$209)</f>
        <v>646</v>
      </c>
      <c r="I14" s="4">
        <f>IF([2]Looc!$AI$209="","",[2]Looc!$AI$209)</f>
        <v>584</v>
      </c>
      <c r="J14" s="4">
        <f>IF([2]Looc!$AL$209="","",[2]Looc!$AL$209)</f>
        <v>516</v>
      </c>
      <c r="K14" s="4">
        <f>IF([2]Looc!$AO$209="","",[2]Looc!$AO$209)</f>
        <v>677</v>
      </c>
      <c r="L14" s="4">
        <f>IF([2]Looc!$AR$209="","",[2]Looc!$AR$209)</f>
        <v>549</v>
      </c>
      <c r="M14" s="4">
        <f>IF([2]Looc!$AU$209="","",[2]Looc!$AU$209)</f>
        <v>392</v>
      </c>
      <c r="N14" s="14"/>
      <c r="O14" s="11">
        <f t="shared" si="0"/>
        <v>4829</v>
      </c>
      <c r="P14" s="6">
        <f t="shared" si="1"/>
        <v>57948</v>
      </c>
    </row>
    <row r="15" spans="1:16" x14ac:dyDescent="0.25">
      <c r="A15" s="2" t="s">
        <v>30</v>
      </c>
      <c r="B15" s="4">
        <f>IF([2]Maanyag!$N$209="","",[2]Maanyag!$N$209)</f>
        <v>694</v>
      </c>
      <c r="C15" s="4">
        <f>IF([2]Maanyag!$Q$209="","",[2]Maanyag!$Q$209)</f>
        <v>574</v>
      </c>
      <c r="D15" s="4">
        <f>IF([2]Maanyag!$T$209="","",[2]Maanyag!$T$209)</f>
        <v>871</v>
      </c>
      <c r="E15" s="4">
        <f>IF([2]Maanyag!$W$209="","",[2]Maanyag!$W$209)</f>
        <v>688</v>
      </c>
      <c r="F15" s="4">
        <f>IF([2]Maanyag!$Z$209="","",[2]Maanyag!$Z$209)</f>
        <v>942</v>
      </c>
      <c r="G15" s="4">
        <f>IF([2]Maanyag!$AC$209="","",[2]Maanyag!$AC$209)</f>
        <v>1700</v>
      </c>
      <c r="H15" s="4">
        <f>IF([2]Maanyag!$AF$209="","",[2]Maanyag!$AF$209)</f>
        <v>1009</v>
      </c>
      <c r="I15" s="4">
        <f>IF([2]Maanyag!$AI$209="","",[2]Maanyag!$AI$209)</f>
        <v>1292</v>
      </c>
      <c r="J15" s="4">
        <f>IF([2]Maanyag!$AL$209="","",[2]Maanyag!$AL$209)</f>
        <v>1448</v>
      </c>
      <c r="K15" s="4">
        <f>IF([2]Maanyag!$AO$209="","",[2]Maanyag!$AO$209)</f>
        <v>1687</v>
      </c>
      <c r="L15" s="4">
        <f>IF([2]Maanyag!$AR$209="","",[2]Maanyag!$AR$209)</f>
        <v>992</v>
      </c>
      <c r="M15" s="4">
        <f>IF([2]Maanyag!$AU$209="","",[2]Maanyag!$AU$209)</f>
        <v>1072</v>
      </c>
      <c r="N15" s="14"/>
      <c r="O15" s="11">
        <f t="shared" si="0"/>
        <v>12969</v>
      </c>
      <c r="P15" s="6">
        <f t="shared" si="1"/>
        <v>155628</v>
      </c>
    </row>
    <row r="16" spans="1:16" x14ac:dyDescent="0.25">
      <c r="A16" s="2" t="s">
        <v>26</v>
      </c>
      <c r="B16" s="4">
        <f>IF('[2]Mag-ata'!$N$209="","",'[2]Mag-ata'!$N$209)</f>
        <v>7</v>
      </c>
      <c r="C16" s="4">
        <f>IF('[2]Mag-ata'!$Q$209="","",'[2]Mag-ata'!$Q$209)</f>
        <v>6</v>
      </c>
      <c r="D16" s="4">
        <f>IF('[2]Mag-ata'!$T$209="","",'[2]Mag-ata'!$T$209)</f>
        <v>3</v>
      </c>
      <c r="E16" s="4">
        <f>IF('[2]Mag-ata'!$W$209="","",'[2]Mag-ata'!$W$209)</f>
        <v>0</v>
      </c>
      <c r="F16" s="4">
        <f>IF('[2]Mag-ata'!$Z$209="","",'[2]Mag-ata'!$Z$209)</f>
        <v>12</v>
      </c>
      <c r="G16" s="4">
        <f>IF('[2]Mag-ata'!$AC$209="","",'[2]Mag-ata'!$AC$209)</f>
        <v>5</v>
      </c>
      <c r="H16" s="4">
        <f>IF('[2]Mag-ata'!$AF$209="","",'[2]Mag-ata'!$AF$209)</f>
        <v>7</v>
      </c>
      <c r="I16" s="4">
        <f>IF('[2]Mag-ata'!$AI$209="","",'[2]Mag-ata'!$AI$209)</f>
        <v>6</v>
      </c>
      <c r="J16" s="4">
        <f>IF('[2]Mag-ata'!$AL$209="","",'[2]Mag-ata'!$AL$209)</f>
        <v>145</v>
      </c>
      <c r="K16" s="4">
        <f>IF('[2]Mag-ata'!$AO$209="","",'[2]Mag-ata'!$AO$209)</f>
        <v>212</v>
      </c>
      <c r="L16" s="4">
        <f>IF('[2]Mag-ata'!$AR$209="","",'[2]Mag-ata'!$AR$209)</f>
        <v>49</v>
      </c>
      <c r="M16" s="4">
        <f>IF('[2]Mag-ata'!$AU$209="","",'[2]Mag-ata'!$AU$209)</f>
        <v>36</v>
      </c>
      <c r="N16" s="14"/>
      <c r="O16" s="11">
        <f t="shared" si="0"/>
        <v>488</v>
      </c>
      <c r="P16" s="6">
        <f t="shared" si="1"/>
        <v>5856</v>
      </c>
    </row>
    <row r="17" spans="1:17" x14ac:dyDescent="0.25">
      <c r="A17" s="2" t="s">
        <v>22</v>
      </c>
      <c r="B17" s="4">
        <f>IF([2]Maslog!$N$209="","",[2]Maslog!$N$209)</f>
        <v>9</v>
      </c>
      <c r="C17" s="4">
        <f>IF([2]Maslog!$Q$209="","",[2]Maslog!$Q$209)</f>
        <v>14</v>
      </c>
      <c r="D17" s="4">
        <f>IF([2]Maslog!$T$209="","",[2]Maslog!$T$209)</f>
        <v>9</v>
      </c>
      <c r="E17" s="4">
        <f>IF([2]Maslog!$W$209="","",[2]Maslog!$W$209)</f>
        <v>0</v>
      </c>
      <c r="F17" s="4">
        <f>IF([2]Maslog!$Z$209="","",[2]Maslog!$Z$209)</f>
        <v>10</v>
      </c>
      <c r="G17" s="4">
        <f>IF([2]Maslog!$AC$209="","",[2]Maslog!$AC$209)</f>
        <v>119</v>
      </c>
      <c r="H17" s="4">
        <f>IF([2]Maslog!$AF$209="","",[2]Maslog!$AF$209)</f>
        <v>64</v>
      </c>
      <c r="I17" s="4">
        <f>IF([2]Maslog!$AI$209="","",[2]Maslog!$AI$209)</f>
        <v>66</v>
      </c>
      <c r="J17" s="4">
        <f>IF([2]Maslog!$AL$209="","",[2]Maslog!$AL$209)</f>
        <v>216</v>
      </c>
      <c r="K17" s="4">
        <f>IF([2]Maslog!$AO$209="","",[2]Maslog!$AO$209)</f>
        <v>210</v>
      </c>
      <c r="L17" s="4">
        <f>IF([2]Maslog!$AR$209="","",[2]Maslog!$AR$209)</f>
        <v>196</v>
      </c>
      <c r="M17" s="4">
        <f>IF([2]Maslog!$AU$209="","",[2]Maslog!$AU$209)</f>
        <v>184</v>
      </c>
      <c r="N17" s="14"/>
      <c r="O17" s="11">
        <f t="shared" si="0"/>
        <v>1097</v>
      </c>
      <c r="P17" s="6">
        <f t="shared" si="1"/>
        <v>13164</v>
      </c>
      <c r="Q17" t="s">
        <v>32</v>
      </c>
    </row>
    <row r="18" spans="1:17" x14ac:dyDescent="0.25">
      <c r="A18" s="2" t="s">
        <v>27</v>
      </c>
      <c r="B18" s="4">
        <f>IF([2]Punong!$N$209="","",[2]Punong!$N$209)</f>
        <v>0</v>
      </c>
      <c r="C18" s="4">
        <f>IF([2]Punong!$Q$209="","",[2]Punong!$Q$209)</f>
        <v>0</v>
      </c>
      <c r="D18" s="4">
        <f>IF([2]Punong!$T$209="","",[2]Punong!$T$209)</f>
        <v>0</v>
      </c>
      <c r="E18" s="4">
        <f>IF([2]Punong!$W$209="","",[2]Punong!$W$209)</f>
        <v>0</v>
      </c>
      <c r="F18" s="4">
        <f>IF([2]Punong!$Z$209="","",[2]Punong!$Z$209)</f>
        <v>0</v>
      </c>
      <c r="G18" s="4">
        <f>IF([2]Punong!$AC$209="","",[2]Punong!$AC$209)</f>
        <v>0</v>
      </c>
      <c r="H18" s="4">
        <f>IF([2]Punong!$AF$209="","",[2]Punong!$AF$209)</f>
        <v>0</v>
      </c>
      <c r="I18" s="4">
        <f>IF([2]Punong!$AI$209="","",[2]Punong!$AI$209)</f>
        <v>0</v>
      </c>
      <c r="J18" s="4">
        <f>IF([2]Punong!$AL$209="","",[2]Punong!$AL$209)</f>
        <v>0</v>
      </c>
      <c r="K18" s="4">
        <f>IF([2]Punong!$AO$209="","",[2]Punong!$AO$209)</f>
        <v>0</v>
      </c>
      <c r="L18" s="4">
        <f>IF([2]Punong!$AR$209="","",[2]Punong!$AR$209)</f>
        <v>0</v>
      </c>
      <c r="M18" s="4">
        <f>IF([2]Punong!$AU$209="","",[2]Punong!$AU$209)</f>
        <v>54</v>
      </c>
      <c r="N18" s="14"/>
      <c r="O18" s="11">
        <f t="shared" si="0"/>
        <v>54</v>
      </c>
      <c r="P18" s="6">
        <f t="shared" si="1"/>
        <v>648</v>
      </c>
    </row>
    <row r="19" spans="1:17" x14ac:dyDescent="0.25">
      <c r="A19" s="2" t="s">
        <v>17</v>
      </c>
      <c r="B19" s="4">
        <f>IF('[2]San Agustin'!$N$209="","",'[2]San Agustin'!$N$209)</f>
        <v>799</v>
      </c>
      <c r="C19" s="4">
        <f>IF('[2]San Agustin'!$Q$209="","",'[2]San Agustin'!$Q$209)</f>
        <v>887</v>
      </c>
      <c r="D19" s="4">
        <f>IF('[2]San Agustin'!$T$209="","",'[2]San Agustin'!$T$209)</f>
        <v>1181</v>
      </c>
      <c r="E19" s="4">
        <f>IF('[2]San Agustin'!$W$209="","",'[2]San Agustin'!$W$209)</f>
        <v>9</v>
      </c>
      <c r="F19" s="4">
        <f>IF('[2]San Agustin'!$Z$209="","",'[2]San Agustin'!$Z$209)</f>
        <v>1995</v>
      </c>
      <c r="G19" s="4">
        <f>IF('[2]San Agustin'!$AC$209="","",'[2]San Agustin'!$AC$209)</f>
        <v>1972</v>
      </c>
      <c r="H19" s="4">
        <f>IF('[2]San Agustin'!$AF$209="","",'[2]San Agustin'!$AF$209)</f>
        <v>1520</v>
      </c>
      <c r="I19" s="4">
        <f>IF('[2]San Agustin'!$AI$209="","",'[2]San Agustin'!$AI$209)</f>
        <v>1107</v>
      </c>
      <c r="J19" s="4">
        <f>IF('[2]San Agustin'!$AL$209="","",'[2]San Agustin'!$AL$209)</f>
        <v>1893</v>
      </c>
      <c r="K19" s="4">
        <f>IF('[2]San Agustin'!$AO$209="","",'[2]San Agustin'!$AO$209)</f>
        <v>1662</v>
      </c>
      <c r="L19" s="4">
        <f>IF('[2]San Agustin'!$AR$209="","",'[2]San Agustin'!$AR$209)</f>
        <v>1323</v>
      </c>
      <c r="M19" s="4">
        <f>IF('[2]San Agustin'!$AU$209="","",'[2]San Agustin'!$AU$209)</f>
        <v>1100</v>
      </c>
      <c r="N19" s="14"/>
      <c r="O19" s="11">
        <f t="shared" si="0"/>
        <v>15448</v>
      </c>
      <c r="P19" s="6">
        <f t="shared" si="1"/>
        <v>185376</v>
      </c>
    </row>
    <row r="20" spans="1:17" x14ac:dyDescent="0.25">
      <c r="A20" s="2" t="s">
        <v>20</v>
      </c>
      <c r="B20" s="4">
        <f>IF('[2]San Antonio'!$N$209="","",'[2]San Antonio'!$N$209)</f>
        <v>51</v>
      </c>
      <c r="C20" s="4">
        <f>IF('[2]San Antonio'!$Q$209="","",'[2]San Antonio'!$Q$209)</f>
        <v>57</v>
      </c>
      <c r="D20" s="4">
        <f>IF('[2]San Antonio'!$T$209="","",'[2]San Antonio'!$T$209)</f>
        <v>47</v>
      </c>
      <c r="E20" s="4">
        <f>IF('[2]San Antonio'!$W$209="","",'[2]San Antonio'!$W$209)</f>
        <v>10</v>
      </c>
      <c r="F20" s="4">
        <f>IF('[2]San Antonio'!$Z$209="","",'[2]San Antonio'!$Z$209)</f>
        <v>35</v>
      </c>
      <c r="G20" s="4">
        <f>IF('[2]San Antonio'!$AC$209="","",'[2]San Antonio'!$AC$209)</f>
        <v>30</v>
      </c>
      <c r="H20" s="4">
        <f>IF('[2]San Antonio'!$AF$209="","",'[2]San Antonio'!$AF$209)</f>
        <v>40</v>
      </c>
      <c r="I20" s="4">
        <f>IF('[2]San Antonio'!$AI$209="","",'[2]San Antonio'!$AI$209)</f>
        <v>40</v>
      </c>
      <c r="J20" s="4">
        <f>IF('[2]San Antonio'!$AL$209="","",'[2]San Antonio'!$AL$209)</f>
        <v>50</v>
      </c>
      <c r="K20" s="4">
        <f>IF('[2]San Antonio'!$AO$209="","",'[2]San Antonio'!$AO$209)</f>
        <v>35</v>
      </c>
      <c r="L20" s="4">
        <f>IF('[2]San Antonio'!$AR$209="","",'[2]San Antonio'!$AR$209)</f>
        <v>35</v>
      </c>
      <c r="M20" s="4">
        <f>IF('[2]San Antonio'!$AU$209="","",'[2]San Antonio'!$AU$209)</f>
        <v>50</v>
      </c>
      <c r="N20" s="14"/>
      <c r="O20" s="11">
        <f t="shared" si="0"/>
        <v>480</v>
      </c>
      <c r="P20" s="6">
        <f t="shared" si="1"/>
        <v>5760</v>
      </c>
    </row>
    <row r="21" spans="1:17" x14ac:dyDescent="0.25">
      <c r="A21" s="2" t="s">
        <v>25</v>
      </c>
      <c r="B21" s="4">
        <f>IF('[2]San Isidro'!$N$209="","",'[2]San Isidro'!$N$209)</f>
        <v>125</v>
      </c>
      <c r="C21" s="4">
        <f>IF('[2]San Isidro'!$Q$209="","",'[2]San Isidro'!$Q$209)</f>
        <v>72</v>
      </c>
      <c r="D21" s="4">
        <f>IF('[2]San Isidro'!$T$209="","",'[2]San Isidro'!$T$209)</f>
        <v>51</v>
      </c>
      <c r="E21" s="4">
        <f>IF('[2]San Isidro'!$W$209="","",'[2]San Isidro'!$W$209)</f>
        <v>9</v>
      </c>
      <c r="F21" s="4">
        <f>IF('[2]San Isidro'!$Z$209="","",'[2]San Isidro'!$Z$209)</f>
        <v>57</v>
      </c>
      <c r="G21" s="4">
        <f>IF('[2]San Isidro'!$AC$209="","",'[2]San Isidro'!$AC$209)</f>
        <v>270</v>
      </c>
      <c r="H21" s="4">
        <f>IF('[2]San Isidro'!$AF$209="","",'[2]San Isidro'!$AF$209)</f>
        <v>1138</v>
      </c>
      <c r="I21" s="4">
        <f>IF('[2]San Isidro'!$AI$209="","",'[2]San Isidro'!$AI$209)</f>
        <v>90</v>
      </c>
      <c r="J21" s="4">
        <f>IF('[2]San Isidro'!$AL$209="","",'[2]San Isidro'!$AL$209)</f>
        <v>543</v>
      </c>
      <c r="K21" s="4">
        <f>IF('[2]San Isidro'!$AO$209="","",'[2]San Isidro'!$AO$209)</f>
        <v>339</v>
      </c>
      <c r="L21" s="4">
        <f>IF('[2]San Isidro'!$AR$209="","",'[2]San Isidro'!$AR$209)</f>
        <v>141</v>
      </c>
      <c r="M21" s="4">
        <f>IF('[2]San Isidro'!$AU$209="","",'[2]San Isidro'!$AU$209)</f>
        <v>111</v>
      </c>
      <c r="N21" s="14"/>
      <c r="O21" s="11">
        <f t="shared" si="0"/>
        <v>2946</v>
      </c>
      <c r="P21" s="6">
        <f t="shared" si="1"/>
        <v>35352</v>
      </c>
    </row>
    <row r="22" spans="1:17" x14ac:dyDescent="0.25">
      <c r="A22" s="2" t="s">
        <v>21</v>
      </c>
      <c r="B22" s="4">
        <f>IF('[2]San Miguel'!$N$209="","",'[2]San Miguel'!$N$209)</f>
        <v>94</v>
      </c>
      <c r="C22" s="4">
        <f>IF('[2]San Miguel'!$Q$209="","",'[2]San Miguel'!$Q$209)</f>
        <v>168</v>
      </c>
      <c r="D22" s="4">
        <f>IF('[2]San Miguel'!$T$209="","",'[2]San Miguel'!$T$209)</f>
        <v>225</v>
      </c>
      <c r="E22" s="4">
        <f>IF('[2]San Miguel'!$W$209="","",'[2]San Miguel'!$W$209)</f>
        <v>20</v>
      </c>
      <c r="F22" s="4">
        <f>IF('[2]San Miguel'!$Z$209="","",'[2]San Miguel'!$Z$209)</f>
        <v>324</v>
      </c>
      <c r="G22" s="4">
        <f>IF('[2]San Miguel'!$AC$209="","",'[2]San Miguel'!$AC$209)</f>
        <v>449</v>
      </c>
      <c r="H22" s="4">
        <f>IF('[2]San Miguel'!$AF$209="","",'[2]San Miguel'!$AF$209)</f>
        <v>371</v>
      </c>
      <c r="I22" s="4">
        <f>IF('[2]San Miguel'!$AI$209="","",'[2]San Miguel'!$AI$209)</f>
        <v>369</v>
      </c>
      <c r="J22" s="4">
        <f>IF('[2]San Miguel'!$AL$209="","",'[2]San Miguel'!$AL$209)</f>
        <v>511</v>
      </c>
      <c r="K22" s="4">
        <f>IF('[2]San Miguel'!$AO$209="","",'[2]San Miguel'!$AO$209)</f>
        <v>534</v>
      </c>
      <c r="L22" s="4">
        <f>IF('[2]San Miguel'!$AR$209="","",'[2]San Miguel'!$AR$209)</f>
        <v>463</v>
      </c>
      <c r="M22" s="4">
        <f>IF('[2]San Miguel'!$AU$209="","",'[2]San Miguel'!$AU$209)</f>
        <v>744</v>
      </c>
      <c r="N22" s="14"/>
      <c r="O22" s="11">
        <f t="shared" si="0"/>
        <v>4272</v>
      </c>
      <c r="P22" s="6">
        <f t="shared" si="1"/>
        <v>51264</v>
      </c>
    </row>
    <row r="23" spans="1:17" x14ac:dyDescent="0.25">
      <c r="A23" s="2" t="s">
        <v>23</v>
      </c>
      <c r="B23" s="4">
        <f>IF('[2]San Roque'!$N$209="","",'[2]San Roque'!$N$209)</f>
        <v>-4</v>
      </c>
      <c r="C23" s="4">
        <f>IF('[2]San Roque'!$Q$209="","",'[2]San Roque'!$Q$209)</f>
        <v>5</v>
      </c>
      <c r="D23" s="4">
        <f>IF('[2]San Roque'!$T$209="","",'[2]San Roque'!$T$209)</f>
        <v>10</v>
      </c>
      <c r="E23" s="4">
        <f>IF('[2]San Roque'!$W$209="","",'[2]San Roque'!$W$209)</f>
        <v>24</v>
      </c>
      <c r="F23" s="4">
        <f>IF('[2]San Roque'!$Z$209="","",'[2]San Roque'!$Z$209)</f>
        <v>39</v>
      </c>
      <c r="G23" s="4">
        <f>IF('[2]San Roque'!$AC$209="","",'[2]San Roque'!$AC$209)</f>
        <v>60</v>
      </c>
      <c r="H23" s="4">
        <f>IF('[2]San Roque'!$AF$209="","",'[2]San Roque'!$AF$209)</f>
        <v>73</v>
      </c>
      <c r="I23" s="4">
        <f>IF('[2]San Roque'!$AI$209="","",'[2]San Roque'!$AI$209)</f>
        <v>125</v>
      </c>
      <c r="J23" s="4">
        <f>IF('[2]San Roque'!$AL$209="","",'[2]San Roque'!$AL$209)</f>
        <v>128</v>
      </c>
      <c r="K23" s="4">
        <f>IF('[2]San Roque'!$AO$209="","",'[2]San Roque'!$AO$209)</f>
        <v>148</v>
      </c>
      <c r="L23" s="4">
        <f>IF('[2]San Roque'!$AR$209="","",'[2]San Roque'!$AR$209)</f>
        <v>203</v>
      </c>
      <c r="M23" s="4">
        <f>IF('[2]San Roque'!$AU$209="","",'[2]San Roque'!$AU$209)</f>
        <v>123</v>
      </c>
      <c r="N23" s="14"/>
      <c r="O23" s="11">
        <f t="shared" si="0"/>
        <v>934</v>
      </c>
      <c r="P23" s="6">
        <f t="shared" si="1"/>
        <v>11208</v>
      </c>
    </row>
    <row r="24" spans="1:17" x14ac:dyDescent="0.25">
      <c r="A24" s="21" t="s">
        <v>0</v>
      </c>
      <c r="B24" s="4">
        <f>IF([2]Tinago!$N$209="","",[2]Tinago!$N$209)</f>
        <v>1814</v>
      </c>
      <c r="C24" s="4">
        <f>IF([2]Tinago!$Q$209="","",[2]Tinago!$Q$209)</f>
        <v>1553</v>
      </c>
      <c r="D24" s="4">
        <f>IF([2]Tinago!$T$209="","",[2]Tinago!$T$209)</f>
        <v>1294</v>
      </c>
      <c r="E24" s="4">
        <f>IF([2]Tinago!$W$209="","",[2]Tinago!$W$209)</f>
        <v>834</v>
      </c>
      <c r="F24" s="4">
        <f>IF([2]Tinago!$Z$209="","",[2]Tinago!$Z$209)</f>
        <v>3488</v>
      </c>
      <c r="G24" s="4">
        <f>IF([2]Tinago!$AC$209="","",[2]Tinago!$AC$209)</f>
        <v>2092</v>
      </c>
      <c r="H24" s="4">
        <f>IF([2]Tinago!$AF$209="","",[2]Tinago!$AF$209)</f>
        <v>1481</v>
      </c>
      <c r="I24" s="4">
        <f>IF([2]Tinago!$AI$209="","",[2]Tinago!$AI$209)</f>
        <v>2386</v>
      </c>
      <c r="J24" s="4">
        <f>IF([2]Tinago!$AL$209="","",[2]Tinago!$AL$209)</f>
        <v>3144</v>
      </c>
      <c r="K24" s="4">
        <f>IF([2]Tinago!$AO$209="","",[2]Tinago!$AO$209)</f>
        <v>3852</v>
      </c>
      <c r="L24" s="4">
        <f>IF([2]Tinago!$AR$209="","",[2]Tinago!$AR$209)</f>
        <v>1676</v>
      </c>
      <c r="M24" s="4">
        <f>IF([2]Tinago!$AU$209="","",[2]Tinago!$AU$209)</f>
        <v>2028</v>
      </c>
      <c r="N24" s="14"/>
      <c r="O24" s="22">
        <f t="shared" si="0"/>
        <v>25642</v>
      </c>
      <c r="P24" s="23">
        <f t="shared" si="1"/>
        <v>307704</v>
      </c>
    </row>
    <row r="25" spans="1:17" ht="4.5" customHeight="1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3"/>
      <c r="O25" s="27"/>
      <c r="P25" s="27"/>
    </row>
    <row r="26" spans="1:17" ht="21" customHeight="1" x14ac:dyDescent="0.25">
      <c r="A26" s="24" t="s">
        <v>34</v>
      </c>
      <c r="B26" s="64">
        <f>IF(SUM(B7:B24)=0,"",SUM(B7:B24))</f>
        <v>8906</v>
      </c>
      <c r="C26" s="64">
        <f t="shared" ref="C26:M26" si="2">IF(SUM(C7:C24)=0,"",SUM(C7:C24))</f>
        <v>9330</v>
      </c>
      <c r="D26" s="64">
        <f t="shared" si="2"/>
        <v>9837</v>
      </c>
      <c r="E26" s="64">
        <f t="shared" si="2"/>
        <v>4519</v>
      </c>
      <c r="F26" s="64">
        <f t="shared" si="2"/>
        <v>16241</v>
      </c>
      <c r="G26" s="64">
        <f t="shared" si="2"/>
        <v>18964</v>
      </c>
      <c r="H26" s="64">
        <f t="shared" si="2"/>
        <v>16214</v>
      </c>
      <c r="I26" s="64">
        <f t="shared" si="2"/>
        <v>15704</v>
      </c>
      <c r="J26" s="64">
        <f t="shared" si="2"/>
        <v>19506</v>
      </c>
      <c r="K26" s="64">
        <f t="shared" si="2"/>
        <v>21217</v>
      </c>
      <c r="L26" s="64">
        <f t="shared" si="2"/>
        <v>15761</v>
      </c>
      <c r="M26" s="64">
        <f t="shared" si="2"/>
        <v>13843</v>
      </c>
      <c r="N26" s="64"/>
      <c r="O26" s="253">
        <f>SUM(O7:O24)</f>
        <v>170042</v>
      </c>
      <c r="P26" s="253">
        <f>SUM(P7:P24)</f>
        <v>2040504</v>
      </c>
    </row>
    <row r="27" spans="1:17" ht="4.5" customHeight="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0"/>
      <c r="O27" s="253"/>
      <c r="P27" s="253"/>
    </row>
    <row r="28" spans="1:17" ht="21.75" customHeight="1" x14ac:dyDescent="0.25">
      <c r="A28" s="8" t="s">
        <v>35</v>
      </c>
      <c r="B28" s="65">
        <f>IF(B26="","",B26*12)</f>
        <v>106872</v>
      </c>
      <c r="C28" s="65">
        <f t="shared" ref="C28:M28" si="3">IF(C26="","",C26*12)</f>
        <v>111960</v>
      </c>
      <c r="D28" s="65">
        <f t="shared" si="3"/>
        <v>118044</v>
      </c>
      <c r="E28" s="65">
        <f t="shared" si="3"/>
        <v>54228</v>
      </c>
      <c r="F28" s="65">
        <f t="shared" si="3"/>
        <v>194892</v>
      </c>
      <c r="G28" s="65">
        <f t="shared" si="3"/>
        <v>227568</v>
      </c>
      <c r="H28" s="65">
        <f t="shared" si="3"/>
        <v>194568</v>
      </c>
      <c r="I28" s="65">
        <f t="shared" si="3"/>
        <v>188448</v>
      </c>
      <c r="J28" s="65">
        <f t="shared" si="3"/>
        <v>234072</v>
      </c>
      <c r="K28" s="65">
        <f t="shared" si="3"/>
        <v>254604</v>
      </c>
      <c r="L28" s="65">
        <f t="shared" si="3"/>
        <v>189132</v>
      </c>
      <c r="M28" s="65">
        <f t="shared" si="3"/>
        <v>166116</v>
      </c>
      <c r="N28" s="64"/>
      <c r="O28" s="254"/>
      <c r="P28" s="254"/>
    </row>
    <row r="30" spans="1:17" x14ac:dyDescent="0.25">
      <c r="D30" s="30"/>
      <c r="O30" s="30"/>
    </row>
  </sheetData>
  <mergeCells count="9">
    <mergeCell ref="O26:O28"/>
    <mergeCell ref="P26:P28"/>
    <mergeCell ref="A1:P1"/>
    <mergeCell ref="A2:P2"/>
    <mergeCell ref="A3:P3"/>
    <mergeCell ref="A5:A6"/>
    <mergeCell ref="B5:M5"/>
    <mergeCell ref="O5:O6"/>
    <mergeCell ref="P5:P6"/>
  </mergeCells>
  <printOptions horizontalCentered="1"/>
  <pageMargins left="0.45" right="0.45" top="0.75" bottom="0.75" header="0.3" footer="0.3"/>
  <pageSetup paperSize="9" scale="7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topLeftCell="A10" workbookViewId="0">
      <selection activeCell="I31" sqref="I31"/>
    </sheetView>
  </sheetViews>
  <sheetFormatPr defaultRowHeight="15" x14ac:dyDescent="0.25"/>
  <cols>
    <col min="1" max="1" width="25.42578125" customWidth="1"/>
    <col min="2" max="2" width="10" customWidth="1"/>
    <col min="3" max="3" width="10.85546875" customWidth="1"/>
    <col min="10" max="10" width="11.85546875" customWidth="1"/>
    <col min="11" max="11" width="10" customWidth="1"/>
    <col min="12" max="13" width="11" customWidth="1"/>
    <col min="14" max="14" width="1.42578125" style="12" customWidth="1"/>
    <col min="15" max="15" width="12.85546875" customWidth="1"/>
    <col min="16" max="16" width="11.28515625" customWidth="1"/>
  </cols>
  <sheetData>
    <row r="1" spans="1:16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8.75" x14ac:dyDescent="0.3">
      <c r="A3" s="228">
        <v>2018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x14ac:dyDescent="0.25">
      <c r="N4" s="16"/>
    </row>
    <row r="5" spans="1:16" x14ac:dyDescent="0.25">
      <c r="A5" s="229" t="s">
        <v>3</v>
      </c>
      <c r="B5" s="233" t="s">
        <v>31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9"/>
      <c r="N5" s="17"/>
      <c r="O5" s="234" t="s">
        <v>33</v>
      </c>
      <c r="P5" s="236" t="s">
        <v>36</v>
      </c>
    </row>
    <row r="6" spans="1:16" x14ac:dyDescent="0.25">
      <c r="A6" s="230"/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18"/>
      <c r="O6" s="235"/>
      <c r="P6" s="232"/>
    </row>
    <row r="7" spans="1:16" x14ac:dyDescent="0.25">
      <c r="A7" s="1" t="s">
        <v>18</v>
      </c>
      <c r="B7" s="4">
        <v>916</v>
      </c>
      <c r="C7" s="4">
        <v>1169</v>
      </c>
      <c r="D7" s="4">
        <v>1771</v>
      </c>
      <c r="E7" s="4">
        <v>1145</v>
      </c>
      <c r="F7" s="4">
        <v>1146</v>
      </c>
      <c r="G7" s="4">
        <v>1469</v>
      </c>
      <c r="H7" s="4">
        <v>1847</v>
      </c>
      <c r="I7" s="4">
        <v>1461</v>
      </c>
      <c r="J7" s="4">
        <v>1087</v>
      </c>
      <c r="K7" s="4">
        <v>1099</v>
      </c>
      <c r="L7" s="4">
        <v>1682</v>
      </c>
      <c r="M7" s="4">
        <v>1658</v>
      </c>
      <c r="N7" s="19"/>
      <c r="O7" s="10">
        <v>16450</v>
      </c>
      <c r="P7" s="5">
        <v>197400</v>
      </c>
    </row>
    <row r="8" spans="1:16" x14ac:dyDescent="0.25">
      <c r="A8" s="2" t="s">
        <v>19</v>
      </c>
      <c r="B8" s="4">
        <v>1946</v>
      </c>
      <c r="C8" s="4">
        <v>2170</v>
      </c>
      <c r="D8" s="4">
        <v>2300</v>
      </c>
      <c r="E8" s="4">
        <v>2328</v>
      </c>
      <c r="F8" s="4">
        <v>1912</v>
      </c>
      <c r="G8" s="4">
        <v>2342</v>
      </c>
      <c r="H8" s="4">
        <v>2677</v>
      </c>
      <c r="I8" s="4">
        <v>3078</v>
      </c>
      <c r="J8" s="4">
        <v>1971</v>
      </c>
      <c r="K8" s="4">
        <v>2622</v>
      </c>
      <c r="L8" s="4">
        <v>1968</v>
      </c>
      <c r="M8" s="4">
        <v>1991</v>
      </c>
      <c r="N8" s="19"/>
      <c r="O8" s="11">
        <v>27305</v>
      </c>
      <c r="P8" s="6">
        <v>327660</v>
      </c>
    </row>
    <row r="9" spans="1:16" x14ac:dyDescent="0.25">
      <c r="A9" s="2" t="s">
        <v>29</v>
      </c>
      <c r="B9" s="4">
        <v>153</v>
      </c>
      <c r="C9" s="4">
        <v>199</v>
      </c>
      <c r="D9" s="4">
        <v>234</v>
      </c>
      <c r="E9" s="4">
        <v>250</v>
      </c>
      <c r="F9" s="4">
        <v>157</v>
      </c>
      <c r="G9" s="4">
        <v>142</v>
      </c>
      <c r="H9" s="4">
        <v>175</v>
      </c>
      <c r="I9" s="4">
        <v>190</v>
      </c>
      <c r="J9" s="4">
        <v>156</v>
      </c>
      <c r="K9" s="4">
        <v>90</v>
      </c>
      <c r="L9" s="4">
        <v>147</v>
      </c>
      <c r="M9" s="4">
        <v>94</v>
      </c>
      <c r="N9" s="14"/>
      <c r="O9" s="11">
        <v>1987</v>
      </c>
      <c r="P9" s="6">
        <v>23844</v>
      </c>
    </row>
    <row r="10" spans="1:16" x14ac:dyDescent="0.25">
      <c r="A10" s="2" t="s">
        <v>1</v>
      </c>
      <c r="B10" s="4">
        <v>1333</v>
      </c>
      <c r="C10" s="4">
        <v>1547</v>
      </c>
      <c r="D10" s="4">
        <v>2090</v>
      </c>
      <c r="E10" s="4">
        <v>1874</v>
      </c>
      <c r="F10" s="4">
        <v>1614</v>
      </c>
      <c r="G10" s="4">
        <v>1928</v>
      </c>
      <c r="H10" s="4">
        <v>1793</v>
      </c>
      <c r="I10" s="4">
        <v>2228</v>
      </c>
      <c r="J10" s="4">
        <v>1509</v>
      </c>
      <c r="K10" s="4">
        <v>1399</v>
      </c>
      <c r="L10" s="4">
        <v>2171</v>
      </c>
      <c r="M10" s="4">
        <v>1778</v>
      </c>
      <c r="N10" s="14"/>
      <c r="O10" s="11">
        <v>21264</v>
      </c>
      <c r="P10" s="6">
        <v>255168</v>
      </c>
    </row>
    <row r="11" spans="1:16" x14ac:dyDescent="0.25">
      <c r="A11" s="2" t="s">
        <v>28</v>
      </c>
      <c r="B11" s="4">
        <v>303</v>
      </c>
      <c r="C11" s="4">
        <v>283</v>
      </c>
      <c r="D11" s="4">
        <v>167</v>
      </c>
      <c r="E11" s="4">
        <v>216</v>
      </c>
      <c r="F11" s="4">
        <v>105</v>
      </c>
      <c r="G11" s="4">
        <v>40</v>
      </c>
      <c r="H11" s="4">
        <v>21</v>
      </c>
      <c r="I11" s="4">
        <v>10</v>
      </c>
      <c r="J11" s="4">
        <v>20</v>
      </c>
      <c r="K11" s="4">
        <v>47</v>
      </c>
      <c r="L11" s="4">
        <v>32</v>
      </c>
      <c r="M11" s="4">
        <v>80</v>
      </c>
      <c r="N11" s="14"/>
      <c r="O11" s="11">
        <v>1324</v>
      </c>
      <c r="P11" s="6">
        <v>15888</v>
      </c>
    </row>
    <row r="12" spans="1:16" x14ac:dyDescent="0.25">
      <c r="A12" s="2" t="s">
        <v>16</v>
      </c>
      <c r="B12" s="4">
        <v>188</v>
      </c>
      <c r="C12" s="4">
        <v>237</v>
      </c>
      <c r="D12" s="4">
        <v>306</v>
      </c>
      <c r="E12" s="4">
        <v>261</v>
      </c>
      <c r="F12" s="4">
        <v>165</v>
      </c>
      <c r="G12" s="4">
        <v>241</v>
      </c>
      <c r="H12" s="4">
        <v>250</v>
      </c>
      <c r="I12" s="4">
        <v>229</v>
      </c>
      <c r="J12" s="4">
        <v>209</v>
      </c>
      <c r="K12" s="4">
        <v>164</v>
      </c>
      <c r="L12" s="4">
        <v>228</v>
      </c>
      <c r="M12" s="4">
        <v>167</v>
      </c>
      <c r="N12" s="14"/>
      <c r="O12" s="11">
        <v>2645</v>
      </c>
      <c r="P12" s="6">
        <v>31740</v>
      </c>
    </row>
    <row r="13" spans="1:16" x14ac:dyDescent="0.25">
      <c r="A13" s="2" t="s">
        <v>2</v>
      </c>
      <c r="B13" s="4">
        <v>447</v>
      </c>
      <c r="C13" s="4">
        <v>473</v>
      </c>
      <c r="D13" s="4">
        <v>644</v>
      </c>
      <c r="E13" s="4">
        <v>524</v>
      </c>
      <c r="F13" s="4">
        <v>366</v>
      </c>
      <c r="G13" s="4">
        <v>641</v>
      </c>
      <c r="H13" s="4">
        <v>588</v>
      </c>
      <c r="I13" s="4">
        <v>590</v>
      </c>
      <c r="J13" s="4">
        <v>429</v>
      </c>
      <c r="K13" s="4">
        <v>494</v>
      </c>
      <c r="L13" s="4">
        <v>602</v>
      </c>
      <c r="M13" s="4">
        <v>607</v>
      </c>
      <c r="N13" s="14"/>
      <c r="O13" s="11">
        <v>6405</v>
      </c>
      <c r="P13" s="6">
        <v>76860</v>
      </c>
    </row>
    <row r="14" spans="1:16" x14ac:dyDescent="0.25">
      <c r="A14" s="2" t="s">
        <v>24</v>
      </c>
      <c r="B14" s="4">
        <v>186</v>
      </c>
      <c r="C14" s="4">
        <v>201</v>
      </c>
      <c r="D14" s="4">
        <v>186</v>
      </c>
      <c r="E14" s="4">
        <v>179</v>
      </c>
      <c r="F14" s="4">
        <v>48</v>
      </c>
      <c r="G14" s="4">
        <v>228</v>
      </c>
      <c r="H14" s="4">
        <v>146</v>
      </c>
      <c r="I14" s="4">
        <v>173</v>
      </c>
      <c r="J14" s="4">
        <v>162</v>
      </c>
      <c r="K14" s="4">
        <v>268</v>
      </c>
      <c r="L14" s="4">
        <v>164</v>
      </c>
      <c r="M14" s="4">
        <v>250</v>
      </c>
      <c r="N14" s="14"/>
      <c r="O14" s="11">
        <v>2191</v>
      </c>
      <c r="P14" s="6">
        <v>26292</v>
      </c>
    </row>
    <row r="15" spans="1:16" x14ac:dyDescent="0.25">
      <c r="A15" s="2" t="s">
        <v>30</v>
      </c>
      <c r="B15" s="4">
        <v>354</v>
      </c>
      <c r="C15" s="4">
        <v>420</v>
      </c>
      <c r="D15" s="4">
        <v>547</v>
      </c>
      <c r="E15" s="4">
        <v>530</v>
      </c>
      <c r="F15" s="4">
        <v>749</v>
      </c>
      <c r="G15" s="4">
        <v>856</v>
      </c>
      <c r="H15" s="4">
        <v>720</v>
      </c>
      <c r="I15" s="4">
        <v>977</v>
      </c>
      <c r="J15" s="4">
        <v>648</v>
      </c>
      <c r="K15" s="4">
        <v>531</v>
      </c>
      <c r="L15" s="4">
        <v>733</v>
      </c>
      <c r="M15" s="4">
        <v>729</v>
      </c>
      <c r="N15" s="14"/>
      <c r="O15" s="11">
        <v>7794</v>
      </c>
      <c r="P15" s="6">
        <v>93528</v>
      </c>
    </row>
    <row r="16" spans="1:16" x14ac:dyDescent="0.25">
      <c r="A16" s="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4"/>
      <c r="O16" s="11">
        <v>0</v>
      </c>
      <c r="P16" s="6">
        <v>0</v>
      </c>
    </row>
    <row r="17" spans="1:17" x14ac:dyDescent="0.25">
      <c r="A17" s="2" t="s">
        <v>22</v>
      </c>
      <c r="B17" s="4">
        <v>14</v>
      </c>
      <c r="C17" s="4">
        <v>11</v>
      </c>
      <c r="D17" s="4">
        <v>53</v>
      </c>
      <c r="E17" s="4">
        <v>21</v>
      </c>
      <c r="F17" s="4">
        <v>14</v>
      </c>
      <c r="G17" s="4">
        <v>17</v>
      </c>
      <c r="H17" s="4">
        <v>18</v>
      </c>
      <c r="I17" s="4">
        <v>18</v>
      </c>
      <c r="J17" s="4">
        <v>16</v>
      </c>
      <c r="K17" s="4">
        <v>24</v>
      </c>
      <c r="L17" s="4">
        <v>13</v>
      </c>
      <c r="M17" s="4">
        <v>18</v>
      </c>
      <c r="N17" s="14"/>
      <c r="O17" s="11">
        <v>237</v>
      </c>
      <c r="P17" s="6">
        <v>2844</v>
      </c>
      <c r="Q17" t="s">
        <v>32</v>
      </c>
    </row>
    <row r="18" spans="1:17" x14ac:dyDescent="0.25">
      <c r="A18" s="2" t="s">
        <v>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4"/>
      <c r="O18" s="11">
        <v>0</v>
      </c>
      <c r="P18" s="6">
        <v>0</v>
      </c>
    </row>
    <row r="19" spans="1:17" x14ac:dyDescent="0.25">
      <c r="A19" s="2" t="s">
        <v>17</v>
      </c>
      <c r="B19" s="4">
        <v>584</v>
      </c>
      <c r="C19" s="4">
        <v>695</v>
      </c>
      <c r="D19" s="4">
        <v>847</v>
      </c>
      <c r="E19" s="4">
        <v>809</v>
      </c>
      <c r="F19" s="4">
        <v>722</v>
      </c>
      <c r="G19" s="4">
        <v>1011</v>
      </c>
      <c r="H19" s="4">
        <v>904</v>
      </c>
      <c r="I19" s="4">
        <v>1129</v>
      </c>
      <c r="J19" s="4">
        <v>760</v>
      </c>
      <c r="K19" s="4">
        <v>774</v>
      </c>
      <c r="L19" s="4">
        <v>1104</v>
      </c>
      <c r="M19" s="4">
        <v>1172</v>
      </c>
      <c r="N19" s="14"/>
      <c r="O19" s="11">
        <v>10511</v>
      </c>
      <c r="P19" s="6">
        <v>126132</v>
      </c>
    </row>
    <row r="20" spans="1:17" x14ac:dyDescent="0.25">
      <c r="A20" s="2" t="s">
        <v>20</v>
      </c>
      <c r="B20" s="4">
        <v>54</v>
      </c>
      <c r="C20" s="4">
        <v>68</v>
      </c>
      <c r="D20" s="4">
        <v>57</v>
      </c>
      <c r="E20" s="4">
        <v>60</v>
      </c>
      <c r="F20" s="4">
        <v>61</v>
      </c>
      <c r="G20" s="4">
        <v>65</v>
      </c>
      <c r="H20" s="4">
        <v>69</v>
      </c>
      <c r="I20" s="4">
        <v>61</v>
      </c>
      <c r="J20" s="4">
        <v>51</v>
      </c>
      <c r="K20" s="4">
        <v>61</v>
      </c>
      <c r="L20" s="4">
        <v>57</v>
      </c>
      <c r="M20" s="4">
        <v>46</v>
      </c>
      <c r="N20" s="14"/>
      <c r="O20" s="11">
        <v>710</v>
      </c>
      <c r="P20" s="6">
        <v>8520</v>
      </c>
    </row>
    <row r="21" spans="1:17" x14ac:dyDescent="0.25">
      <c r="A21" s="2" t="s">
        <v>25</v>
      </c>
      <c r="B21" s="4">
        <v>610</v>
      </c>
      <c r="C21" s="4">
        <v>475</v>
      </c>
      <c r="D21" s="4">
        <v>442</v>
      </c>
      <c r="E21" s="4">
        <v>294</v>
      </c>
      <c r="F21" s="4">
        <v>117</v>
      </c>
      <c r="G21" s="4">
        <v>176</v>
      </c>
      <c r="H21" s="4">
        <v>273</v>
      </c>
      <c r="I21" s="4">
        <v>36</v>
      </c>
      <c r="J21" s="4">
        <v>57</v>
      </c>
      <c r="K21" s="4">
        <v>67</v>
      </c>
      <c r="L21" s="4">
        <v>62</v>
      </c>
      <c r="M21" s="4">
        <v>98</v>
      </c>
      <c r="N21" s="14"/>
      <c r="O21" s="11">
        <v>2707</v>
      </c>
      <c r="P21" s="6">
        <v>32484</v>
      </c>
    </row>
    <row r="22" spans="1:17" x14ac:dyDescent="0.25">
      <c r="A22" s="2" t="s">
        <v>21</v>
      </c>
      <c r="B22" s="4">
        <v>140</v>
      </c>
      <c r="C22" s="4">
        <v>98</v>
      </c>
      <c r="D22" s="4">
        <v>81</v>
      </c>
      <c r="E22" s="4">
        <v>99</v>
      </c>
      <c r="F22" s="4">
        <v>50</v>
      </c>
      <c r="G22" s="4">
        <v>106</v>
      </c>
      <c r="H22" s="4">
        <v>141</v>
      </c>
      <c r="I22" s="4">
        <v>150</v>
      </c>
      <c r="J22" s="4">
        <v>128</v>
      </c>
      <c r="K22" s="4">
        <v>222</v>
      </c>
      <c r="L22" s="4">
        <v>123</v>
      </c>
      <c r="M22" s="4">
        <v>153</v>
      </c>
      <c r="N22" s="14"/>
      <c r="O22" s="11">
        <v>1491</v>
      </c>
      <c r="P22" s="6">
        <v>17892</v>
      </c>
    </row>
    <row r="23" spans="1:17" x14ac:dyDescent="0.25">
      <c r="A23" s="2" t="s">
        <v>23</v>
      </c>
      <c r="B23" s="4">
        <v>46</v>
      </c>
      <c r="C23" s="4">
        <v>55</v>
      </c>
      <c r="D23" s="4">
        <v>56</v>
      </c>
      <c r="E23" s="4">
        <v>63</v>
      </c>
      <c r="F23" s="4">
        <v>51</v>
      </c>
      <c r="G23" s="4">
        <v>4</v>
      </c>
      <c r="H23" s="4">
        <v>27</v>
      </c>
      <c r="I23" s="4">
        <v>99</v>
      </c>
      <c r="J23" s="4">
        <v>18</v>
      </c>
      <c r="K23" s="4">
        <v>33</v>
      </c>
      <c r="L23" s="4">
        <v>9</v>
      </c>
      <c r="M23" s="4">
        <v>15</v>
      </c>
      <c r="N23" s="14"/>
      <c r="O23" s="11">
        <v>476</v>
      </c>
      <c r="P23" s="6">
        <v>5712</v>
      </c>
    </row>
    <row r="24" spans="1:17" x14ac:dyDescent="0.25">
      <c r="A24" s="21" t="s">
        <v>0</v>
      </c>
      <c r="B24" s="4">
        <v>1335</v>
      </c>
      <c r="C24" s="4">
        <v>1575</v>
      </c>
      <c r="D24" s="4">
        <v>2053</v>
      </c>
      <c r="E24" s="4">
        <v>1591</v>
      </c>
      <c r="F24" s="4">
        <v>1506</v>
      </c>
      <c r="G24" s="4">
        <v>1911</v>
      </c>
      <c r="H24" s="4">
        <v>2162</v>
      </c>
      <c r="I24" s="4">
        <v>1977</v>
      </c>
      <c r="J24" s="4">
        <v>1560</v>
      </c>
      <c r="K24" s="4">
        <v>1419</v>
      </c>
      <c r="L24" s="4">
        <v>2116</v>
      </c>
      <c r="M24" s="4">
        <v>1727</v>
      </c>
      <c r="N24" s="14"/>
      <c r="O24" s="22">
        <v>20932</v>
      </c>
      <c r="P24" s="23">
        <v>251184</v>
      </c>
    </row>
    <row r="25" spans="1:17" ht="4.5" customHeight="1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3"/>
      <c r="O25" s="27"/>
      <c r="P25" s="27"/>
    </row>
    <row r="26" spans="1:17" ht="21" customHeight="1" x14ac:dyDescent="0.25">
      <c r="A26" s="24" t="s">
        <v>34</v>
      </c>
      <c r="B26" s="69">
        <v>8609</v>
      </c>
      <c r="C26" s="69">
        <v>9676</v>
      </c>
      <c r="D26" s="69">
        <v>11834</v>
      </c>
      <c r="E26" s="69">
        <v>10244</v>
      </c>
      <c r="F26" s="69">
        <v>8783</v>
      </c>
      <c r="G26" s="69">
        <v>11177</v>
      </c>
      <c r="H26" s="69">
        <v>11811</v>
      </c>
      <c r="I26" s="69">
        <v>12406</v>
      </c>
      <c r="J26" s="69">
        <v>8781</v>
      </c>
      <c r="K26" s="69">
        <v>9314</v>
      </c>
      <c r="L26" s="69">
        <v>11211</v>
      </c>
      <c r="M26" s="69">
        <v>10583</v>
      </c>
      <c r="N26" s="69"/>
      <c r="O26" s="253">
        <v>124429</v>
      </c>
      <c r="P26" s="253">
        <v>1493148</v>
      </c>
    </row>
    <row r="27" spans="1:17" ht="4.5" customHeight="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0"/>
      <c r="O27" s="253"/>
      <c r="P27" s="253"/>
    </row>
    <row r="28" spans="1:17" ht="21.75" customHeight="1" x14ac:dyDescent="0.25">
      <c r="A28" s="8" t="s">
        <v>35</v>
      </c>
      <c r="B28" s="70">
        <v>103308</v>
      </c>
      <c r="C28" s="70">
        <v>116112</v>
      </c>
      <c r="D28" s="70">
        <v>142008</v>
      </c>
      <c r="E28" s="70">
        <v>122928</v>
      </c>
      <c r="F28" s="70">
        <v>105396</v>
      </c>
      <c r="G28" s="70">
        <v>134124</v>
      </c>
      <c r="H28" s="70">
        <v>141732</v>
      </c>
      <c r="I28" s="70">
        <v>148872</v>
      </c>
      <c r="J28" s="70">
        <v>105372</v>
      </c>
      <c r="K28" s="70">
        <v>111768</v>
      </c>
      <c r="L28" s="70">
        <v>134532</v>
      </c>
      <c r="M28" s="70">
        <v>126996</v>
      </c>
      <c r="N28" s="69"/>
      <c r="O28" s="254"/>
      <c r="P28" s="254"/>
    </row>
    <row r="30" spans="1:17" x14ac:dyDescent="0.25">
      <c r="D30" s="30"/>
      <c r="O30" s="30"/>
    </row>
  </sheetData>
  <mergeCells count="9">
    <mergeCell ref="O26:O28"/>
    <mergeCell ref="P26:P28"/>
    <mergeCell ref="A1:P1"/>
    <mergeCell ref="A2:P2"/>
    <mergeCell ref="A3:P3"/>
    <mergeCell ref="A5:A6"/>
    <mergeCell ref="B5:M5"/>
    <mergeCell ref="O5:O6"/>
    <mergeCell ref="P5:P6"/>
  </mergeCells>
  <printOptions horizontalCentered="1"/>
  <pageMargins left="0.45" right="0.45" top="0.75" bottom="0.75" header="0.3" footer="0.3"/>
  <pageSetup paperSize="9" scale="7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0"/>
  <sheetViews>
    <sheetView workbookViewId="0">
      <selection sqref="A1:XFD1048576"/>
    </sheetView>
  </sheetViews>
  <sheetFormatPr defaultRowHeight="15" x14ac:dyDescent="0.25"/>
  <cols>
    <col min="1" max="1" width="25.42578125" customWidth="1"/>
    <col min="2" max="2" width="10" customWidth="1"/>
    <col min="3" max="3" width="10.85546875" customWidth="1"/>
    <col min="10" max="10" width="11.85546875" customWidth="1"/>
    <col min="11" max="11" width="10" customWidth="1"/>
    <col min="12" max="13" width="11" customWidth="1"/>
    <col min="14" max="14" width="1.42578125" style="12" customWidth="1"/>
    <col min="15" max="15" width="12.85546875" customWidth="1"/>
    <col min="16" max="16" width="11.28515625" customWidth="1"/>
  </cols>
  <sheetData>
    <row r="1" spans="1:16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8.75" x14ac:dyDescent="0.3">
      <c r="A3" s="228">
        <v>2017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x14ac:dyDescent="0.25">
      <c r="N4" s="16"/>
    </row>
    <row r="5" spans="1:16" x14ac:dyDescent="0.25">
      <c r="A5" s="229" t="s">
        <v>3</v>
      </c>
      <c r="B5" s="233" t="s">
        <v>31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9"/>
      <c r="N5" s="17"/>
      <c r="O5" s="234" t="s">
        <v>33</v>
      </c>
      <c r="P5" s="236" t="s">
        <v>36</v>
      </c>
    </row>
    <row r="6" spans="1:16" x14ac:dyDescent="0.25">
      <c r="A6" s="230"/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18"/>
      <c r="O6" s="235"/>
      <c r="P6" s="232"/>
    </row>
    <row r="7" spans="1:16" x14ac:dyDescent="0.25">
      <c r="A7" s="1" t="s">
        <v>18</v>
      </c>
      <c r="B7" s="3">
        <v>1270</v>
      </c>
      <c r="C7" s="3">
        <v>993</v>
      </c>
      <c r="D7" s="3" t="s">
        <v>63</v>
      </c>
      <c r="E7" s="3">
        <v>2167</v>
      </c>
      <c r="F7" s="3">
        <v>1676</v>
      </c>
      <c r="G7" s="3">
        <v>1336</v>
      </c>
      <c r="H7" s="3">
        <v>1808</v>
      </c>
      <c r="I7" s="3">
        <v>1370</v>
      </c>
      <c r="J7" s="3">
        <v>1382</v>
      </c>
      <c r="K7" s="3">
        <v>1702</v>
      </c>
      <c r="L7" s="3">
        <v>996</v>
      </c>
      <c r="M7" s="3">
        <v>1735</v>
      </c>
      <c r="N7" s="19"/>
      <c r="O7" s="10">
        <v>16435</v>
      </c>
      <c r="P7" s="5">
        <v>197220</v>
      </c>
    </row>
    <row r="8" spans="1:16" x14ac:dyDescent="0.25">
      <c r="A8" s="2" t="s">
        <v>19</v>
      </c>
      <c r="B8" s="4">
        <v>1751</v>
      </c>
      <c r="C8" s="4">
        <v>1683</v>
      </c>
      <c r="D8" s="4" t="s">
        <v>63</v>
      </c>
      <c r="E8" s="4">
        <v>3231</v>
      </c>
      <c r="F8" s="4">
        <v>2298</v>
      </c>
      <c r="G8" s="4">
        <v>2729</v>
      </c>
      <c r="H8" s="4">
        <v>2962</v>
      </c>
      <c r="I8" s="4">
        <v>3183</v>
      </c>
      <c r="J8" s="4">
        <v>2214</v>
      </c>
      <c r="K8" s="4">
        <v>2733</v>
      </c>
      <c r="L8" s="4">
        <v>1892</v>
      </c>
      <c r="M8" s="4">
        <v>2359</v>
      </c>
      <c r="N8" s="19"/>
      <c r="O8" s="11">
        <v>27035</v>
      </c>
      <c r="P8" s="6">
        <v>324420</v>
      </c>
    </row>
    <row r="9" spans="1:16" x14ac:dyDescent="0.25">
      <c r="A9" s="2" t="s">
        <v>29</v>
      </c>
      <c r="B9" s="4">
        <v>116</v>
      </c>
      <c r="C9" s="4">
        <v>89</v>
      </c>
      <c r="D9" s="4" t="s">
        <v>63</v>
      </c>
      <c r="E9" s="4">
        <v>245</v>
      </c>
      <c r="F9" s="4">
        <v>203</v>
      </c>
      <c r="G9" s="4">
        <v>250</v>
      </c>
      <c r="H9" s="4">
        <v>159</v>
      </c>
      <c r="I9" s="4">
        <v>207</v>
      </c>
      <c r="J9" s="4">
        <v>179</v>
      </c>
      <c r="K9" s="4">
        <v>182</v>
      </c>
      <c r="L9" s="4">
        <v>147</v>
      </c>
      <c r="M9" s="4">
        <v>214</v>
      </c>
      <c r="N9" s="14"/>
      <c r="O9" s="11">
        <v>1991</v>
      </c>
      <c r="P9" s="6">
        <v>23892</v>
      </c>
    </row>
    <row r="10" spans="1:16" x14ac:dyDescent="0.25">
      <c r="A10" s="2" t="s">
        <v>55</v>
      </c>
      <c r="B10" s="4">
        <v>1415</v>
      </c>
      <c r="C10" s="4">
        <v>1318</v>
      </c>
      <c r="D10" s="4" t="s">
        <v>63</v>
      </c>
      <c r="E10" s="4">
        <v>2982</v>
      </c>
      <c r="F10" s="4">
        <v>1986</v>
      </c>
      <c r="G10" s="4">
        <v>2005</v>
      </c>
      <c r="H10" s="4">
        <v>1474</v>
      </c>
      <c r="I10" s="4">
        <v>1935</v>
      </c>
      <c r="J10" s="4">
        <v>1522</v>
      </c>
      <c r="K10" s="4">
        <v>2146</v>
      </c>
      <c r="L10" s="4">
        <v>1437</v>
      </c>
      <c r="M10" s="4">
        <v>2007</v>
      </c>
      <c r="N10" s="14"/>
      <c r="O10" s="11">
        <v>20227</v>
      </c>
      <c r="P10" s="6">
        <v>242724</v>
      </c>
    </row>
    <row r="11" spans="1:16" x14ac:dyDescent="0.25">
      <c r="A11" s="2" t="s">
        <v>28</v>
      </c>
      <c r="B11" s="4">
        <v>80</v>
      </c>
      <c r="C11" s="4">
        <v>55</v>
      </c>
      <c r="D11" s="4" t="s">
        <v>63</v>
      </c>
      <c r="E11" s="4">
        <v>94</v>
      </c>
      <c r="F11" s="4">
        <v>14</v>
      </c>
      <c r="G11" s="4">
        <v>52</v>
      </c>
      <c r="H11" s="4">
        <v>129</v>
      </c>
      <c r="I11" s="4">
        <v>112</v>
      </c>
      <c r="J11" s="4">
        <v>107</v>
      </c>
      <c r="K11" s="4">
        <v>108</v>
      </c>
      <c r="L11" s="4">
        <v>118</v>
      </c>
      <c r="M11" s="4">
        <v>154</v>
      </c>
      <c r="N11" s="14"/>
      <c r="O11" s="11">
        <v>1023</v>
      </c>
      <c r="P11" s="6">
        <v>12276</v>
      </c>
    </row>
    <row r="12" spans="1:16" x14ac:dyDescent="0.25">
      <c r="A12" s="2" t="s">
        <v>16</v>
      </c>
      <c r="B12" s="4">
        <v>155</v>
      </c>
      <c r="C12" s="4">
        <v>150</v>
      </c>
      <c r="D12" s="4" t="s">
        <v>63</v>
      </c>
      <c r="E12" s="4">
        <v>316</v>
      </c>
      <c r="F12" s="4">
        <v>205</v>
      </c>
      <c r="G12" s="4">
        <v>223</v>
      </c>
      <c r="H12" s="4">
        <v>170</v>
      </c>
      <c r="I12" s="4">
        <v>235</v>
      </c>
      <c r="J12" s="4">
        <v>231</v>
      </c>
      <c r="K12" s="4">
        <v>277</v>
      </c>
      <c r="L12" s="4">
        <v>207</v>
      </c>
      <c r="M12" s="4">
        <v>348</v>
      </c>
      <c r="N12" s="14"/>
      <c r="O12" s="11">
        <v>2517</v>
      </c>
      <c r="P12" s="6">
        <v>30204</v>
      </c>
    </row>
    <row r="13" spans="1:16" x14ac:dyDescent="0.25">
      <c r="A13" s="2" t="s">
        <v>2</v>
      </c>
      <c r="B13" s="4">
        <v>503</v>
      </c>
      <c r="C13" s="4">
        <v>444</v>
      </c>
      <c r="D13" s="4" t="s">
        <v>63</v>
      </c>
      <c r="E13" s="4">
        <v>887</v>
      </c>
      <c r="F13" s="4">
        <v>535</v>
      </c>
      <c r="G13" s="4">
        <v>607</v>
      </c>
      <c r="H13" s="4">
        <v>665</v>
      </c>
      <c r="I13" s="4">
        <v>549</v>
      </c>
      <c r="J13" s="4">
        <v>468</v>
      </c>
      <c r="K13" s="4">
        <v>681</v>
      </c>
      <c r="L13" s="4">
        <v>406</v>
      </c>
      <c r="M13" s="4">
        <v>726</v>
      </c>
      <c r="N13" s="14"/>
      <c r="O13" s="11">
        <v>6471</v>
      </c>
      <c r="P13" s="6">
        <v>77652</v>
      </c>
    </row>
    <row r="14" spans="1:16" x14ac:dyDescent="0.25">
      <c r="A14" s="2" t="s">
        <v>24</v>
      </c>
      <c r="B14" s="4">
        <v>154</v>
      </c>
      <c r="C14" s="4">
        <v>162</v>
      </c>
      <c r="D14" s="4">
        <v>219</v>
      </c>
      <c r="E14" s="4">
        <v>69</v>
      </c>
      <c r="F14" s="4">
        <v>109</v>
      </c>
      <c r="G14" s="4">
        <v>162</v>
      </c>
      <c r="H14" s="4">
        <v>203</v>
      </c>
      <c r="I14" s="4">
        <v>233</v>
      </c>
      <c r="J14" s="4">
        <v>227</v>
      </c>
      <c r="K14" s="4">
        <v>174</v>
      </c>
      <c r="L14" s="4">
        <v>143</v>
      </c>
      <c r="M14" s="4">
        <v>209</v>
      </c>
      <c r="N14" s="14"/>
      <c r="O14" s="11">
        <v>2064</v>
      </c>
      <c r="P14" s="6">
        <v>24768</v>
      </c>
    </row>
    <row r="15" spans="1:16" x14ac:dyDescent="0.25">
      <c r="A15" s="2" t="s">
        <v>30</v>
      </c>
      <c r="B15" s="4">
        <v>500</v>
      </c>
      <c r="C15" s="4">
        <v>426</v>
      </c>
      <c r="D15" s="4" t="s">
        <v>63</v>
      </c>
      <c r="E15" s="4">
        <v>929</v>
      </c>
      <c r="F15" s="4">
        <v>827</v>
      </c>
      <c r="G15" s="4">
        <v>918</v>
      </c>
      <c r="H15" s="4">
        <v>467</v>
      </c>
      <c r="I15" s="4">
        <v>908</v>
      </c>
      <c r="J15" s="4">
        <v>680</v>
      </c>
      <c r="K15" s="4">
        <v>835</v>
      </c>
      <c r="L15" s="4">
        <v>546</v>
      </c>
      <c r="M15" s="4">
        <v>791</v>
      </c>
      <c r="N15" s="14"/>
      <c r="O15" s="11">
        <v>7827</v>
      </c>
      <c r="P15" s="6">
        <v>93924</v>
      </c>
    </row>
    <row r="16" spans="1:16" x14ac:dyDescent="0.25">
      <c r="A16" s="2" t="s">
        <v>26</v>
      </c>
      <c r="B16" s="4" t="s">
        <v>63</v>
      </c>
      <c r="C16" s="4" t="s">
        <v>63</v>
      </c>
      <c r="D16" s="4" t="s">
        <v>63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4" t="s">
        <v>63</v>
      </c>
      <c r="M16" s="4"/>
      <c r="N16" s="14"/>
      <c r="O16" s="11">
        <v>0</v>
      </c>
      <c r="P16" s="6">
        <v>0</v>
      </c>
    </row>
    <row r="17" spans="1:17" x14ac:dyDescent="0.25">
      <c r="A17" s="2" t="s">
        <v>22</v>
      </c>
      <c r="B17" s="4">
        <v>91</v>
      </c>
      <c r="C17" s="4">
        <v>66</v>
      </c>
      <c r="D17" s="4">
        <v>46</v>
      </c>
      <c r="E17" s="4">
        <v>12</v>
      </c>
      <c r="F17" s="4">
        <v>34</v>
      </c>
      <c r="G17" s="4">
        <v>47</v>
      </c>
      <c r="H17" s="4">
        <v>57</v>
      </c>
      <c r="I17" s="4">
        <v>37</v>
      </c>
      <c r="J17" s="4">
        <v>25</v>
      </c>
      <c r="K17" s="4">
        <v>16</v>
      </c>
      <c r="L17" s="4">
        <v>6</v>
      </c>
      <c r="M17" s="4">
        <v>18</v>
      </c>
      <c r="N17" s="14"/>
      <c r="O17" s="11">
        <v>455</v>
      </c>
      <c r="P17" s="6">
        <v>5460</v>
      </c>
      <c r="Q17" t="s">
        <v>32</v>
      </c>
    </row>
    <row r="18" spans="1:17" x14ac:dyDescent="0.25">
      <c r="A18" s="2" t="s">
        <v>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4"/>
      <c r="O18" s="11">
        <v>0</v>
      </c>
      <c r="P18" s="6">
        <v>0</v>
      </c>
    </row>
    <row r="19" spans="1:17" x14ac:dyDescent="0.25">
      <c r="A19" s="2" t="s">
        <v>17</v>
      </c>
      <c r="B19" s="4">
        <v>668</v>
      </c>
      <c r="C19" s="4">
        <v>583</v>
      </c>
      <c r="D19" s="4">
        <v>147</v>
      </c>
      <c r="E19" s="4">
        <v>1491</v>
      </c>
      <c r="F19" s="4">
        <v>1063</v>
      </c>
      <c r="G19" s="4">
        <v>809</v>
      </c>
      <c r="H19" s="4">
        <v>-50</v>
      </c>
      <c r="I19" s="4">
        <v>807</v>
      </c>
      <c r="J19" s="4">
        <v>757</v>
      </c>
      <c r="K19" s="4">
        <v>857</v>
      </c>
      <c r="L19" s="4">
        <v>624</v>
      </c>
      <c r="M19" s="4">
        <v>1076</v>
      </c>
      <c r="N19" s="14"/>
      <c r="O19" s="11">
        <v>8832</v>
      </c>
      <c r="P19" s="6">
        <v>105984</v>
      </c>
    </row>
    <row r="20" spans="1:17" x14ac:dyDescent="0.25">
      <c r="A20" s="2" t="s">
        <v>20</v>
      </c>
      <c r="B20" s="4">
        <v>69</v>
      </c>
      <c r="C20" s="4">
        <v>74</v>
      </c>
      <c r="D20" s="4">
        <v>34</v>
      </c>
      <c r="E20" s="4">
        <v>63</v>
      </c>
      <c r="F20" s="4">
        <v>75</v>
      </c>
      <c r="G20" s="4">
        <v>71</v>
      </c>
      <c r="H20" s="4">
        <v>75</v>
      </c>
      <c r="I20" s="4">
        <v>74</v>
      </c>
      <c r="J20" s="4">
        <v>72</v>
      </c>
      <c r="K20" s="4">
        <v>51</v>
      </c>
      <c r="L20" s="4">
        <v>55</v>
      </c>
      <c r="M20" s="4">
        <v>50</v>
      </c>
      <c r="N20" s="14"/>
      <c r="O20" s="11">
        <v>763</v>
      </c>
      <c r="P20" s="6">
        <v>9156</v>
      </c>
    </row>
    <row r="21" spans="1:17" x14ac:dyDescent="0.25">
      <c r="A21" s="2" t="s">
        <v>25</v>
      </c>
      <c r="B21" s="4">
        <v>681</v>
      </c>
      <c r="C21" s="4">
        <v>420</v>
      </c>
      <c r="D21" s="4">
        <v>208</v>
      </c>
      <c r="E21" s="4">
        <v>487</v>
      </c>
      <c r="F21" s="4">
        <v>282</v>
      </c>
      <c r="G21" s="4">
        <v>460</v>
      </c>
      <c r="H21" s="4">
        <v>703</v>
      </c>
      <c r="I21" s="4">
        <v>724</v>
      </c>
      <c r="J21" s="4">
        <v>743</v>
      </c>
      <c r="K21" s="4">
        <v>455</v>
      </c>
      <c r="L21" s="4">
        <v>413</v>
      </c>
      <c r="M21" s="4">
        <v>808</v>
      </c>
      <c r="N21" s="14"/>
      <c r="O21" s="11">
        <v>6384</v>
      </c>
      <c r="P21" s="6">
        <v>76608</v>
      </c>
    </row>
    <row r="22" spans="1:17" x14ac:dyDescent="0.25">
      <c r="A22" s="2" t="s">
        <v>21</v>
      </c>
      <c r="B22" s="4">
        <v>142</v>
      </c>
      <c r="C22" s="4">
        <v>111</v>
      </c>
      <c r="D22" s="4">
        <v>125</v>
      </c>
      <c r="E22" s="4">
        <v>38</v>
      </c>
      <c r="F22" s="4">
        <v>161</v>
      </c>
      <c r="G22" s="4">
        <v>210</v>
      </c>
      <c r="H22" s="4">
        <v>239</v>
      </c>
      <c r="I22" s="4">
        <v>283</v>
      </c>
      <c r="J22" s="4">
        <v>211</v>
      </c>
      <c r="K22" s="4">
        <v>114</v>
      </c>
      <c r="L22" s="4">
        <v>133</v>
      </c>
      <c r="M22" s="4">
        <v>157</v>
      </c>
      <c r="N22" s="14"/>
      <c r="O22" s="11">
        <v>1924</v>
      </c>
      <c r="P22" s="6">
        <v>23088</v>
      </c>
    </row>
    <row r="23" spans="1:17" x14ac:dyDescent="0.25">
      <c r="A23" s="2" t="s">
        <v>23</v>
      </c>
      <c r="B23" s="4">
        <v>4</v>
      </c>
      <c r="C23" s="4">
        <v>13</v>
      </c>
      <c r="D23" s="4">
        <v>15</v>
      </c>
      <c r="E23" s="4">
        <v>34</v>
      </c>
      <c r="F23" s="4" t="s">
        <v>63</v>
      </c>
      <c r="G23" s="4">
        <v>5</v>
      </c>
      <c r="H23" s="4">
        <v>20</v>
      </c>
      <c r="I23" s="4">
        <v>35</v>
      </c>
      <c r="J23" s="4">
        <v>70</v>
      </c>
      <c r="K23" s="4">
        <v>64</v>
      </c>
      <c r="L23" s="4">
        <v>52</v>
      </c>
      <c r="M23" s="4">
        <v>41</v>
      </c>
      <c r="N23" s="14"/>
      <c r="O23" s="11">
        <v>353</v>
      </c>
      <c r="P23" s="6">
        <v>4236</v>
      </c>
    </row>
    <row r="24" spans="1:17" x14ac:dyDescent="0.25">
      <c r="A24" s="21" t="s">
        <v>0</v>
      </c>
      <c r="B24" s="14">
        <v>1424</v>
      </c>
      <c r="C24" s="14">
        <v>1366</v>
      </c>
      <c r="D24" s="14" t="s">
        <v>63</v>
      </c>
      <c r="E24" s="14">
        <v>2594</v>
      </c>
      <c r="F24" s="14">
        <v>1915</v>
      </c>
      <c r="G24" s="14">
        <v>2059</v>
      </c>
      <c r="H24" s="14">
        <v>1896</v>
      </c>
      <c r="I24" s="14">
        <v>2026</v>
      </c>
      <c r="J24" s="14">
        <v>1744</v>
      </c>
      <c r="K24" s="14">
        <v>1963</v>
      </c>
      <c r="L24" s="14">
        <v>1366</v>
      </c>
      <c r="M24" s="14">
        <v>2246</v>
      </c>
      <c r="N24" s="14"/>
      <c r="O24" s="22">
        <v>20599</v>
      </c>
      <c r="P24" s="23">
        <v>247188</v>
      </c>
    </row>
    <row r="25" spans="1:17" ht="4.5" customHeight="1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3"/>
      <c r="O25" s="27"/>
      <c r="P25" s="27"/>
    </row>
    <row r="26" spans="1:17" ht="21" customHeight="1" x14ac:dyDescent="0.25">
      <c r="A26" s="24" t="s">
        <v>34</v>
      </c>
      <c r="B26" s="15">
        <v>9023</v>
      </c>
      <c r="C26" s="15">
        <v>7953</v>
      </c>
      <c r="D26" s="15">
        <v>8216.5</v>
      </c>
      <c r="E26" s="15">
        <v>8216.5</v>
      </c>
      <c r="F26" s="15">
        <v>11383</v>
      </c>
      <c r="G26" s="15">
        <v>11943</v>
      </c>
      <c r="H26" s="15">
        <v>10977</v>
      </c>
      <c r="I26" s="15">
        <v>12718</v>
      </c>
      <c r="J26" s="15">
        <v>10632</v>
      </c>
      <c r="K26" s="15">
        <v>12358</v>
      </c>
      <c r="L26" s="15">
        <v>8541</v>
      </c>
      <c r="M26" s="15">
        <v>12939</v>
      </c>
      <c r="N26" s="15"/>
      <c r="O26" s="253">
        <v>124900</v>
      </c>
      <c r="P26" s="253">
        <v>1498800</v>
      </c>
    </row>
    <row r="27" spans="1:17" ht="4.5" customHeight="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0"/>
      <c r="O27" s="253"/>
      <c r="P27" s="253"/>
    </row>
    <row r="28" spans="1:17" ht="21.75" customHeight="1" x14ac:dyDescent="0.25">
      <c r="A28" s="8" t="s">
        <v>35</v>
      </c>
      <c r="B28" s="7">
        <v>108276</v>
      </c>
      <c r="C28" s="7">
        <v>95436</v>
      </c>
      <c r="D28" s="7">
        <v>98598</v>
      </c>
      <c r="E28" s="7">
        <v>98598</v>
      </c>
      <c r="F28" s="7">
        <v>136596</v>
      </c>
      <c r="G28" s="7">
        <v>143316</v>
      </c>
      <c r="H28" s="7">
        <v>131724</v>
      </c>
      <c r="I28" s="7">
        <v>152616</v>
      </c>
      <c r="J28" s="7">
        <v>127584</v>
      </c>
      <c r="K28" s="7">
        <v>148296</v>
      </c>
      <c r="L28" s="7">
        <v>102492</v>
      </c>
      <c r="M28" s="7">
        <v>155268</v>
      </c>
      <c r="N28" s="15"/>
      <c r="O28" s="254"/>
      <c r="P28" s="254"/>
    </row>
    <row r="30" spans="1:17" x14ac:dyDescent="0.25">
      <c r="D30" s="30">
        <v>16433</v>
      </c>
      <c r="E30">
        <v>16455</v>
      </c>
      <c r="O30" s="30"/>
    </row>
  </sheetData>
  <mergeCells count="9">
    <mergeCell ref="A1:P1"/>
    <mergeCell ref="A2:P2"/>
    <mergeCell ref="A3:P3"/>
    <mergeCell ref="O26:O28"/>
    <mergeCell ref="P26:P28"/>
    <mergeCell ref="A5:A6"/>
    <mergeCell ref="B5:M5"/>
    <mergeCell ref="O5:O6"/>
    <mergeCell ref="P5:P6"/>
  </mergeCells>
  <printOptions horizontalCentered="1"/>
  <pageMargins left="0.45" right="0.45" top="0.75" bottom="0.75" header="0.3" footer="0.3"/>
  <pageSetup paperSize="9" scale="7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0"/>
  <sheetViews>
    <sheetView topLeftCell="A10" workbookViewId="0">
      <selection activeCell="J33" sqref="J33"/>
    </sheetView>
  </sheetViews>
  <sheetFormatPr defaultRowHeight="15" x14ac:dyDescent="0.25"/>
  <cols>
    <col min="1" max="1" width="25.42578125" customWidth="1"/>
    <col min="2" max="2" width="10" customWidth="1"/>
    <col min="3" max="3" width="10.85546875" customWidth="1"/>
    <col min="10" max="10" width="11.85546875" customWidth="1"/>
    <col min="11" max="11" width="10" customWidth="1"/>
    <col min="12" max="13" width="11" customWidth="1"/>
    <col min="14" max="14" width="1.42578125" style="12" customWidth="1"/>
    <col min="15" max="15" width="12.85546875" customWidth="1"/>
    <col min="16" max="16" width="11.28515625" customWidth="1"/>
  </cols>
  <sheetData>
    <row r="1" spans="1:16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8.75" x14ac:dyDescent="0.3">
      <c r="A3" s="228">
        <v>2016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x14ac:dyDescent="0.25">
      <c r="N4" s="16"/>
    </row>
    <row r="5" spans="1:16" x14ac:dyDescent="0.25">
      <c r="A5" s="229" t="s">
        <v>3</v>
      </c>
      <c r="B5" s="233" t="s">
        <v>31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9"/>
      <c r="N5" s="17"/>
      <c r="O5" s="234" t="s">
        <v>33</v>
      </c>
      <c r="P5" s="236" t="s">
        <v>36</v>
      </c>
    </row>
    <row r="6" spans="1:16" x14ac:dyDescent="0.25">
      <c r="A6" s="230"/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18"/>
      <c r="O6" s="235"/>
      <c r="P6" s="232"/>
    </row>
    <row r="7" spans="1:16" x14ac:dyDescent="0.25">
      <c r="A7" s="1" t="s">
        <v>18</v>
      </c>
      <c r="B7" s="3">
        <v>1136</v>
      </c>
      <c r="C7" s="3">
        <v>1102</v>
      </c>
      <c r="D7" s="3">
        <v>1533</v>
      </c>
      <c r="E7" s="3">
        <v>1456</v>
      </c>
      <c r="F7" s="3">
        <v>1652</v>
      </c>
      <c r="G7" s="3">
        <v>1442</v>
      </c>
      <c r="H7" s="3">
        <v>1559</v>
      </c>
      <c r="I7" s="3">
        <v>1360</v>
      </c>
      <c r="J7" s="3">
        <v>1555</v>
      </c>
      <c r="K7" s="3">
        <v>1579</v>
      </c>
      <c r="L7" s="3">
        <v>1179</v>
      </c>
      <c r="M7" s="3">
        <v>1561</v>
      </c>
      <c r="N7" s="19"/>
      <c r="O7" s="10">
        <v>17114</v>
      </c>
      <c r="P7" s="5">
        <v>205368</v>
      </c>
    </row>
    <row r="8" spans="1:16" x14ac:dyDescent="0.25">
      <c r="A8" s="2" t="s">
        <v>19</v>
      </c>
      <c r="B8" s="4">
        <v>1732</v>
      </c>
      <c r="C8" s="4">
        <v>1923</v>
      </c>
      <c r="D8" s="4">
        <v>2692</v>
      </c>
      <c r="E8" s="4">
        <v>1948</v>
      </c>
      <c r="F8" s="4">
        <v>2474</v>
      </c>
      <c r="G8" s="4">
        <v>1881</v>
      </c>
      <c r="H8" s="4">
        <v>2077</v>
      </c>
      <c r="I8" s="4">
        <v>1887</v>
      </c>
      <c r="J8" s="4">
        <v>2093</v>
      </c>
      <c r="K8" s="4">
        <v>2690</v>
      </c>
      <c r="L8" s="4">
        <v>1542</v>
      </c>
      <c r="M8" s="4">
        <v>2719</v>
      </c>
      <c r="N8" s="19"/>
      <c r="O8" s="11">
        <v>25658</v>
      </c>
      <c r="P8" s="6">
        <v>307896</v>
      </c>
    </row>
    <row r="9" spans="1:16" x14ac:dyDescent="0.25">
      <c r="A9" s="2" t="s">
        <v>29</v>
      </c>
      <c r="B9" s="4">
        <v>102</v>
      </c>
      <c r="C9" s="4">
        <v>121</v>
      </c>
      <c r="D9" s="4">
        <v>206</v>
      </c>
      <c r="E9" s="4">
        <v>169</v>
      </c>
      <c r="F9" s="4">
        <v>193</v>
      </c>
      <c r="G9" s="4">
        <v>146</v>
      </c>
      <c r="H9" s="4">
        <v>146</v>
      </c>
      <c r="I9" s="4">
        <v>161</v>
      </c>
      <c r="J9" s="4">
        <v>129</v>
      </c>
      <c r="K9" s="4">
        <v>180</v>
      </c>
      <c r="L9" s="4">
        <v>128</v>
      </c>
      <c r="M9" s="4">
        <v>155</v>
      </c>
      <c r="N9" s="14"/>
      <c r="O9" s="11">
        <v>1836</v>
      </c>
      <c r="P9" s="6">
        <v>22032</v>
      </c>
    </row>
    <row r="10" spans="1:16" x14ac:dyDescent="0.25">
      <c r="A10" s="2" t="s">
        <v>1</v>
      </c>
      <c r="B10" s="4">
        <v>1563</v>
      </c>
      <c r="C10" s="4">
        <v>1519</v>
      </c>
      <c r="D10" s="4">
        <v>2196</v>
      </c>
      <c r="E10" s="4">
        <v>1762</v>
      </c>
      <c r="F10" s="4">
        <v>2113</v>
      </c>
      <c r="G10" s="4">
        <v>1820</v>
      </c>
      <c r="H10" s="4">
        <v>1412</v>
      </c>
      <c r="I10" s="4">
        <v>1782</v>
      </c>
      <c r="J10" s="4">
        <v>1537</v>
      </c>
      <c r="K10" s="4">
        <v>2303</v>
      </c>
      <c r="L10" s="4">
        <v>1627</v>
      </c>
      <c r="M10" s="4">
        <v>1691</v>
      </c>
      <c r="N10" s="14"/>
      <c r="O10" s="11">
        <v>21325</v>
      </c>
      <c r="P10" s="6">
        <v>255900</v>
      </c>
    </row>
    <row r="11" spans="1:16" x14ac:dyDescent="0.25">
      <c r="A11" s="2" t="s">
        <v>28</v>
      </c>
      <c r="B11" s="4">
        <v>290</v>
      </c>
      <c r="C11" s="4">
        <v>292</v>
      </c>
      <c r="D11" s="4">
        <v>280</v>
      </c>
      <c r="E11" s="4">
        <v>165</v>
      </c>
      <c r="F11" s="4">
        <v>267</v>
      </c>
      <c r="G11" s="4">
        <v>175</v>
      </c>
      <c r="H11" s="4">
        <v>127</v>
      </c>
      <c r="I11" s="4">
        <v>124</v>
      </c>
      <c r="J11" s="4">
        <v>149</v>
      </c>
      <c r="K11" s="4">
        <v>245</v>
      </c>
      <c r="L11" s="4">
        <v>124</v>
      </c>
      <c r="M11" s="4">
        <v>186</v>
      </c>
      <c r="N11" s="14"/>
      <c r="O11" s="11">
        <v>2424</v>
      </c>
      <c r="P11" s="6">
        <v>29088</v>
      </c>
    </row>
    <row r="12" spans="1:16" x14ac:dyDescent="0.25">
      <c r="A12" s="2" t="s">
        <v>16</v>
      </c>
      <c r="B12" s="4">
        <v>176</v>
      </c>
      <c r="C12" s="4">
        <v>206</v>
      </c>
      <c r="D12" s="4">
        <v>276</v>
      </c>
      <c r="E12" s="4">
        <v>223</v>
      </c>
      <c r="F12" s="4">
        <v>270</v>
      </c>
      <c r="G12" s="4">
        <v>193</v>
      </c>
      <c r="H12" s="4">
        <v>190</v>
      </c>
      <c r="I12" s="4">
        <v>207</v>
      </c>
      <c r="J12" s="4">
        <v>207</v>
      </c>
      <c r="K12" s="4">
        <v>259</v>
      </c>
      <c r="L12" s="4">
        <v>218</v>
      </c>
      <c r="M12" s="4">
        <v>233</v>
      </c>
      <c r="N12" s="14"/>
      <c r="O12" s="11">
        <v>2658</v>
      </c>
      <c r="P12" s="6">
        <v>31896</v>
      </c>
    </row>
    <row r="13" spans="1:16" x14ac:dyDescent="0.25">
      <c r="A13" s="2" t="s">
        <v>2</v>
      </c>
      <c r="B13" s="4">
        <v>341</v>
      </c>
      <c r="C13" s="4">
        <v>376</v>
      </c>
      <c r="D13" s="4">
        <v>577</v>
      </c>
      <c r="E13" s="4">
        <v>479</v>
      </c>
      <c r="F13" s="4">
        <v>643</v>
      </c>
      <c r="G13" s="4">
        <v>501</v>
      </c>
      <c r="H13" s="4">
        <v>623</v>
      </c>
      <c r="I13" s="4">
        <v>603</v>
      </c>
      <c r="J13" s="4">
        <v>615</v>
      </c>
      <c r="K13" s="4">
        <v>607</v>
      </c>
      <c r="L13" s="4">
        <v>664</v>
      </c>
      <c r="M13" s="4">
        <v>593</v>
      </c>
      <c r="N13" s="14"/>
      <c r="O13" s="11">
        <v>6622</v>
      </c>
      <c r="P13" s="6">
        <v>79464</v>
      </c>
    </row>
    <row r="14" spans="1:16" x14ac:dyDescent="0.25">
      <c r="A14" s="2" t="s">
        <v>24</v>
      </c>
      <c r="B14" s="4">
        <v>241</v>
      </c>
      <c r="C14" s="4">
        <v>256</v>
      </c>
      <c r="D14" s="4">
        <v>316</v>
      </c>
      <c r="E14" s="4">
        <v>231</v>
      </c>
      <c r="F14" s="4">
        <v>330</v>
      </c>
      <c r="G14" s="4">
        <v>243</v>
      </c>
      <c r="H14" s="4">
        <v>224</v>
      </c>
      <c r="I14" s="4">
        <v>262</v>
      </c>
      <c r="J14" s="4">
        <v>230</v>
      </c>
      <c r="K14" s="4">
        <v>397</v>
      </c>
      <c r="L14" s="4">
        <v>185</v>
      </c>
      <c r="M14" s="4">
        <v>285</v>
      </c>
      <c r="N14" s="14"/>
      <c r="O14" s="11">
        <v>3200</v>
      </c>
      <c r="P14" s="6">
        <v>38400</v>
      </c>
    </row>
    <row r="15" spans="1:16" x14ac:dyDescent="0.25">
      <c r="A15" s="2" t="s">
        <v>30</v>
      </c>
      <c r="B15" s="4">
        <v>386</v>
      </c>
      <c r="C15" s="4">
        <v>391</v>
      </c>
      <c r="D15" s="4">
        <v>585</v>
      </c>
      <c r="E15" s="4">
        <v>560</v>
      </c>
      <c r="F15" s="4">
        <v>744</v>
      </c>
      <c r="G15" s="4">
        <v>575</v>
      </c>
      <c r="H15" s="4">
        <v>513</v>
      </c>
      <c r="I15" s="4">
        <v>580</v>
      </c>
      <c r="J15" s="4">
        <v>524</v>
      </c>
      <c r="K15" s="4">
        <v>710</v>
      </c>
      <c r="L15" s="4">
        <v>431</v>
      </c>
      <c r="M15" s="4">
        <v>707</v>
      </c>
      <c r="N15" s="14"/>
      <c r="O15" s="11">
        <v>6706</v>
      </c>
      <c r="P15" s="6">
        <v>80472</v>
      </c>
    </row>
    <row r="16" spans="1:16" x14ac:dyDescent="0.25">
      <c r="A16" s="2" t="s">
        <v>26</v>
      </c>
      <c r="B16" s="4" t="s">
        <v>63</v>
      </c>
      <c r="C16" s="4" t="s">
        <v>63</v>
      </c>
      <c r="D16" s="4" t="s">
        <v>63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4" t="s">
        <v>63</v>
      </c>
      <c r="M16" s="4" t="s">
        <v>63</v>
      </c>
      <c r="N16" s="14"/>
      <c r="O16" s="11">
        <v>0</v>
      </c>
      <c r="P16" s="6">
        <v>0</v>
      </c>
    </row>
    <row r="17" spans="1:17" x14ac:dyDescent="0.25">
      <c r="A17" s="2" t="s">
        <v>22</v>
      </c>
      <c r="B17" s="4">
        <v>87</v>
      </c>
      <c r="C17" s="4">
        <v>89</v>
      </c>
      <c r="D17" s="4">
        <v>98</v>
      </c>
      <c r="E17" s="4">
        <v>76</v>
      </c>
      <c r="F17" s="4">
        <v>74</v>
      </c>
      <c r="G17" s="4">
        <v>74</v>
      </c>
      <c r="H17" s="4">
        <v>54</v>
      </c>
      <c r="I17" s="4">
        <v>94</v>
      </c>
      <c r="J17" s="4">
        <v>76</v>
      </c>
      <c r="K17" s="4">
        <v>58</v>
      </c>
      <c r="L17" s="4">
        <v>29</v>
      </c>
      <c r="M17" s="4">
        <v>69</v>
      </c>
      <c r="N17" s="14"/>
      <c r="O17" s="11">
        <v>878</v>
      </c>
      <c r="P17" s="6">
        <v>10536</v>
      </c>
      <c r="Q17" t="s">
        <v>32</v>
      </c>
    </row>
    <row r="18" spans="1:17" x14ac:dyDescent="0.25">
      <c r="A18" s="2" t="s">
        <v>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4"/>
      <c r="O18" s="11">
        <v>0</v>
      </c>
      <c r="P18" s="6">
        <v>0</v>
      </c>
    </row>
    <row r="19" spans="1:17" x14ac:dyDescent="0.25">
      <c r="A19" s="2" t="s">
        <v>17</v>
      </c>
      <c r="B19" s="4">
        <v>766</v>
      </c>
      <c r="C19" s="4">
        <v>792</v>
      </c>
      <c r="D19" s="4">
        <v>1023</v>
      </c>
      <c r="E19" s="4">
        <v>883</v>
      </c>
      <c r="F19" s="4">
        <v>1032</v>
      </c>
      <c r="G19" s="4">
        <v>826</v>
      </c>
      <c r="H19" s="4">
        <v>879</v>
      </c>
      <c r="I19" s="4">
        <v>939</v>
      </c>
      <c r="J19" s="4">
        <v>980</v>
      </c>
      <c r="K19" s="4">
        <v>890</v>
      </c>
      <c r="L19" s="4">
        <v>1035</v>
      </c>
      <c r="M19" s="4">
        <v>1000</v>
      </c>
      <c r="N19" s="14"/>
      <c r="O19" s="11">
        <v>11045</v>
      </c>
      <c r="P19" s="6">
        <v>132540</v>
      </c>
    </row>
    <row r="20" spans="1:17" x14ac:dyDescent="0.25">
      <c r="A20" s="2" t="s">
        <v>20</v>
      </c>
      <c r="B20" s="4">
        <v>84</v>
      </c>
      <c r="C20" s="4">
        <v>90</v>
      </c>
      <c r="D20" s="4">
        <v>109</v>
      </c>
      <c r="E20" s="4">
        <v>78</v>
      </c>
      <c r="F20" s="4">
        <v>73</v>
      </c>
      <c r="G20" s="4">
        <v>72</v>
      </c>
      <c r="H20" s="4">
        <v>63</v>
      </c>
      <c r="I20" s="4">
        <v>80</v>
      </c>
      <c r="J20" s="4">
        <v>58</v>
      </c>
      <c r="K20" s="4">
        <v>86</v>
      </c>
      <c r="L20" s="4">
        <v>60</v>
      </c>
      <c r="M20" s="4">
        <v>77</v>
      </c>
      <c r="N20" s="14"/>
      <c r="O20" s="11">
        <v>930</v>
      </c>
      <c r="P20" s="6">
        <v>11160</v>
      </c>
    </row>
    <row r="21" spans="1:17" x14ac:dyDescent="0.25">
      <c r="A21" s="2" t="s">
        <v>25</v>
      </c>
      <c r="B21" s="4">
        <v>2042</v>
      </c>
      <c r="C21" s="4">
        <v>1442</v>
      </c>
      <c r="D21" s="4">
        <v>1467</v>
      </c>
      <c r="E21" s="4">
        <v>646</v>
      </c>
      <c r="F21" s="4">
        <v>770</v>
      </c>
      <c r="G21" s="4">
        <v>732</v>
      </c>
      <c r="H21" s="4">
        <v>808</v>
      </c>
      <c r="I21" s="4">
        <v>707</v>
      </c>
      <c r="J21" s="4">
        <v>1738</v>
      </c>
      <c r="K21" s="4">
        <v>1102</v>
      </c>
      <c r="L21" s="4">
        <v>553</v>
      </c>
      <c r="M21" s="4">
        <v>801</v>
      </c>
      <c r="N21" s="14"/>
      <c r="O21" s="11">
        <v>12808</v>
      </c>
      <c r="P21" s="6">
        <v>153696</v>
      </c>
    </row>
    <row r="22" spans="1:17" x14ac:dyDescent="0.25">
      <c r="A22" s="2" t="s">
        <v>21</v>
      </c>
      <c r="B22" s="4">
        <v>92</v>
      </c>
      <c r="C22" s="4">
        <v>86</v>
      </c>
      <c r="D22" s="4">
        <v>242</v>
      </c>
      <c r="E22" s="4">
        <v>135</v>
      </c>
      <c r="F22" s="4">
        <v>233</v>
      </c>
      <c r="G22" s="4">
        <v>173</v>
      </c>
      <c r="H22" s="4">
        <v>176</v>
      </c>
      <c r="I22" s="4">
        <v>222</v>
      </c>
      <c r="J22" s="4">
        <v>238</v>
      </c>
      <c r="K22" s="4">
        <v>345</v>
      </c>
      <c r="L22" s="4">
        <v>148</v>
      </c>
      <c r="M22" s="4">
        <v>227</v>
      </c>
      <c r="N22" s="14"/>
      <c r="O22" s="11">
        <v>2317</v>
      </c>
      <c r="P22" s="6">
        <v>27804</v>
      </c>
    </row>
    <row r="23" spans="1:17" x14ac:dyDescent="0.25">
      <c r="A23" s="2" t="s">
        <v>23</v>
      </c>
      <c r="B23" s="4">
        <v>14</v>
      </c>
      <c r="C23" s="4">
        <v>13</v>
      </c>
      <c r="D23" s="4">
        <v>27</v>
      </c>
      <c r="E23" s="4">
        <v>15</v>
      </c>
      <c r="F23" s="4">
        <v>36</v>
      </c>
      <c r="G23" s="4">
        <v>31</v>
      </c>
      <c r="H23" s="4">
        <v>26</v>
      </c>
      <c r="I23" s="4">
        <v>47</v>
      </c>
      <c r="J23" s="4">
        <v>40</v>
      </c>
      <c r="K23" s="4">
        <v>35</v>
      </c>
      <c r="L23" s="4">
        <v>5</v>
      </c>
      <c r="M23" s="4">
        <v>13</v>
      </c>
      <c r="N23" s="14"/>
      <c r="O23" s="11">
        <v>302</v>
      </c>
      <c r="P23" s="6">
        <v>3624</v>
      </c>
    </row>
    <row r="24" spans="1:17" x14ac:dyDescent="0.25">
      <c r="A24" s="21" t="s">
        <v>0</v>
      </c>
      <c r="B24" s="14">
        <v>1815</v>
      </c>
      <c r="C24" s="14">
        <v>1716</v>
      </c>
      <c r="D24" s="14">
        <v>2187</v>
      </c>
      <c r="E24" s="14">
        <v>1789</v>
      </c>
      <c r="F24" s="14">
        <v>2333</v>
      </c>
      <c r="G24" s="14">
        <v>1897</v>
      </c>
      <c r="H24" s="14">
        <v>1495</v>
      </c>
      <c r="I24" s="14">
        <v>2048</v>
      </c>
      <c r="J24" s="14">
        <v>1703</v>
      </c>
      <c r="K24" s="14">
        <v>2059</v>
      </c>
      <c r="L24" s="14">
        <v>1875</v>
      </c>
      <c r="M24" s="14">
        <v>2020</v>
      </c>
      <c r="N24" s="14"/>
      <c r="O24" s="22">
        <v>22937</v>
      </c>
      <c r="P24" s="23">
        <v>275244</v>
      </c>
    </row>
    <row r="25" spans="1:17" ht="4.5" customHeight="1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3"/>
      <c r="O25" s="27"/>
      <c r="P25" s="27"/>
    </row>
    <row r="26" spans="1:17" ht="21" customHeight="1" x14ac:dyDescent="0.25">
      <c r="A26" s="24" t="s">
        <v>34</v>
      </c>
      <c r="B26" s="31">
        <v>10867</v>
      </c>
      <c r="C26" s="62">
        <v>10414</v>
      </c>
      <c r="D26" s="62">
        <v>13814</v>
      </c>
      <c r="E26" s="62">
        <v>10615</v>
      </c>
      <c r="F26" s="62">
        <v>13237</v>
      </c>
      <c r="G26" s="62">
        <v>10781</v>
      </c>
      <c r="H26" s="62">
        <v>10372</v>
      </c>
      <c r="I26" s="62">
        <v>11103</v>
      </c>
      <c r="J26" s="62">
        <v>11872</v>
      </c>
      <c r="K26" s="62">
        <v>13545</v>
      </c>
      <c r="L26" s="62">
        <v>9803</v>
      </c>
      <c r="M26" s="62">
        <v>12337</v>
      </c>
      <c r="N26" s="31"/>
      <c r="O26" s="253">
        <v>138760</v>
      </c>
      <c r="P26" s="253">
        <v>1665120</v>
      </c>
    </row>
    <row r="27" spans="1:17" ht="4.5" customHeight="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0"/>
      <c r="O27" s="253"/>
      <c r="P27" s="253"/>
    </row>
    <row r="28" spans="1:17" ht="21.75" customHeight="1" x14ac:dyDescent="0.25">
      <c r="A28" s="8" t="s">
        <v>35</v>
      </c>
      <c r="B28" s="32">
        <v>130404</v>
      </c>
      <c r="C28" s="32">
        <v>124968</v>
      </c>
      <c r="D28" s="32">
        <v>165768</v>
      </c>
      <c r="E28" s="32">
        <v>127380</v>
      </c>
      <c r="F28" s="32">
        <v>158844</v>
      </c>
      <c r="G28" s="32">
        <v>129372</v>
      </c>
      <c r="H28" s="32">
        <v>124464</v>
      </c>
      <c r="I28" s="32">
        <v>133236</v>
      </c>
      <c r="J28" s="32">
        <v>142464</v>
      </c>
      <c r="K28" s="32">
        <v>162540</v>
      </c>
      <c r="L28" s="32">
        <v>117636</v>
      </c>
      <c r="M28" s="32">
        <v>148044</v>
      </c>
      <c r="N28" s="31"/>
      <c r="O28" s="254"/>
      <c r="P28" s="254"/>
    </row>
    <row r="30" spans="1:17" x14ac:dyDescent="0.25">
      <c r="D30" s="30">
        <v>24429</v>
      </c>
      <c r="E30">
        <v>16455</v>
      </c>
      <c r="O30">
        <v>4.4000507356671736</v>
      </c>
    </row>
  </sheetData>
  <mergeCells count="9">
    <mergeCell ref="O26:O28"/>
    <mergeCell ref="P26:P28"/>
    <mergeCell ref="A1:P1"/>
    <mergeCell ref="A2:P2"/>
    <mergeCell ref="A3:P3"/>
    <mergeCell ref="A5:A6"/>
    <mergeCell ref="B5:M5"/>
    <mergeCell ref="O5:O6"/>
    <mergeCell ref="P5:P6"/>
  </mergeCells>
  <printOptions horizontalCentered="1"/>
  <pageMargins left="0.45" right="0.45" top="0.75" bottom="0.75" header="0.3" footer="0.3"/>
  <pageSetup paperSize="9" scale="7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31"/>
  <sheetViews>
    <sheetView showGridLines="0" topLeftCell="A4" workbookViewId="0">
      <selection activeCell="BB16" sqref="BB16"/>
    </sheetView>
  </sheetViews>
  <sheetFormatPr defaultRowHeight="15" x14ac:dyDescent="0.25"/>
  <cols>
    <col min="1" max="1" width="7.7109375" customWidth="1"/>
    <col min="2" max="2" width="6.42578125" customWidth="1"/>
    <col min="3" max="3" width="4.85546875" customWidth="1"/>
    <col min="4" max="4" width="8.7109375" customWidth="1"/>
    <col min="5" max="5" width="0.85546875" customWidth="1"/>
    <col min="6" max="6" width="8.7109375" customWidth="1"/>
    <col min="7" max="9" width="8.7109375" hidden="1" customWidth="1"/>
    <col min="10" max="10" width="8.7109375" customWidth="1"/>
    <col min="11" max="13" width="8.7109375" hidden="1" customWidth="1"/>
    <col min="14" max="14" width="8.7109375" customWidth="1"/>
    <col min="15" max="17" width="8.7109375" hidden="1" customWidth="1"/>
    <col min="18" max="18" width="8.7109375" customWidth="1"/>
    <col min="19" max="21" width="8.7109375" hidden="1" customWidth="1"/>
    <col min="22" max="22" width="8.7109375" customWidth="1"/>
    <col min="23" max="25" width="8.7109375" hidden="1" customWidth="1"/>
    <col min="26" max="26" width="8.7109375" customWidth="1"/>
    <col min="27" max="29" width="8.7109375" hidden="1" customWidth="1"/>
    <col min="30" max="30" width="8.7109375" customWidth="1"/>
    <col min="31" max="33" width="8.7109375" hidden="1" customWidth="1"/>
    <col min="34" max="34" width="8.7109375" customWidth="1"/>
    <col min="35" max="37" width="8.7109375" hidden="1" customWidth="1"/>
    <col min="38" max="38" width="8.7109375" customWidth="1"/>
    <col min="39" max="41" width="8.7109375" hidden="1" customWidth="1"/>
    <col min="42" max="42" width="8.7109375" customWidth="1"/>
    <col min="43" max="45" width="8.7109375" hidden="1" customWidth="1"/>
    <col min="46" max="46" width="8.7109375" customWidth="1"/>
    <col min="47" max="49" width="8.7109375" hidden="1" customWidth="1"/>
    <col min="50" max="50" width="8.7109375" customWidth="1"/>
    <col min="51" max="51" width="11.140625" customWidth="1"/>
  </cols>
  <sheetData>
    <row r="1" spans="1:51" x14ac:dyDescent="0.25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</row>
    <row r="2" spans="1:51" ht="19.5" x14ac:dyDescent="0.4">
      <c r="A2" s="165" t="s">
        <v>38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</row>
    <row r="3" spans="1:51" ht="18.75" x14ac:dyDescent="0.3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8" t="s">
        <v>49</v>
      </c>
      <c r="AU3" s="57"/>
      <c r="AV3" s="57"/>
      <c r="AW3" s="57"/>
      <c r="AX3" s="166"/>
      <c r="AY3" s="166"/>
    </row>
    <row r="4" spans="1:51" x14ac:dyDescent="0.25">
      <c r="B4" s="12"/>
      <c r="C4" s="12"/>
      <c r="D4" s="12"/>
      <c r="E4" s="12"/>
    </row>
    <row r="5" spans="1:51" ht="15" customHeight="1" x14ac:dyDescent="0.25">
      <c r="A5" s="12"/>
      <c r="B5" s="167"/>
      <c r="C5" s="49"/>
      <c r="D5" s="49"/>
      <c r="E5" s="51"/>
      <c r="F5" s="168" t="s">
        <v>31</v>
      </c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9"/>
      <c r="AY5" s="278" t="s">
        <v>47</v>
      </c>
    </row>
    <row r="6" spans="1:51" x14ac:dyDescent="0.25">
      <c r="A6" s="12"/>
      <c r="B6" s="167"/>
      <c r="C6" s="49"/>
      <c r="D6" s="50"/>
      <c r="E6" s="51"/>
      <c r="F6" s="34" t="s">
        <v>4</v>
      </c>
      <c r="G6" s="34"/>
      <c r="H6" s="34"/>
      <c r="I6" s="34"/>
      <c r="J6" s="33" t="s">
        <v>5</v>
      </c>
      <c r="K6" s="33"/>
      <c r="L6" s="33"/>
      <c r="M6" s="33"/>
      <c r="N6" s="33" t="s">
        <v>6</v>
      </c>
      <c r="O6" s="33"/>
      <c r="P6" s="33"/>
      <c r="Q6" s="33"/>
      <c r="R6" s="33" t="s">
        <v>7</v>
      </c>
      <c r="S6" s="33"/>
      <c r="T6" s="33"/>
      <c r="U6" s="33"/>
      <c r="V6" s="33" t="s">
        <v>8</v>
      </c>
      <c r="W6" s="33"/>
      <c r="X6" s="33"/>
      <c r="Y6" s="33"/>
      <c r="Z6" s="33" t="s">
        <v>9</v>
      </c>
      <c r="AA6" s="33"/>
      <c r="AB6" s="33"/>
      <c r="AC6" s="33"/>
      <c r="AD6" s="33" t="s">
        <v>10</v>
      </c>
      <c r="AE6" s="33"/>
      <c r="AF6" s="33"/>
      <c r="AG6" s="33"/>
      <c r="AH6" s="33" t="s">
        <v>11</v>
      </c>
      <c r="AI6" s="33"/>
      <c r="AJ6" s="33"/>
      <c r="AK6" s="33"/>
      <c r="AL6" s="33" t="s">
        <v>12</v>
      </c>
      <c r="AM6" s="33"/>
      <c r="AN6" s="33"/>
      <c r="AO6" s="33"/>
      <c r="AP6" s="33" t="s">
        <v>13</v>
      </c>
      <c r="AQ6" s="33"/>
      <c r="AR6" s="33"/>
      <c r="AS6" s="33"/>
      <c r="AT6" s="33" t="s">
        <v>14</v>
      </c>
      <c r="AU6" s="33"/>
      <c r="AV6" s="33"/>
      <c r="AW6" s="33"/>
      <c r="AX6" s="33" t="s">
        <v>15</v>
      </c>
      <c r="AY6" s="279"/>
    </row>
    <row r="7" spans="1:51" ht="30" customHeight="1" x14ac:dyDescent="0.25">
      <c r="B7" s="183"/>
      <c r="C7" s="268" t="s">
        <v>48</v>
      </c>
      <c r="D7" s="48">
        <v>13000</v>
      </c>
      <c r="E7" s="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ht="30" customHeight="1" x14ac:dyDescent="0.25">
      <c r="B8" s="183"/>
      <c r="C8" s="269"/>
      <c r="D8" s="37">
        <v>12000</v>
      </c>
      <c r="E8" s="5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ht="30" customHeight="1" x14ac:dyDescent="0.25">
      <c r="B9" s="184"/>
      <c r="C9" s="270"/>
      <c r="D9" s="38">
        <v>11000</v>
      </c>
      <c r="E9" s="5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ht="30" customHeight="1" x14ac:dyDescent="0.25">
      <c r="B10" s="184"/>
      <c r="C10" s="270"/>
      <c r="D10" s="38">
        <v>10000</v>
      </c>
      <c r="E10" s="5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ht="30" customHeight="1" x14ac:dyDescent="0.25">
      <c r="B11" s="184"/>
      <c r="C11" s="270"/>
      <c r="D11" s="38">
        <v>9000</v>
      </c>
      <c r="E11" s="5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ht="30" customHeight="1" x14ac:dyDescent="0.25">
      <c r="B12" s="184"/>
      <c r="C12" s="270"/>
      <c r="D12" s="38">
        <v>8000</v>
      </c>
      <c r="E12" s="5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ht="30" customHeight="1" x14ac:dyDescent="0.25">
      <c r="B13" s="184"/>
      <c r="C13" s="270"/>
      <c r="D13" s="38">
        <v>7000</v>
      </c>
      <c r="E13" s="5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ht="30" customHeight="1" x14ac:dyDescent="0.25">
      <c r="B14" s="184"/>
      <c r="C14" s="270"/>
      <c r="D14" s="38">
        <v>6000</v>
      </c>
      <c r="E14" s="5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ht="30" customHeight="1" x14ac:dyDescent="0.25">
      <c r="B15" s="184"/>
      <c r="C15" s="270"/>
      <c r="D15" s="38">
        <v>5000</v>
      </c>
      <c r="E15" s="5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ht="30" customHeight="1" x14ac:dyDescent="0.25">
      <c r="B16" s="184"/>
      <c r="C16" s="271"/>
      <c r="D16" s="39">
        <v>4000</v>
      </c>
      <c r="E16" s="56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</row>
    <row r="17" spans="1:51" ht="4.5" customHeight="1" x14ac:dyDescent="0.25">
      <c r="B17" s="36"/>
      <c r="C17" s="36"/>
      <c r="D17" s="36"/>
      <c r="E17" s="52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</row>
    <row r="18" spans="1:51" ht="24.95" customHeight="1" x14ac:dyDescent="0.25">
      <c r="A18" s="265" t="s">
        <v>41</v>
      </c>
      <c r="B18" s="272" t="s">
        <v>39</v>
      </c>
      <c r="C18" s="273"/>
      <c r="D18" s="274"/>
      <c r="E18" s="53"/>
      <c r="F18" s="42">
        <f>'water consumption - 2017'!B26</f>
        <v>9023</v>
      </c>
      <c r="G18" s="42" t="e">
        <f>'water consumption - 2017'!#REF!</f>
        <v>#REF!</v>
      </c>
      <c r="H18" s="42" t="e">
        <f>'water consumption - 2017'!#REF!</f>
        <v>#REF!</v>
      </c>
      <c r="I18" s="42" t="e">
        <f>'water consumption - 2017'!#REF!</f>
        <v>#REF!</v>
      </c>
      <c r="J18" s="42">
        <f>'water consumption - 2017'!C26</f>
        <v>7953</v>
      </c>
      <c r="K18" s="42" t="e">
        <f>'water consumption - 2017'!#REF!</f>
        <v>#REF!</v>
      </c>
      <c r="L18" s="42" t="e">
        <f>'water consumption - 2017'!#REF!</f>
        <v>#REF!</v>
      </c>
      <c r="M18" s="42" t="e">
        <f>'water consumption - 2017'!#REF!</f>
        <v>#REF!</v>
      </c>
      <c r="N18" s="42">
        <f>'water consumption - 2017'!D26</f>
        <v>8216.5</v>
      </c>
      <c r="O18" s="42" t="e">
        <f>'water consumption - 2017'!#REF!</f>
        <v>#REF!</v>
      </c>
      <c r="P18" s="42" t="e">
        <f>'water consumption - 2017'!#REF!</f>
        <v>#REF!</v>
      </c>
      <c r="Q18" s="42" t="e">
        <f>'water consumption - 2017'!#REF!</f>
        <v>#REF!</v>
      </c>
      <c r="R18" s="42">
        <f>'water consumption - 2017'!E26</f>
        <v>8216.5</v>
      </c>
      <c r="S18" s="42" t="e">
        <f>'water consumption - 2017'!#REF!</f>
        <v>#REF!</v>
      </c>
      <c r="T18" s="42" t="e">
        <f>'water consumption - 2017'!#REF!</f>
        <v>#REF!</v>
      </c>
      <c r="U18" s="42" t="e">
        <f>'water consumption - 2017'!#REF!</f>
        <v>#REF!</v>
      </c>
      <c r="V18" s="42">
        <f>'water consumption - 2017'!F26</f>
        <v>11383</v>
      </c>
      <c r="W18" s="42" t="e">
        <f>'water consumption - 2017'!#REF!</f>
        <v>#REF!</v>
      </c>
      <c r="X18" s="42" t="e">
        <f>'water consumption - 2017'!#REF!</f>
        <v>#REF!</v>
      </c>
      <c r="Y18" s="42" t="e">
        <f>'water consumption - 2017'!#REF!</f>
        <v>#REF!</v>
      </c>
      <c r="Z18" s="42">
        <f>'water consumption - 2017'!G26</f>
        <v>11943</v>
      </c>
      <c r="AA18" s="42" t="e">
        <f>'water consumption - 2017'!#REF!</f>
        <v>#REF!</v>
      </c>
      <c r="AB18" s="42" t="e">
        <f>'water consumption - 2017'!#REF!</f>
        <v>#REF!</v>
      </c>
      <c r="AC18" s="42" t="e">
        <f>'water consumption - 2017'!#REF!</f>
        <v>#REF!</v>
      </c>
      <c r="AD18" s="42">
        <f>'water consumption - 2017'!H26</f>
        <v>10977</v>
      </c>
      <c r="AE18" s="42" t="e">
        <f>'water consumption - 2017'!#REF!</f>
        <v>#REF!</v>
      </c>
      <c r="AF18" s="42" t="e">
        <f>'water consumption - 2017'!#REF!</f>
        <v>#REF!</v>
      </c>
      <c r="AG18" s="42" t="e">
        <f>'water consumption - 2017'!#REF!</f>
        <v>#REF!</v>
      </c>
      <c r="AH18" s="42">
        <f>'water consumption - 2017'!I26</f>
        <v>12718</v>
      </c>
      <c r="AI18" s="42" t="e">
        <f>'water consumption - 2017'!#REF!</f>
        <v>#REF!</v>
      </c>
      <c r="AJ18" s="42" t="e">
        <f>'water consumption - 2017'!#REF!</f>
        <v>#REF!</v>
      </c>
      <c r="AK18" s="42" t="e">
        <f>'water consumption - 2017'!#REF!</f>
        <v>#REF!</v>
      </c>
      <c r="AL18" s="42">
        <f>'water consumption - 2017'!J26</f>
        <v>10632</v>
      </c>
      <c r="AM18" s="42" t="e">
        <f>'water consumption - 2017'!#REF!</f>
        <v>#REF!</v>
      </c>
      <c r="AN18" s="42" t="e">
        <f>'water consumption - 2017'!#REF!</f>
        <v>#REF!</v>
      </c>
      <c r="AO18" s="42" t="e">
        <f>'water consumption - 2017'!#REF!</f>
        <v>#REF!</v>
      </c>
      <c r="AP18" s="42">
        <f>'water consumption - 2017'!K26</f>
        <v>12358</v>
      </c>
      <c r="AQ18" s="42" t="e">
        <f>'water consumption - 2017'!#REF!</f>
        <v>#REF!</v>
      </c>
      <c r="AR18" s="42" t="e">
        <f>'water consumption - 2017'!#REF!</f>
        <v>#REF!</v>
      </c>
      <c r="AS18" s="42" t="e">
        <f>'water consumption - 2017'!#REF!</f>
        <v>#REF!</v>
      </c>
      <c r="AT18" s="42">
        <f>'water consumption - 2017'!L26</f>
        <v>8541</v>
      </c>
      <c r="AU18" s="42" t="e">
        <f>'water consumption - 2017'!#REF!</f>
        <v>#REF!</v>
      </c>
      <c r="AV18" s="42" t="e">
        <f>'water consumption - 2017'!#REF!</f>
        <v>#REF!</v>
      </c>
      <c r="AW18" s="42" t="e">
        <f>'water consumption - 2017'!#REF!</f>
        <v>#REF!</v>
      </c>
      <c r="AX18" s="42">
        <f>'water consumption - 2017'!M26</f>
        <v>12939</v>
      </c>
      <c r="AY18" s="42" t="e">
        <f>SUM(F18:AX18)</f>
        <v>#REF!</v>
      </c>
    </row>
    <row r="19" spans="1:51" ht="24.95" customHeight="1" x14ac:dyDescent="0.25">
      <c r="A19" s="267"/>
      <c r="B19" s="275" t="s">
        <v>40</v>
      </c>
      <c r="C19" s="276"/>
      <c r="D19" s="277"/>
      <c r="E19" s="53"/>
      <c r="F19" s="44">
        <f>'water consumption - 2017'!B28</f>
        <v>108276</v>
      </c>
      <c r="G19" s="44" t="e">
        <f>'water consumption - 2017'!#REF!</f>
        <v>#REF!</v>
      </c>
      <c r="H19" s="44" t="e">
        <f>'water consumption - 2017'!#REF!</f>
        <v>#REF!</v>
      </c>
      <c r="I19" s="44" t="e">
        <f>'water consumption - 2017'!#REF!</f>
        <v>#REF!</v>
      </c>
      <c r="J19" s="44">
        <f>'water consumption - 2017'!C28</f>
        <v>95436</v>
      </c>
      <c r="K19" s="44" t="e">
        <f>'water consumption - 2017'!#REF!</f>
        <v>#REF!</v>
      </c>
      <c r="L19" s="44" t="e">
        <f>'water consumption - 2017'!#REF!</f>
        <v>#REF!</v>
      </c>
      <c r="M19" s="44" t="e">
        <f>'water consumption - 2017'!#REF!</f>
        <v>#REF!</v>
      </c>
      <c r="N19" s="44">
        <f>'water consumption - 2017'!D28</f>
        <v>98598</v>
      </c>
      <c r="O19" s="44" t="e">
        <f>'water consumption - 2017'!#REF!</f>
        <v>#REF!</v>
      </c>
      <c r="P19" s="44" t="e">
        <f>'water consumption - 2017'!#REF!</f>
        <v>#REF!</v>
      </c>
      <c r="Q19" s="44" t="e">
        <f>'water consumption - 2017'!#REF!</f>
        <v>#REF!</v>
      </c>
      <c r="R19" s="44">
        <f>'water consumption - 2017'!E28</f>
        <v>98598</v>
      </c>
      <c r="S19" s="44" t="e">
        <f>'water consumption - 2017'!#REF!</f>
        <v>#REF!</v>
      </c>
      <c r="T19" s="44" t="e">
        <f>'water consumption - 2017'!#REF!</f>
        <v>#REF!</v>
      </c>
      <c r="U19" s="44" t="e">
        <f>'water consumption - 2017'!#REF!</f>
        <v>#REF!</v>
      </c>
      <c r="V19" s="44">
        <f>'water consumption - 2017'!F28</f>
        <v>136596</v>
      </c>
      <c r="W19" s="44" t="e">
        <f>'water consumption - 2017'!#REF!</f>
        <v>#REF!</v>
      </c>
      <c r="X19" s="44" t="e">
        <f>'water consumption - 2017'!#REF!</f>
        <v>#REF!</v>
      </c>
      <c r="Y19" s="44" t="e">
        <f>'water consumption - 2017'!#REF!</f>
        <v>#REF!</v>
      </c>
      <c r="Z19" s="44">
        <f>'water consumption - 2017'!G28</f>
        <v>143316</v>
      </c>
      <c r="AA19" s="44" t="e">
        <f>'water consumption - 2017'!#REF!</f>
        <v>#REF!</v>
      </c>
      <c r="AB19" s="44" t="e">
        <f>'water consumption - 2017'!#REF!</f>
        <v>#REF!</v>
      </c>
      <c r="AC19" s="44" t="e">
        <f>'water consumption - 2017'!#REF!</f>
        <v>#REF!</v>
      </c>
      <c r="AD19" s="44">
        <f>'water consumption - 2017'!H28</f>
        <v>131724</v>
      </c>
      <c r="AE19" s="44" t="e">
        <f>'water consumption - 2017'!#REF!</f>
        <v>#REF!</v>
      </c>
      <c r="AF19" s="44" t="e">
        <f>'water consumption - 2017'!#REF!</f>
        <v>#REF!</v>
      </c>
      <c r="AG19" s="44" t="e">
        <f>'water consumption - 2017'!#REF!</f>
        <v>#REF!</v>
      </c>
      <c r="AH19" s="44">
        <f>'water consumption - 2017'!I28</f>
        <v>152616</v>
      </c>
      <c r="AI19" s="44" t="e">
        <f>'water consumption - 2017'!#REF!</f>
        <v>#REF!</v>
      </c>
      <c r="AJ19" s="44" t="e">
        <f>'water consumption - 2017'!#REF!</f>
        <v>#REF!</v>
      </c>
      <c r="AK19" s="44" t="e">
        <f>'water consumption - 2017'!#REF!</f>
        <v>#REF!</v>
      </c>
      <c r="AL19" s="44">
        <f>'water consumption - 2017'!J28</f>
        <v>127584</v>
      </c>
      <c r="AM19" s="44" t="e">
        <f>'water consumption - 2017'!#REF!</f>
        <v>#REF!</v>
      </c>
      <c r="AN19" s="44" t="e">
        <f>'water consumption - 2017'!#REF!</f>
        <v>#REF!</v>
      </c>
      <c r="AO19" s="44" t="e">
        <f>'water consumption - 2017'!#REF!</f>
        <v>#REF!</v>
      </c>
      <c r="AP19" s="44">
        <f>'water consumption - 2017'!K28</f>
        <v>148296</v>
      </c>
      <c r="AQ19" s="44" t="e">
        <f>'water consumption - 2017'!#REF!</f>
        <v>#REF!</v>
      </c>
      <c r="AR19" s="44" t="e">
        <f>'water consumption - 2017'!#REF!</f>
        <v>#REF!</v>
      </c>
      <c r="AS19" s="44" t="e">
        <f>'water consumption - 2017'!#REF!</f>
        <v>#REF!</v>
      </c>
      <c r="AT19" s="44">
        <f>'water consumption - 2017'!L28</f>
        <v>102492</v>
      </c>
      <c r="AU19" s="44" t="e">
        <f>'water consumption - 2017'!#REF!</f>
        <v>#REF!</v>
      </c>
      <c r="AV19" s="44" t="e">
        <f>'water consumption - 2017'!#REF!</f>
        <v>#REF!</v>
      </c>
      <c r="AW19" s="44" t="e">
        <f>'water consumption - 2017'!#REF!</f>
        <v>#REF!</v>
      </c>
      <c r="AX19" s="44">
        <f>'water consumption - 2017'!M28</f>
        <v>155268</v>
      </c>
      <c r="AY19" s="44" t="e">
        <f>SUM(F19:AX19)</f>
        <v>#REF!</v>
      </c>
    </row>
    <row r="20" spans="1:51" ht="5.25" customHeight="1" x14ac:dyDescent="0.25">
      <c r="B20" s="41"/>
      <c r="C20" s="41"/>
      <c r="D20" s="41"/>
      <c r="E20" s="41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</row>
    <row r="21" spans="1:51" ht="24.95" customHeight="1" x14ac:dyDescent="0.25">
      <c r="A21" s="265" t="s">
        <v>42</v>
      </c>
      <c r="B21" s="272" t="s">
        <v>39</v>
      </c>
      <c r="C21" s="273"/>
      <c r="D21" s="274"/>
      <c r="E21" s="53"/>
      <c r="F21" s="44">
        <f>'water consumption - 2016'!B26</f>
        <v>10867</v>
      </c>
      <c r="G21" s="44" t="e">
        <f>'water consumption - 2016'!#REF!</f>
        <v>#REF!</v>
      </c>
      <c r="H21" s="44" t="e">
        <f>'water consumption - 2016'!#REF!</f>
        <v>#REF!</v>
      </c>
      <c r="I21" s="44" t="e">
        <f>'water consumption - 2016'!#REF!</f>
        <v>#REF!</v>
      </c>
      <c r="J21" s="44">
        <f>'water consumption - 2016'!C26</f>
        <v>10414</v>
      </c>
      <c r="K21" s="44" t="e">
        <f>'water consumption - 2016'!#REF!</f>
        <v>#REF!</v>
      </c>
      <c r="L21" s="44" t="e">
        <f>'water consumption - 2016'!#REF!</f>
        <v>#REF!</v>
      </c>
      <c r="M21" s="44" t="e">
        <f>'water consumption - 2016'!#REF!</f>
        <v>#REF!</v>
      </c>
      <c r="N21" s="44">
        <f>'water consumption - 2016'!D26</f>
        <v>13814</v>
      </c>
      <c r="O21" s="44" t="e">
        <f>'water consumption - 2016'!#REF!</f>
        <v>#REF!</v>
      </c>
      <c r="P21" s="44" t="e">
        <f>'water consumption - 2016'!#REF!</f>
        <v>#REF!</v>
      </c>
      <c r="Q21" s="44" t="e">
        <f>'water consumption - 2016'!#REF!</f>
        <v>#REF!</v>
      </c>
      <c r="R21" s="44">
        <f>'water consumption - 2016'!E26</f>
        <v>10615</v>
      </c>
      <c r="S21" s="44" t="e">
        <f>'water consumption - 2016'!#REF!</f>
        <v>#REF!</v>
      </c>
      <c r="T21" s="44" t="e">
        <f>'water consumption - 2016'!#REF!</f>
        <v>#REF!</v>
      </c>
      <c r="U21" s="44" t="e">
        <f>'water consumption - 2016'!#REF!</f>
        <v>#REF!</v>
      </c>
      <c r="V21" s="44">
        <f>'water consumption - 2016'!F26</f>
        <v>13237</v>
      </c>
      <c r="W21" s="44" t="e">
        <f>'water consumption - 2016'!#REF!</f>
        <v>#REF!</v>
      </c>
      <c r="X21" s="44" t="e">
        <f>'water consumption - 2016'!#REF!</f>
        <v>#REF!</v>
      </c>
      <c r="Y21" s="44" t="e">
        <f>'water consumption - 2016'!#REF!</f>
        <v>#REF!</v>
      </c>
      <c r="Z21" s="44">
        <f>'water consumption - 2016'!G26</f>
        <v>10781</v>
      </c>
      <c r="AA21" s="44" t="e">
        <f>'water consumption - 2016'!#REF!</f>
        <v>#REF!</v>
      </c>
      <c r="AB21" s="44" t="e">
        <f>'water consumption - 2016'!#REF!</f>
        <v>#REF!</v>
      </c>
      <c r="AC21" s="44" t="e">
        <f>'water consumption - 2016'!#REF!</f>
        <v>#REF!</v>
      </c>
      <c r="AD21" s="44">
        <f>'water consumption - 2016'!H26</f>
        <v>10372</v>
      </c>
      <c r="AE21" s="44" t="e">
        <f>'water consumption - 2016'!#REF!</f>
        <v>#REF!</v>
      </c>
      <c r="AF21" s="44" t="e">
        <f>'water consumption - 2016'!#REF!</f>
        <v>#REF!</v>
      </c>
      <c r="AG21" s="44" t="e">
        <f>'water consumption - 2016'!#REF!</f>
        <v>#REF!</v>
      </c>
      <c r="AH21" s="44">
        <f>'water consumption - 2016'!I26</f>
        <v>11103</v>
      </c>
      <c r="AI21" s="44" t="e">
        <f>'water consumption - 2016'!#REF!</f>
        <v>#REF!</v>
      </c>
      <c r="AJ21" s="44" t="e">
        <f>'water consumption - 2016'!#REF!</f>
        <v>#REF!</v>
      </c>
      <c r="AK21" s="44" t="e">
        <f>'water consumption - 2016'!#REF!</f>
        <v>#REF!</v>
      </c>
      <c r="AL21" s="44">
        <f>'water consumption - 2016'!J26</f>
        <v>11872</v>
      </c>
      <c r="AM21" s="44" t="e">
        <f>'water consumption - 2016'!#REF!</f>
        <v>#REF!</v>
      </c>
      <c r="AN21" s="44" t="e">
        <f>'water consumption - 2016'!#REF!</f>
        <v>#REF!</v>
      </c>
      <c r="AO21" s="44" t="e">
        <f>'water consumption - 2016'!#REF!</f>
        <v>#REF!</v>
      </c>
      <c r="AP21" s="44">
        <f>'water consumption - 2016'!K26</f>
        <v>13545</v>
      </c>
      <c r="AQ21" s="44" t="e">
        <f>'water consumption - 2016'!#REF!</f>
        <v>#REF!</v>
      </c>
      <c r="AR21" s="44" t="e">
        <f>'water consumption - 2016'!#REF!</f>
        <v>#REF!</v>
      </c>
      <c r="AS21" s="44" t="e">
        <f>'water consumption - 2016'!#REF!</f>
        <v>#REF!</v>
      </c>
      <c r="AT21" s="44">
        <f>'water consumption - 2016'!L26</f>
        <v>9803</v>
      </c>
      <c r="AU21" s="44" t="e">
        <f>'water consumption - 2016'!#REF!</f>
        <v>#REF!</v>
      </c>
      <c r="AV21" s="44" t="e">
        <f>'water consumption - 2016'!#REF!</f>
        <v>#REF!</v>
      </c>
      <c r="AW21" s="44" t="e">
        <f>'water consumption - 2016'!#REF!</f>
        <v>#REF!</v>
      </c>
      <c r="AX21" s="44">
        <f>'water consumption - 2016'!M26</f>
        <v>12337</v>
      </c>
      <c r="AY21" s="44" t="e">
        <f>SUM(F21:AX21)</f>
        <v>#REF!</v>
      </c>
    </row>
    <row r="22" spans="1:51" ht="24.95" customHeight="1" x14ac:dyDescent="0.25">
      <c r="A22" s="267"/>
      <c r="B22" s="275" t="s">
        <v>40</v>
      </c>
      <c r="C22" s="276"/>
      <c r="D22" s="277"/>
      <c r="E22" s="53"/>
      <c r="F22" s="44">
        <f>IF(F21="","",F21*12)</f>
        <v>130404</v>
      </c>
      <c r="G22" s="44" t="e">
        <f>'water consumption - 2017'!#REF!</f>
        <v>#REF!</v>
      </c>
      <c r="H22" s="44" t="e">
        <f>'water consumption - 2017'!#REF!</f>
        <v>#REF!</v>
      </c>
      <c r="I22" s="44" t="e">
        <f>'water consumption - 2017'!#REF!</f>
        <v>#REF!</v>
      </c>
      <c r="J22" s="44">
        <f t="shared" ref="J22:AX22" si="0">IF(J21="","",J21*12)</f>
        <v>124968</v>
      </c>
      <c r="K22" s="44" t="e">
        <f t="shared" si="0"/>
        <v>#REF!</v>
      </c>
      <c r="L22" s="44" t="e">
        <f t="shared" si="0"/>
        <v>#REF!</v>
      </c>
      <c r="M22" s="44" t="e">
        <f t="shared" si="0"/>
        <v>#REF!</v>
      </c>
      <c r="N22" s="44">
        <f t="shared" si="0"/>
        <v>165768</v>
      </c>
      <c r="O22" s="44" t="e">
        <f t="shared" si="0"/>
        <v>#REF!</v>
      </c>
      <c r="P22" s="44" t="e">
        <f t="shared" si="0"/>
        <v>#REF!</v>
      </c>
      <c r="Q22" s="44" t="e">
        <f t="shared" si="0"/>
        <v>#REF!</v>
      </c>
      <c r="R22" s="44">
        <f t="shared" si="0"/>
        <v>127380</v>
      </c>
      <c r="S22" s="44" t="e">
        <f t="shared" si="0"/>
        <v>#REF!</v>
      </c>
      <c r="T22" s="44" t="e">
        <f t="shared" si="0"/>
        <v>#REF!</v>
      </c>
      <c r="U22" s="44" t="e">
        <f t="shared" si="0"/>
        <v>#REF!</v>
      </c>
      <c r="V22" s="44">
        <f t="shared" si="0"/>
        <v>158844</v>
      </c>
      <c r="W22" s="44" t="e">
        <f t="shared" si="0"/>
        <v>#REF!</v>
      </c>
      <c r="X22" s="44" t="e">
        <f t="shared" si="0"/>
        <v>#REF!</v>
      </c>
      <c r="Y22" s="44" t="e">
        <f t="shared" si="0"/>
        <v>#REF!</v>
      </c>
      <c r="Z22" s="44">
        <f t="shared" si="0"/>
        <v>129372</v>
      </c>
      <c r="AA22" s="44" t="e">
        <f t="shared" si="0"/>
        <v>#REF!</v>
      </c>
      <c r="AB22" s="44" t="e">
        <f t="shared" si="0"/>
        <v>#REF!</v>
      </c>
      <c r="AC22" s="44" t="e">
        <f t="shared" si="0"/>
        <v>#REF!</v>
      </c>
      <c r="AD22" s="44">
        <f t="shared" si="0"/>
        <v>124464</v>
      </c>
      <c r="AE22" s="44" t="e">
        <f t="shared" si="0"/>
        <v>#REF!</v>
      </c>
      <c r="AF22" s="44" t="e">
        <f t="shared" si="0"/>
        <v>#REF!</v>
      </c>
      <c r="AG22" s="44" t="e">
        <f t="shared" si="0"/>
        <v>#REF!</v>
      </c>
      <c r="AH22" s="44">
        <f t="shared" si="0"/>
        <v>133236</v>
      </c>
      <c r="AI22" s="44" t="e">
        <f t="shared" si="0"/>
        <v>#REF!</v>
      </c>
      <c r="AJ22" s="44" t="e">
        <f t="shared" si="0"/>
        <v>#REF!</v>
      </c>
      <c r="AK22" s="44" t="e">
        <f t="shared" si="0"/>
        <v>#REF!</v>
      </c>
      <c r="AL22" s="44">
        <f t="shared" si="0"/>
        <v>142464</v>
      </c>
      <c r="AM22" s="44" t="e">
        <f t="shared" si="0"/>
        <v>#REF!</v>
      </c>
      <c r="AN22" s="44" t="e">
        <f t="shared" si="0"/>
        <v>#REF!</v>
      </c>
      <c r="AO22" s="44" t="e">
        <f t="shared" si="0"/>
        <v>#REF!</v>
      </c>
      <c r="AP22" s="44">
        <f t="shared" si="0"/>
        <v>162540</v>
      </c>
      <c r="AQ22" s="44" t="e">
        <f t="shared" si="0"/>
        <v>#REF!</v>
      </c>
      <c r="AR22" s="44" t="e">
        <f t="shared" si="0"/>
        <v>#REF!</v>
      </c>
      <c r="AS22" s="44" t="e">
        <f t="shared" si="0"/>
        <v>#REF!</v>
      </c>
      <c r="AT22" s="44">
        <f t="shared" si="0"/>
        <v>117636</v>
      </c>
      <c r="AU22" s="44" t="e">
        <f t="shared" si="0"/>
        <v>#REF!</v>
      </c>
      <c r="AV22" s="44" t="e">
        <f t="shared" si="0"/>
        <v>#REF!</v>
      </c>
      <c r="AW22" s="44" t="e">
        <f t="shared" si="0"/>
        <v>#REF!</v>
      </c>
      <c r="AX22" s="44">
        <f t="shared" si="0"/>
        <v>148044</v>
      </c>
      <c r="AY22" s="44" t="e">
        <f>SUM(F22:AX22)</f>
        <v>#REF!</v>
      </c>
    </row>
    <row r="23" spans="1:51" ht="5.25" customHeight="1" x14ac:dyDescent="0.25">
      <c r="B23" s="41"/>
      <c r="C23" s="41"/>
      <c r="D23" s="41"/>
      <c r="E23" s="41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</row>
    <row r="24" spans="1:51" ht="24.95" customHeight="1" x14ac:dyDescent="0.25">
      <c r="A24" s="265" t="s">
        <v>43</v>
      </c>
      <c r="B24" s="255" t="s">
        <v>45</v>
      </c>
      <c r="C24" s="256"/>
      <c r="D24" s="257"/>
      <c r="E24" s="53"/>
      <c r="F24" s="45">
        <f>IF(F18="","",F18-F21)</f>
        <v>-1844</v>
      </c>
      <c r="G24" s="45" t="e">
        <f t="shared" ref="G24:AX24" si="1">IF(G18="","",G18-G21)</f>
        <v>#REF!</v>
      </c>
      <c r="H24" s="45" t="e">
        <f t="shared" si="1"/>
        <v>#REF!</v>
      </c>
      <c r="I24" s="45" t="e">
        <f t="shared" si="1"/>
        <v>#REF!</v>
      </c>
      <c r="J24" s="45">
        <f t="shared" si="1"/>
        <v>-2461</v>
      </c>
      <c r="K24" s="45" t="e">
        <f t="shared" si="1"/>
        <v>#REF!</v>
      </c>
      <c r="L24" s="45" t="e">
        <f t="shared" si="1"/>
        <v>#REF!</v>
      </c>
      <c r="M24" s="45" t="e">
        <f t="shared" si="1"/>
        <v>#REF!</v>
      </c>
      <c r="N24" s="45">
        <f t="shared" si="1"/>
        <v>-5597.5</v>
      </c>
      <c r="O24" s="45" t="e">
        <f t="shared" si="1"/>
        <v>#REF!</v>
      </c>
      <c r="P24" s="45" t="e">
        <f t="shared" si="1"/>
        <v>#REF!</v>
      </c>
      <c r="Q24" s="45" t="e">
        <f t="shared" si="1"/>
        <v>#REF!</v>
      </c>
      <c r="R24" s="45">
        <f t="shared" si="1"/>
        <v>-2398.5</v>
      </c>
      <c r="S24" s="45" t="e">
        <f t="shared" si="1"/>
        <v>#REF!</v>
      </c>
      <c r="T24" s="45" t="e">
        <f t="shared" si="1"/>
        <v>#REF!</v>
      </c>
      <c r="U24" s="45" t="e">
        <f t="shared" si="1"/>
        <v>#REF!</v>
      </c>
      <c r="V24" s="45">
        <f t="shared" si="1"/>
        <v>-1854</v>
      </c>
      <c r="W24" s="45" t="e">
        <f t="shared" si="1"/>
        <v>#REF!</v>
      </c>
      <c r="X24" s="45" t="e">
        <f t="shared" si="1"/>
        <v>#REF!</v>
      </c>
      <c r="Y24" s="45" t="e">
        <f t="shared" si="1"/>
        <v>#REF!</v>
      </c>
      <c r="Z24" s="45">
        <f t="shared" si="1"/>
        <v>1162</v>
      </c>
      <c r="AA24" s="45" t="e">
        <f t="shared" si="1"/>
        <v>#REF!</v>
      </c>
      <c r="AB24" s="45" t="e">
        <f t="shared" si="1"/>
        <v>#REF!</v>
      </c>
      <c r="AC24" s="45" t="e">
        <f t="shared" si="1"/>
        <v>#REF!</v>
      </c>
      <c r="AD24" s="45">
        <f t="shared" si="1"/>
        <v>605</v>
      </c>
      <c r="AE24" s="45" t="e">
        <f t="shared" si="1"/>
        <v>#REF!</v>
      </c>
      <c r="AF24" s="45" t="e">
        <f t="shared" si="1"/>
        <v>#REF!</v>
      </c>
      <c r="AG24" s="45" t="e">
        <f t="shared" si="1"/>
        <v>#REF!</v>
      </c>
      <c r="AH24" s="45">
        <f t="shared" si="1"/>
        <v>1615</v>
      </c>
      <c r="AI24" s="45" t="e">
        <f t="shared" si="1"/>
        <v>#REF!</v>
      </c>
      <c r="AJ24" s="45" t="e">
        <f t="shared" si="1"/>
        <v>#REF!</v>
      </c>
      <c r="AK24" s="45" t="e">
        <f t="shared" si="1"/>
        <v>#REF!</v>
      </c>
      <c r="AL24" s="45">
        <f t="shared" si="1"/>
        <v>-1240</v>
      </c>
      <c r="AM24" s="45" t="e">
        <f t="shared" si="1"/>
        <v>#REF!</v>
      </c>
      <c r="AN24" s="45" t="e">
        <f t="shared" si="1"/>
        <v>#REF!</v>
      </c>
      <c r="AO24" s="45" t="e">
        <f t="shared" si="1"/>
        <v>#REF!</v>
      </c>
      <c r="AP24" s="45">
        <f t="shared" si="1"/>
        <v>-1187</v>
      </c>
      <c r="AQ24" s="45" t="e">
        <f t="shared" si="1"/>
        <v>#REF!</v>
      </c>
      <c r="AR24" s="45" t="e">
        <f t="shared" si="1"/>
        <v>#REF!</v>
      </c>
      <c r="AS24" s="45" t="e">
        <f t="shared" si="1"/>
        <v>#REF!</v>
      </c>
      <c r="AT24" s="45">
        <f t="shared" si="1"/>
        <v>-1262</v>
      </c>
      <c r="AU24" s="45" t="e">
        <f t="shared" si="1"/>
        <v>#REF!</v>
      </c>
      <c r="AV24" s="45" t="e">
        <f t="shared" si="1"/>
        <v>#REF!</v>
      </c>
      <c r="AW24" s="45" t="e">
        <f t="shared" si="1"/>
        <v>#REF!</v>
      </c>
      <c r="AX24" s="45">
        <f t="shared" si="1"/>
        <v>602</v>
      </c>
      <c r="AY24" s="45" t="e">
        <f>SUM(F24:AX24)</f>
        <v>#REF!</v>
      </c>
    </row>
    <row r="25" spans="1:51" ht="17.25" customHeight="1" x14ac:dyDescent="0.25">
      <c r="A25" s="266"/>
      <c r="B25" s="259" t="s">
        <v>44</v>
      </c>
      <c r="C25" s="260"/>
      <c r="D25" s="261"/>
      <c r="E25" s="53"/>
      <c r="F25" s="46">
        <f>IF(F24="","",F24/F21)</f>
        <v>-0.16968804637894544</v>
      </c>
      <c r="G25" s="46" t="e">
        <f t="shared" ref="G25:AX25" si="2">IF(G24="","",G24/G21)</f>
        <v>#REF!</v>
      </c>
      <c r="H25" s="46" t="e">
        <f t="shared" si="2"/>
        <v>#REF!</v>
      </c>
      <c r="I25" s="46" t="e">
        <f t="shared" si="2"/>
        <v>#REF!</v>
      </c>
      <c r="J25" s="46">
        <f t="shared" si="2"/>
        <v>-0.23631649702323795</v>
      </c>
      <c r="K25" s="46" t="e">
        <f t="shared" si="2"/>
        <v>#REF!</v>
      </c>
      <c r="L25" s="46" t="e">
        <f t="shared" si="2"/>
        <v>#REF!</v>
      </c>
      <c r="M25" s="46" t="e">
        <f t="shared" si="2"/>
        <v>#REF!</v>
      </c>
      <c r="N25" s="46">
        <f t="shared" si="2"/>
        <v>-0.40520486463008543</v>
      </c>
      <c r="O25" s="46" t="e">
        <f t="shared" si="2"/>
        <v>#REF!</v>
      </c>
      <c r="P25" s="46" t="e">
        <f t="shared" si="2"/>
        <v>#REF!</v>
      </c>
      <c r="Q25" s="46" t="e">
        <f t="shared" si="2"/>
        <v>#REF!</v>
      </c>
      <c r="R25" s="46">
        <f t="shared" si="2"/>
        <v>-0.22595383890720677</v>
      </c>
      <c r="S25" s="46" t="e">
        <f t="shared" si="2"/>
        <v>#REF!</v>
      </c>
      <c r="T25" s="46" t="e">
        <f t="shared" si="2"/>
        <v>#REF!</v>
      </c>
      <c r="U25" s="46" t="e">
        <f t="shared" si="2"/>
        <v>#REF!</v>
      </c>
      <c r="V25" s="46">
        <f t="shared" si="2"/>
        <v>-0.14006194757120194</v>
      </c>
      <c r="W25" s="46" t="e">
        <f t="shared" si="2"/>
        <v>#REF!</v>
      </c>
      <c r="X25" s="46" t="e">
        <f t="shared" si="2"/>
        <v>#REF!</v>
      </c>
      <c r="Y25" s="46" t="e">
        <f t="shared" si="2"/>
        <v>#REF!</v>
      </c>
      <c r="Z25" s="46">
        <f t="shared" si="2"/>
        <v>0.1077822094425378</v>
      </c>
      <c r="AA25" s="46" t="e">
        <f t="shared" si="2"/>
        <v>#REF!</v>
      </c>
      <c r="AB25" s="46" t="e">
        <f t="shared" si="2"/>
        <v>#REF!</v>
      </c>
      <c r="AC25" s="46" t="e">
        <f t="shared" si="2"/>
        <v>#REF!</v>
      </c>
      <c r="AD25" s="46">
        <f t="shared" si="2"/>
        <v>5.8330119552641731E-2</v>
      </c>
      <c r="AE25" s="46" t="e">
        <f t="shared" si="2"/>
        <v>#REF!</v>
      </c>
      <c r="AF25" s="46" t="e">
        <f t="shared" si="2"/>
        <v>#REF!</v>
      </c>
      <c r="AG25" s="46" t="e">
        <f t="shared" si="2"/>
        <v>#REF!</v>
      </c>
      <c r="AH25" s="46">
        <f t="shared" si="2"/>
        <v>0.14545618301359992</v>
      </c>
      <c r="AI25" s="46" t="e">
        <f t="shared" si="2"/>
        <v>#REF!</v>
      </c>
      <c r="AJ25" s="46" t="e">
        <f t="shared" si="2"/>
        <v>#REF!</v>
      </c>
      <c r="AK25" s="46" t="e">
        <f t="shared" si="2"/>
        <v>#REF!</v>
      </c>
      <c r="AL25" s="46">
        <f t="shared" si="2"/>
        <v>-0.10444743935309973</v>
      </c>
      <c r="AM25" s="46" t="e">
        <f t="shared" si="2"/>
        <v>#REF!</v>
      </c>
      <c r="AN25" s="46" t="e">
        <f t="shared" si="2"/>
        <v>#REF!</v>
      </c>
      <c r="AO25" s="46" t="e">
        <f t="shared" si="2"/>
        <v>#REF!</v>
      </c>
      <c r="AP25" s="46">
        <f t="shared" si="2"/>
        <v>-8.7633813215208564E-2</v>
      </c>
      <c r="AQ25" s="46" t="e">
        <f t="shared" si="2"/>
        <v>#REF!</v>
      </c>
      <c r="AR25" s="46" t="e">
        <f t="shared" si="2"/>
        <v>#REF!</v>
      </c>
      <c r="AS25" s="46" t="e">
        <f t="shared" si="2"/>
        <v>#REF!</v>
      </c>
      <c r="AT25" s="46">
        <f t="shared" si="2"/>
        <v>-0.1287361011935122</v>
      </c>
      <c r="AU25" s="46" t="e">
        <f t="shared" si="2"/>
        <v>#REF!</v>
      </c>
      <c r="AV25" s="46" t="e">
        <f t="shared" si="2"/>
        <v>#REF!</v>
      </c>
      <c r="AW25" s="46" t="e">
        <f t="shared" si="2"/>
        <v>#REF!</v>
      </c>
      <c r="AX25" s="46">
        <f t="shared" si="2"/>
        <v>4.8796303801572502E-2</v>
      </c>
      <c r="AY25" s="46"/>
    </row>
    <row r="26" spans="1:51" ht="24.95" customHeight="1" x14ac:dyDescent="0.25">
      <c r="A26" s="266"/>
      <c r="B26" s="258" t="s">
        <v>46</v>
      </c>
      <c r="C26" s="258"/>
      <c r="D26" s="258"/>
      <c r="E26" s="53"/>
      <c r="F26" s="45">
        <f>IF(F19="","",F19-F22)</f>
        <v>-22128</v>
      </c>
      <c r="G26" s="45" t="e">
        <f t="shared" ref="G26:AX26" si="3">IF(G19="","",G19-G22)</f>
        <v>#REF!</v>
      </c>
      <c r="H26" s="45" t="e">
        <f t="shared" si="3"/>
        <v>#REF!</v>
      </c>
      <c r="I26" s="45" t="e">
        <f t="shared" si="3"/>
        <v>#REF!</v>
      </c>
      <c r="J26" s="45">
        <f t="shared" si="3"/>
        <v>-29532</v>
      </c>
      <c r="K26" s="45" t="e">
        <f t="shared" si="3"/>
        <v>#REF!</v>
      </c>
      <c r="L26" s="45" t="e">
        <f t="shared" si="3"/>
        <v>#REF!</v>
      </c>
      <c r="M26" s="45" t="e">
        <f t="shared" si="3"/>
        <v>#REF!</v>
      </c>
      <c r="N26" s="45">
        <f t="shared" si="3"/>
        <v>-67170</v>
      </c>
      <c r="O26" s="45" t="e">
        <f t="shared" si="3"/>
        <v>#REF!</v>
      </c>
      <c r="P26" s="45" t="e">
        <f t="shared" si="3"/>
        <v>#REF!</v>
      </c>
      <c r="Q26" s="45" t="e">
        <f t="shared" si="3"/>
        <v>#REF!</v>
      </c>
      <c r="R26" s="45">
        <f t="shared" si="3"/>
        <v>-28782</v>
      </c>
      <c r="S26" s="45" t="e">
        <f t="shared" si="3"/>
        <v>#REF!</v>
      </c>
      <c r="T26" s="45" t="e">
        <f t="shared" si="3"/>
        <v>#REF!</v>
      </c>
      <c r="U26" s="45" t="e">
        <f t="shared" si="3"/>
        <v>#REF!</v>
      </c>
      <c r="V26" s="45">
        <f t="shared" si="3"/>
        <v>-22248</v>
      </c>
      <c r="W26" s="45" t="e">
        <f t="shared" si="3"/>
        <v>#REF!</v>
      </c>
      <c r="X26" s="45" t="e">
        <f t="shared" si="3"/>
        <v>#REF!</v>
      </c>
      <c r="Y26" s="45" t="e">
        <f t="shared" si="3"/>
        <v>#REF!</v>
      </c>
      <c r="Z26" s="45">
        <f t="shared" si="3"/>
        <v>13944</v>
      </c>
      <c r="AA26" s="45" t="e">
        <f t="shared" si="3"/>
        <v>#REF!</v>
      </c>
      <c r="AB26" s="45" t="e">
        <f t="shared" si="3"/>
        <v>#REF!</v>
      </c>
      <c r="AC26" s="45" t="e">
        <f t="shared" si="3"/>
        <v>#REF!</v>
      </c>
      <c r="AD26" s="45">
        <f t="shared" si="3"/>
        <v>7260</v>
      </c>
      <c r="AE26" s="45" t="e">
        <f t="shared" si="3"/>
        <v>#REF!</v>
      </c>
      <c r="AF26" s="45" t="e">
        <f t="shared" si="3"/>
        <v>#REF!</v>
      </c>
      <c r="AG26" s="45" t="e">
        <f t="shared" si="3"/>
        <v>#REF!</v>
      </c>
      <c r="AH26" s="45">
        <f t="shared" si="3"/>
        <v>19380</v>
      </c>
      <c r="AI26" s="45" t="e">
        <f t="shared" si="3"/>
        <v>#REF!</v>
      </c>
      <c r="AJ26" s="45" t="e">
        <f t="shared" si="3"/>
        <v>#REF!</v>
      </c>
      <c r="AK26" s="45" t="e">
        <f t="shared" si="3"/>
        <v>#REF!</v>
      </c>
      <c r="AL26" s="45">
        <f t="shared" si="3"/>
        <v>-14880</v>
      </c>
      <c r="AM26" s="45" t="e">
        <f t="shared" si="3"/>
        <v>#REF!</v>
      </c>
      <c r="AN26" s="45" t="e">
        <f t="shared" si="3"/>
        <v>#REF!</v>
      </c>
      <c r="AO26" s="45" t="e">
        <f t="shared" si="3"/>
        <v>#REF!</v>
      </c>
      <c r="AP26" s="45">
        <f t="shared" si="3"/>
        <v>-14244</v>
      </c>
      <c r="AQ26" s="45" t="e">
        <f t="shared" si="3"/>
        <v>#REF!</v>
      </c>
      <c r="AR26" s="45" t="e">
        <f t="shared" si="3"/>
        <v>#REF!</v>
      </c>
      <c r="AS26" s="45" t="e">
        <f t="shared" si="3"/>
        <v>#REF!</v>
      </c>
      <c r="AT26" s="45">
        <f t="shared" si="3"/>
        <v>-15144</v>
      </c>
      <c r="AU26" s="45" t="e">
        <f t="shared" si="3"/>
        <v>#REF!</v>
      </c>
      <c r="AV26" s="45" t="e">
        <f t="shared" si="3"/>
        <v>#REF!</v>
      </c>
      <c r="AW26" s="45" t="e">
        <f t="shared" si="3"/>
        <v>#REF!</v>
      </c>
      <c r="AX26" s="45">
        <f t="shared" si="3"/>
        <v>7224</v>
      </c>
      <c r="AY26" s="45" t="e">
        <f>SUM(F26:AX26)</f>
        <v>#REF!</v>
      </c>
    </row>
    <row r="27" spans="1:51" x14ac:dyDescent="0.25">
      <c r="A27" s="267"/>
      <c r="B27" s="262" t="s">
        <v>44</v>
      </c>
      <c r="C27" s="263"/>
      <c r="D27" s="264"/>
      <c r="E27" s="54"/>
      <c r="F27" s="46">
        <f>IF(F26="","",F26/F22)</f>
        <v>-0.16968804637894544</v>
      </c>
      <c r="G27" s="46" t="e">
        <f t="shared" ref="G27:AX27" si="4">IF(G26="","",G26/G22)</f>
        <v>#REF!</v>
      </c>
      <c r="H27" s="46" t="e">
        <f t="shared" si="4"/>
        <v>#REF!</v>
      </c>
      <c r="I27" s="46" t="e">
        <f t="shared" si="4"/>
        <v>#REF!</v>
      </c>
      <c r="J27" s="46">
        <f t="shared" si="4"/>
        <v>-0.23631649702323795</v>
      </c>
      <c r="K27" s="46" t="e">
        <f t="shared" si="4"/>
        <v>#REF!</v>
      </c>
      <c r="L27" s="46" t="e">
        <f t="shared" si="4"/>
        <v>#REF!</v>
      </c>
      <c r="M27" s="46" t="e">
        <f t="shared" si="4"/>
        <v>#REF!</v>
      </c>
      <c r="N27" s="46">
        <f t="shared" si="4"/>
        <v>-0.40520486463008543</v>
      </c>
      <c r="O27" s="46" t="e">
        <f t="shared" si="4"/>
        <v>#REF!</v>
      </c>
      <c r="P27" s="46" t="e">
        <f t="shared" si="4"/>
        <v>#REF!</v>
      </c>
      <c r="Q27" s="46" t="e">
        <f t="shared" si="4"/>
        <v>#REF!</v>
      </c>
      <c r="R27" s="46">
        <f t="shared" si="4"/>
        <v>-0.22595383890720677</v>
      </c>
      <c r="S27" s="46" t="e">
        <f t="shared" si="4"/>
        <v>#REF!</v>
      </c>
      <c r="T27" s="46" t="e">
        <f t="shared" si="4"/>
        <v>#REF!</v>
      </c>
      <c r="U27" s="46" t="e">
        <f t="shared" si="4"/>
        <v>#REF!</v>
      </c>
      <c r="V27" s="46">
        <f t="shared" si="4"/>
        <v>-0.14006194757120194</v>
      </c>
      <c r="W27" s="46" t="e">
        <f t="shared" si="4"/>
        <v>#REF!</v>
      </c>
      <c r="X27" s="46" t="e">
        <f t="shared" si="4"/>
        <v>#REF!</v>
      </c>
      <c r="Y27" s="46" t="e">
        <f t="shared" si="4"/>
        <v>#REF!</v>
      </c>
      <c r="Z27" s="46">
        <f t="shared" si="4"/>
        <v>0.1077822094425378</v>
      </c>
      <c r="AA27" s="46" t="e">
        <f t="shared" si="4"/>
        <v>#REF!</v>
      </c>
      <c r="AB27" s="46" t="e">
        <f t="shared" si="4"/>
        <v>#REF!</v>
      </c>
      <c r="AC27" s="46" t="e">
        <f t="shared" si="4"/>
        <v>#REF!</v>
      </c>
      <c r="AD27" s="46">
        <f t="shared" si="4"/>
        <v>5.8330119552641731E-2</v>
      </c>
      <c r="AE27" s="46" t="e">
        <f t="shared" si="4"/>
        <v>#REF!</v>
      </c>
      <c r="AF27" s="46" t="e">
        <f t="shared" si="4"/>
        <v>#REF!</v>
      </c>
      <c r="AG27" s="46" t="e">
        <f t="shared" si="4"/>
        <v>#REF!</v>
      </c>
      <c r="AH27" s="46">
        <f t="shared" si="4"/>
        <v>0.14545618301359992</v>
      </c>
      <c r="AI27" s="46" t="e">
        <f t="shared" si="4"/>
        <v>#REF!</v>
      </c>
      <c r="AJ27" s="46" t="e">
        <f t="shared" si="4"/>
        <v>#REF!</v>
      </c>
      <c r="AK27" s="46" t="e">
        <f t="shared" si="4"/>
        <v>#REF!</v>
      </c>
      <c r="AL27" s="46">
        <f t="shared" si="4"/>
        <v>-0.10444743935309973</v>
      </c>
      <c r="AM27" s="46" t="e">
        <f t="shared" si="4"/>
        <v>#REF!</v>
      </c>
      <c r="AN27" s="46" t="e">
        <f t="shared" si="4"/>
        <v>#REF!</v>
      </c>
      <c r="AO27" s="46" t="e">
        <f t="shared" si="4"/>
        <v>#REF!</v>
      </c>
      <c r="AP27" s="46">
        <f t="shared" si="4"/>
        <v>-8.7633813215208564E-2</v>
      </c>
      <c r="AQ27" s="46" t="e">
        <f t="shared" si="4"/>
        <v>#REF!</v>
      </c>
      <c r="AR27" s="46" t="e">
        <f t="shared" si="4"/>
        <v>#REF!</v>
      </c>
      <c r="AS27" s="46" t="e">
        <f t="shared" si="4"/>
        <v>#REF!</v>
      </c>
      <c r="AT27" s="46">
        <f t="shared" si="4"/>
        <v>-0.1287361011935122</v>
      </c>
      <c r="AU27" s="46" t="e">
        <f t="shared" si="4"/>
        <v>#REF!</v>
      </c>
      <c r="AV27" s="46" t="e">
        <f t="shared" si="4"/>
        <v>#REF!</v>
      </c>
      <c r="AW27" s="46" t="e">
        <f t="shared" si="4"/>
        <v>#REF!</v>
      </c>
      <c r="AX27" s="46">
        <f t="shared" si="4"/>
        <v>4.8796303801572502E-2</v>
      </c>
      <c r="AY27" s="46"/>
    </row>
    <row r="28" spans="1:51" x14ac:dyDescent="0.25"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</row>
    <row r="29" spans="1:51" x14ac:dyDescent="0.25"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</row>
    <row r="30" spans="1:51" x14ac:dyDescent="0.25"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</row>
    <row r="31" spans="1:51" x14ac:dyDescent="0.25"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</row>
  </sheetData>
  <mergeCells count="19">
    <mergeCell ref="A1:AY1"/>
    <mergeCell ref="A2:AY2"/>
    <mergeCell ref="C7:C16"/>
    <mergeCell ref="AX3:AY3"/>
    <mergeCell ref="A21:A22"/>
    <mergeCell ref="B21:D21"/>
    <mergeCell ref="B22:D22"/>
    <mergeCell ref="B5:B6"/>
    <mergeCell ref="F5:AX5"/>
    <mergeCell ref="AY5:AY6"/>
    <mergeCell ref="B7:B16"/>
    <mergeCell ref="B18:D18"/>
    <mergeCell ref="B19:D19"/>
    <mergeCell ref="A18:A19"/>
    <mergeCell ref="B24:D24"/>
    <mergeCell ref="B26:D26"/>
    <mergeCell ref="B25:D25"/>
    <mergeCell ref="B27:D27"/>
    <mergeCell ref="A24:A27"/>
  </mergeCells>
  <printOptions horizontalCentered="1"/>
  <pageMargins left="0.45" right="0.45" top="0.75" bottom="0.75" header="0.3" footer="0.3"/>
  <pageSetup paperSize="9" scale="8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5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K40" sqref="K40"/>
    </sheetView>
  </sheetViews>
  <sheetFormatPr defaultRowHeight="15" x14ac:dyDescent="0.25"/>
  <cols>
    <col min="2" max="12" width="12.7109375" customWidth="1"/>
    <col min="13" max="13" width="15.5703125" customWidth="1"/>
  </cols>
  <sheetData>
    <row r="2" spans="1:13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1</v>
      </c>
      <c r="B3" s="90"/>
      <c r="C3" s="90">
        <v>8292</v>
      </c>
      <c r="D3" s="90">
        <v>11328</v>
      </c>
      <c r="E3" s="90">
        <v>14280</v>
      </c>
      <c r="F3" s="90"/>
      <c r="G3" s="90"/>
      <c r="H3" s="90"/>
      <c r="I3" s="90">
        <v>7656</v>
      </c>
      <c r="J3" s="90"/>
      <c r="K3" s="90">
        <v>19008</v>
      </c>
      <c r="L3" s="90"/>
    </row>
    <row r="4" spans="1:13" x14ac:dyDescent="0.25">
      <c r="A4">
        <v>2</v>
      </c>
      <c r="B4" s="90"/>
      <c r="C4" s="90"/>
      <c r="D4" s="90"/>
      <c r="E4" s="90">
        <v>5220</v>
      </c>
      <c r="F4" s="90">
        <v>4116</v>
      </c>
      <c r="G4" s="90"/>
      <c r="H4" s="90">
        <v>8328</v>
      </c>
      <c r="I4" s="90">
        <v>5712</v>
      </c>
      <c r="J4" s="90">
        <v>9288</v>
      </c>
      <c r="K4" s="90">
        <v>15504</v>
      </c>
      <c r="L4" s="90"/>
      <c r="M4" s="90">
        <v>32772</v>
      </c>
    </row>
    <row r="5" spans="1:13" x14ac:dyDescent="0.25">
      <c r="A5">
        <v>3</v>
      </c>
      <c r="B5" s="90">
        <v>8064</v>
      </c>
      <c r="C5" s="90"/>
      <c r="D5" s="90"/>
      <c r="E5" s="90">
        <v>684</v>
      </c>
      <c r="F5" s="90">
        <v>840</v>
      </c>
      <c r="G5" s="90">
        <v>1164</v>
      </c>
      <c r="H5" s="90">
        <v>8256</v>
      </c>
      <c r="I5" s="90"/>
      <c r="J5" s="90">
        <v>10368</v>
      </c>
      <c r="K5" s="90">
        <v>6000</v>
      </c>
      <c r="L5" s="90"/>
    </row>
    <row r="6" spans="1:13" x14ac:dyDescent="0.25">
      <c r="A6">
        <v>4</v>
      </c>
      <c r="B6" s="90">
        <v>3012</v>
      </c>
      <c r="C6" s="90">
        <v>5004</v>
      </c>
      <c r="D6" s="90">
        <v>7128</v>
      </c>
      <c r="E6" s="90">
        <v>1464</v>
      </c>
      <c r="F6" s="90"/>
      <c r="G6" s="90">
        <v>444</v>
      </c>
      <c r="H6" s="90">
        <v>3636</v>
      </c>
      <c r="I6" s="90"/>
      <c r="J6" s="90">
        <v>1056</v>
      </c>
      <c r="K6" s="90">
        <v>18168</v>
      </c>
      <c r="L6" s="90">
        <v>18547</v>
      </c>
    </row>
    <row r="7" spans="1:13" x14ac:dyDescent="0.25">
      <c r="A7">
        <v>5</v>
      </c>
      <c r="B7" s="90"/>
      <c r="C7" s="90"/>
      <c r="D7" s="90">
        <v>4296</v>
      </c>
      <c r="E7" s="90">
        <v>5424</v>
      </c>
      <c r="F7" s="90"/>
      <c r="G7" s="90"/>
      <c r="H7" s="90">
        <v>10176</v>
      </c>
      <c r="I7" s="90">
        <v>7872</v>
      </c>
      <c r="J7" s="90">
        <v>3288</v>
      </c>
      <c r="K7" s="90"/>
      <c r="L7" s="90">
        <v>5076</v>
      </c>
    </row>
    <row r="8" spans="1:13" x14ac:dyDescent="0.25">
      <c r="A8">
        <v>6</v>
      </c>
      <c r="B8" s="90"/>
      <c r="C8" s="90">
        <v>5688</v>
      </c>
      <c r="D8" s="90">
        <v>5304</v>
      </c>
      <c r="E8" s="90"/>
      <c r="F8" s="90">
        <v>5912</v>
      </c>
      <c r="G8" s="90">
        <v>312</v>
      </c>
      <c r="H8" s="90"/>
      <c r="I8" s="90">
        <v>3720</v>
      </c>
      <c r="J8" s="90">
        <v>9420</v>
      </c>
      <c r="K8" s="90"/>
      <c r="L8" s="90">
        <v>2856</v>
      </c>
    </row>
    <row r="9" spans="1:13" x14ac:dyDescent="0.25">
      <c r="A9">
        <v>7</v>
      </c>
      <c r="B9" s="90">
        <v>7188</v>
      </c>
      <c r="C9" s="90">
        <v>2916</v>
      </c>
      <c r="D9" s="90">
        <v>2304</v>
      </c>
      <c r="E9" s="90"/>
      <c r="F9" s="90">
        <v>420</v>
      </c>
      <c r="G9" s="90">
        <v>732</v>
      </c>
      <c r="H9" s="90"/>
      <c r="I9" s="90">
        <v>3600</v>
      </c>
      <c r="J9" s="90"/>
      <c r="K9" s="90">
        <v>35982</v>
      </c>
      <c r="L9" s="90">
        <v>1776</v>
      </c>
    </row>
    <row r="10" spans="1:13" x14ac:dyDescent="0.25">
      <c r="A10">
        <v>8</v>
      </c>
      <c r="B10" s="90">
        <v>3768</v>
      </c>
      <c r="C10" s="90">
        <v>3888</v>
      </c>
      <c r="D10" s="90">
        <v>2712</v>
      </c>
      <c r="E10" s="90">
        <v>4152</v>
      </c>
      <c r="F10" s="90">
        <v>1188</v>
      </c>
      <c r="G10" s="90"/>
      <c r="H10" s="90">
        <v>11172</v>
      </c>
      <c r="I10" s="90">
        <v>2556</v>
      </c>
      <c r="J10" s="90"/>
      <c r="K10" s="90">
        <v>20028</v>
      </c>
      <c r="L10" s="90"/>
    </row>
    <row r="11" spans="1:13" x14ac:dyDescent="0.25">
      <c r="A11">
        <v>9</v>
      </c>
      <c r="B11" s="90">
        <v>3792</v>
      </c>
      <c r="C11" s="90"/>
      <c r="D11" s="90"/>
      <c r="E11" s="90"/>
      <c r="F11" s="90">
        <v>900</v>
      </c>
      <c r="G11" s="90"/>
      <c r="H11" s="90">
        <v>6216</v>
      </c>
      <c r="I11" s="90">
        <v>2124</v>
      </c>
      <c r="J11" s="90">
        <v>10764</v>
      </c>
      <c r="K11" s="90">
        <v>10272</v>
      </c>
      <c r="L11" s="90"/>
    </row>
    <row r="12" spans="1:13" x14ac:dyDescent="0.25">
      <c r="A12">
        <v>10</v>
      </c>
      <c r="B12" s="90">
        <v>3240</v>
      </c>
      <c r="C12" s="90"/>
      <c r="D12" s="90"/>
      <c r="E12" s="90">
        <v>4512</v>
      </c>
      <c r="F12" s="90">
        <v>948</v>
      </c>
      <c r="G12" s="90">
        <v>3246</v>
      </c>
      <c r="H12" s="90">
        <v>7764</v>
      </c>
      <c r="I12" s="90"/>
      <c r="J12" s="90">
        <v>2436</v>
      </c>
      <c r="K12" s="90">
        <v>23028</v>
      </c>
      <c r="L12" s="90"/>
    </row>
    <row r="13" spans="1:13" x14ac:dyDescent="0.25">
      <c r="A13">
        <v>11</v>
      </c>
      <c r="B13" s="90">
        <v>2640</v>
      </c>
      <c r="C13" s="90">
        <v>4176</v>
      </c>
      <c r="D13" s="90">
        <v>8884</v>
      </c>
      <c r="E13" s="90">
        <v>1788</v>
      </c>
      <c r="F13" s="90"/>
      <c r="G13" s="90">
        <v>1164</v>
      </c>
      <c r="H13" s="90">
        <v>3060</v>
      </c>
      <c r="I13" s="90"/>
      <c r="J13" s="90">
        <v>1884</v>
      </c>
      <c r="K13" s="90">
        <v>16152</v>
      </c>
      <c r="L13" s="90">
        <v>8160</v>
      </c>
    </row>
    <row r="14" spans="1:13" x14ac:dyDescent="0.25">
      <c r="A14">
        <v>12</v>
      </c>
      <c r="B14" s="90"/>
      <c r="C14" s="90">
        <v>660</v>
      </c>
      <c r="D14" s="90">
        <v>4608</v>
      </c>
      <c r="E14" s="90">
        <v>900</v>
      </c>
      <c r="F14" s="90"/>
      <c r="G14" s="90"/>
      <c r="H14" s="90">
        <v>5256</v>
      </c>
      <c r="I14" s="90"/>
      <c r="J14" s="90">
        <v>2388</v>
      </c>
      <c r="K14" s="90"/>
      <c r="L14" s="90">
        <v>3360</v>
      </c>
    </row>
    <row r="15" spans="1:13" x14ac:dyDescent="0.25">
      <c r="A15">
        <v>13</v>
      </c>
      <c r="B15" s="90"/>
      <c r="C15" s="90">
        <v>1344</v>
      </c>
      <c r="D15" s="90">
        <v>3264</v>
      </c>
      <c r="E15" s="90"/>
      <c r="F15" s="90"/>
      <c r="G15" s="90">
        <v>192</v>
      </c>
      <c r="H15" s="90"/>
      <c r="I15" s="90">
        <v>4680</v>
      </c>
      <c r="J15" s="90">
        <v>4668</v>
      </c>
      <c r="K15" s="90"/>
      <c r="L15" s="90">
        <v>4752</v>
      </c>
    </row>
    <row r="16" spans="1:13" x14ac:dyDescent="0.25">
      <c r="A16">
        <v>14</v>
      </c>
      <c r="B16" s="90">
        <v>9396</v>
      </c>
      <c r="C16" s="90">
        <v>756</v>
      </c>
      <c r="D16" s="90">
        <v>5088</v>
      </c>
      <c r="E16" s="90"/>
      <c r="F16" s="90">
        <v>4596</v>
      </c>
      <c r="G16" s="90">
        <v>3264</v>
      </c>
      <c r="H16" s="90"/>
      <c r="I16" s="90">
        <v>4740</v>
      </c>
      <c r="J16" s="90"/>
      <c r="K16" s="90">
        <v>10428</v>
      </c>
      <c r="L16" s="90">
        <v>7452</v>
      </c>
    </row>
    <row r="17" spans="1:12" x14ac:dyDescent="0.25">
      <c r="A17">
        <v>15</v>
      </c>
      <c r="B17" s="90">
        <v>2872</v>
      </c>
      <c r="C17" s="90">
        <v>2988</v>
      </c>
      <c r="D17" s="90">
        <v>1032</v>
      </c>
      <c r="E17" s="90">
        <v>4380</v>
      </c>
      <c r="F17" s="90">
        <v>4464</v>
      </c>
      <c r="G17" s="90"/>
      <c r="H17" s="90">
        <v>8352</v>
      </c>
      <c r="I17" s="90">
        <v>3060</v>
      </c>
      <c r="J17" s="90"/>
      <c r="K17" s="90">
        <v>6588</v>
      </c>
      <c r="L17" s="90">
        <v>4260</v>
      </c>
    </row>
    <row r="18" spans="1:12" x14ac:dyDescent="0.25">
      <c r="A18">
        <v>16</v>
      </c>
      <c r="B18" s="90">
        <v>1920</v>
      </c>
      <c r="C18" s="90"/>
      <c r="D18" s="90">
        <v>8556</v>
      </c>
      <c r="E18" s="90">
        <v>48</v>
      </c>
      <c r="F18" s="90">
        <v>2628</v>
      </c>
      <c r="G18" s="90"/>
      <c r="H18" s="90">
        <v>2640</v>
      </c>
      <c r="I18" s="90">
        <v>3108</v>
      </c>
      <c r="J18" s="90">
        <v>4404</v>
      </c>
      <c r="K18" s="90">
        <v>4680</v>
      </c>
      <c r="L18" s="90"/>
    </row>
    <row r="19" spans="1:12" x14ac:dyDescent="0.25">
      <c r="A19">
        <v>17</v>
      </c>
      <c r="B19" s="90">
        <v>2484</v>
      </c>
      <c r="C19" s="90"/>
      <c r="D19" s="90"/>
      <c r="E19" s="90">
        <v>960</v>
      </c>
      <c r="F19" s="90">
        <v>2784</v>
      </c>
      <c r="G19" s="90">
        <v>1872</v>
      </c>
      <c r="H19" s="90">
        <v>3216</v>
      </c>
      <c r="I19" s="90"/>
      <c r="J19" s="90">
        <v>4584</v>
      </c>
      <c r="K19" s="90">
        <v>14244</v>
      </c>
      <c r="L19" s="90"/>
    </row>
    <row r="20" spans="1:12" x14ac:dyDescent="0.25">
      <c r="A20">
        <v>18</v>
      </c>
      <c r="B20" s="90">
        <v>2004</v>
      </c>
      <c r="C20" s="90">
        <v>6072</v>
      </c>
      <c r="D20" s="90"/>
      <c r="E20" s="90"/>
      <c r="F20" s="90"/>
      <c r="G20" s="90">
        <v>768</v>
      </c>
      <c r="H20" s="90">
        <v>1068</v>
      </c>
      <c r="I20" s="90"/>
      <c r="J20" s="90">
        <v>5112</v>
      </c>
      <c r="K20" s="90">
        <v>5724</v>
      </c>
      <c r="L20" s="90">
        <v>4512</v>
      </c>
    </row>
    <row r="21" spans="1:12" x14ac:dyDescent="0.25">
      <c r="A21">
        <v>19</v>
      </c>
      <c r="B21" s="90"/>
      <c r="C21" s="90">
        <v>3192</v>
      </c>
      <c r="D21" s="90">
        <v>7176</v>
      </c>
      <c r="E21" s="90"/>
      <c r="F21" s="90"/>
      <c r="G21" s="90">
        <v>708</v>
      </c>
      <c r="H21" s="90">
        <v>3504</v>
      </c>
      <c r="I21" s="90">
        <v>7356</v>
      </c>
      <c r="J21" s="90">
        <v>5508</v>
      </c>
      <c r="K21" s="90"/>
      <c r="L21" s="90">
        <v>3228</v>
      </c>
    </row>
    <row r="22" spans="1:12" x14ac:dyDescent="0.25">
      <c r="A22">
        <v>20</v>
      </c>
      <c r="B22" s="90"/>
      <c r="C22" s="90">
        <v>3372</v>
      </c>
      <c r="D22" s="90">
        <v>3984</v>
      </c>
      <c r="E22" s="90"/>
      <c r="F22" s="90">
        <v>3252</v>
      </c>
      <c r="G22" s="90">
        <v>2100</v>
      </c>
      <c r="H22" s="90"/>
      <c r="I22" s="90">
        <v>4548</v>
      </c>
      <c r="J22" s="90">
        <v>2748</v>
      </c>
      <c r="K22" s="90"/>
      <c r="L22" s="90">
        <v>6228</v>
      </c>
    </row>
    <row r="23" spans="1:12" x14ac:dyDescent="0.25">
      <c r="A23">
        <v>21</v>
      </c>
      <c r="B23" s="90">
        <v>5340</v>
      </c>
      <c r="C23" s="90">
        <v>1392</v>
      </c>
      <c r="D23" s="90">
        <v>3840</v>
      </c>
      <c r="E23" s="90"/>
      <c r="F23" s="90">
        <v>4920</v>
      </c>
      <c r="G23" s="90"/>
      <c r="H23" s="90"/>
      <c r="I23" s="90"/>
      <c r="J23" s="90"/>
      <c r="K23" s="90">
        <v>15576</v>
      </c>
      <c r="L23" s="90">
        <v>2940</v>
      </c>
    </row>
    <row r="24" spans="1:12" x14ac:dyDescent="0.25">
      <c r="A24">
        <v>22</v>
      </c>
      <c r="B24" s="90">
        <v>132</v>
      </c>
      <c r="C24" s="90">
        <v>12240</v>
      </c>
      <c r="D24" s="90">
        <v>8700</v>
      </c>
      <c r="E24" s="90">
        <v>540</v>
      </c>
      <c r="F24" s="90">
        <v>1368</v>
      </c>
      <c r="G24" s="90"/>
      <c r="H24" s="90">
        <v>6648</v>
      </c>
      <c r="I24" s="90">
        <v>10812</v>
      </c>
      <c r="J24" s="90"/>
      <c r="K24" s="90">
        <v>17616</v>
      </c>
      <c r="L24" s="90">
        <v>3672</v>
      </c>
    </row>
    <row r="25" spans="1:12" x14ac:dyDescent="0.25">
      <c r="A25">
        <v>23</v>
      </c>
      <c r="B25" s="90">
        <v>4572</v>
      </c>
      <c r="C25" s="90"/>
      <c r="D25" s="90"/>
      <c r="E25" s="90">
        <v>1128</v>
      </c>
      <c r="F25" s="90">
        <v>252</v>
      </c>
      <c r="G25" s="90"/>
      <c r="H25" s="90">
        <v>4392</v>
      </c>
      <c r="I25" s="90">
        <v>9888</v>
      </c>
      <c r="J25" s="90">
        <v>6596</v>
      </c>
      <c r="K25" s="90">
        <v>11784</v>
      </c>
      <c r="L25" s="90"/>
    </row>
    <row r="26" spans="1:12" x14ac:dyDescent="0.25">
      <c r="A26">
        <v>24</v>
      </c>
      <c r="B26" s="90">
        <v>5184</v>
      </c>
      <c r="C26" s="90"/>
      <c r="D26" s="90"/>
      <c r="E26" s="90">
        <v>2184</v>
      </c>
      <c r="F26" s="90">
        <v>816</v>
      </c>
      <c r="G26" s="90">
        <v>2544</v>
      </c>
      <c r="H26" s="90">
        <v>6252</v>
      </c>
      <c r="I26" s="90"/>
      <c r="J26" s="90">
        <v>2016</v>
      </c>
      <c r="K26" s="90">
        <v>2088</v>
      </c>
      <c r="L26" s="90"/>
    </row>
    <row r="27" spans="1:12" x14ac:dyDescent="0.25">
      <c r="A27">
        <v>25</v>
      </c>
      <c r="B27" s="90">
        <v>8904</v>
      </c>
      <c r="C27" s="90"/>
      <c r="D27" s="90">
        <v>14460</v>
      </c>
      <c r="E27" s="90"/>
      <c r="F27" s="90"/>
      <c r="G27" s="90"/>
      <c r="H27" s="90"/>
      <c r="I27" s="90"/>
      <c r="J27" s="90">
        <v>3600</v>
      </c>
      <c r="K27" s="90">
        <v>7872</v>
      </c>
      <c r="L27" s="90">
        <v>6228</v>
      </c>
    </row>
    <row r="28" spans="1:12" x14ac:dyDescent="0.25">
      <c r="A28">
        <v>26</v>
      </c>
      <c r="B28" s="90"/>
      <c r="C28" s="90">
        <v>13344</v>
      </c>
      <c r="D28" s="90" t="s">
        <v>64</v>
      </c>
      <c r="E28" s="90">
        <v>1128</v>
      </c>
      <c r="F28" s="90"/>
      <c r="G28" s="90">
        <v>2568</v>
      </c>
      <c r="H28" s="90">
        <v>216</v>
      </c>
      <c r="I28" s="90"/>
      <c r="J28" s="90">
        <v>10416</v>
      </c>
      <c r="K28" s="90"/>
      <c r="L28" s="90">
        <v>4056</v>
      </c>
    </row>
    <row r="29" spans="1:12" x14ac:dyDescent="0.25">
      <c r="A29">
        <v>27</v>
      </c>
      <c r="B29" s="90"/>
      <c r="C29" s="90">
        <v>2100</v>
      </c>
      <c r="D29" s="90">
        <v>4872</v>
      </c>
      <c r="E29" s="90"/>
      <c r="F29" s="90">
        <v>1608</v>
      </c>
      <c r="G29" s="90">
        <v>7236</v>
      </c>
      <c r="H29" s="90"/>
      <c r="I29" s="90">
        <v>6492</v>
      </c>
      <c r="J29" s="90">
        <v>10392</v>
      </c>
      <c r="K29" s="90"/>
      <c r="L29" s="90">
        <v>5664</v>
      </c>
    </row>
    <row r="30" spans="1:12" x14ac:dyDescent="0.25">
      <c r="A30">
        <v>28</v>
      </c>
      <c r="B30" s="90">
        <v>10212</v>
      </c>
      <c r="C30" s="90">
        <v>3384</v>
      </c>
      <c r="D30" s="90">
        <v>4188</v>
      </c>
      <c r="E30" s="90"/>
      <c r="F30" s="90">
        <v>1308</v>
      </c>
      <c r="G30" s="90">
        <v>9852</v>
      </c>
      <c r="H30" s="90"/>
      <c r="I30" s="90">
        <v>13960</v>
      </c>
      <c r="J30" s="90"/>
      <c r="K30" s="90">
        <v>15396</v>
      </c>
      <c r="L30" s="90">
        <v>4140</v>
      </c>
    </row>
    <row r="31" spans="1:12" x14ac:dyDescent="0.25">
      <c r="A31">
        <v>29</v>
      </c>
      <c r="B31" s="90">
        <v>8460</v>
      </c>
      <c r="C31" s="90"/>
      <c r="D31" s="90">
        <v>2448</v>
      </c>
      <c r="E31" s="90">
        <v>2160</v>
      </c>
      <c r="F31" s="90"/>
      <c r="G31" s="90"/>
      <c r="H31" s="90">
        <v>13728</v>
      </c>
      <c r="I31" s="90">
        <v>9864</v>
      </c>
      <c r="J31" s="90"/>
      <c r="K31" s="90">
        <v>7296</v>
      </c>
      <c r="L31" s="90">
        <v>4152</v>
      </c>
    </row>
    <row r="32" spans="1:12" x14ac:dyDescent="0.25">
      <c r="A32">
        <v>30</v>
      </c>
      <c r="B32" s="90">
        <v>7896</v>
      </c>
      <c r="C32" s="90"/>
      <c r="D32" s="90"/>
      <c r="E32" s="90"/>
      <c r="F32" s="90">
        <v>2712</v>
      </c>
      <c r="G32" s="90"/>
      <c r="H32" s="90">
        <v>4764</v>
      </c>
      <c r="I32" s="90"/>
      <c r="J32" s="90">
        <v>7836</v>
      </c>
      <c r="K32" s="90">
        <v>1296</v>
      </c>
      <c r="L32" s="90"/>
    </row>
    <row r="33" spans="1:15" x14ac:dyDescent="0.25">
      <c r="A33">
        <v>31</v>
      </c>
      <c r="B33" s="90">
        <v>2388</v>
      </c>
      <c r="C33" s="90"/>
      <c r="D33" s="90"/>
      <c r="E33" s="90"/>
      <c r="F33" s="90">
        <v>2652</v>
      </c>
      <c r="G33" s="90"/>
      <c r="H33" s="90"/>
      <c r="I33" s="90"/>
      <c r="J33" s="90"/>
      <c r="K33" s="90"/>
      <c r="L33" s="90"/>
    </row>
    <row r="34" spans="1:15" x14ac:dyDescent="0.25">
      <c r="A34" t="s">
        <v>65</v>
      </c>
      <c r="B34" s="90">
        <f>SUM(B3:B33)</f>
        <v>103468</v>
      </c>
      <c r="C34" s="90">
        <f t="shared" ref="C34:M34" si="0">SUM(C3:C33)</f>
        <v>80808</v>
      </c>
      <c r="D34" s="90">
        <f t="shared" si="0"/>
        <v>114172</v>
      </c>
      <c r="E34" s="90">
        <f t="shared" si="0"/>
        <v>50952</v>
      </c>
      <c r="F34" s="90">
        <f t="shared" si="0"/>
        <v>47684</v>
      </c>
      <c r="G34" s="90">
        <f t="shared" si="0"/>
        <v>38166</v>
      </c>
      <c r="H34" s="90">
        <f t="shared" si="0"/>
        <v>118644</v>
      </c>
      <c r="I34" s="90">
        <f t="shared" si="0"/>
        <v>111748</v>
      </c>
      <c r="J34" s="90">
        <f t="shared" si="0"/>
        <v>118772</v>
      </c>
      <c r="K34" s="90">
        <f t="shared" si="0"/>
        <v>284730</v>
      </c>
      <c r="L34" s="90">
        <f t="shared" si="0"/>
        <v>101059</v>
      </c>
      <c r="M34" s="90">
        <f t="shared" si="0"/>
        <v>32772</v>
      </c>
      <c r="N34" s="90"/>
      <c r="O34" s="90"/>
    </row>
    <row r="35" spans="1:15" x14ac:dyDescent="0.25"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1">
        <f>SUM(B34:M34)</f>
        <v>1202975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 graph</vt:lpstr>
      <vt:lpstr>water consumption - 2021</vt:lpstr>
      <vt:lpstr>water consumption - 2020</vt:lpstr>
      <vt:lpstr>water consumption - 2019</vt:lpstr>
      <vt:lpstr>water consumption - 2018</vt:lpstr>
      <vt:lpstr>water consumption - 2017</vt:lpstr>
      <vt:lpstr>water consumption - 2016</vt:lpstr>
      <vt:lpstr>graph- S Curve</vt:lpstr>
      <vt:lpstr>Collection</vt:lpstr>
      <vt:lpstr>1</vt:lpstr>
      <vt:lpstr>'1'!Print_Area</vt:lpstr>
      <vt:lpstr>'graph- S Curve'!Print_Area</vt:lpstr>
      <vt:lpstr>'summary graph'!Print_Area</vt:lpstr>
      <vt:lpstr>'water consumption - 2016'!Print_Area</vt:lpstr>
      <vt:lpstr>'water consumption - 2017'!Print_Area</vt:lpstr>
      <vt:lpstr>'water consumption - 2018'!Print_Area</vt:lpstr>
      <vt:lpstr>'water consumption - 2019'!Print_Area</vt:lpstr>
      <vt:lpstr>'water consumption - 2020'!Print_Area</vt:lpstr>
      <vt:lpstr>'water consumption - 2021'!Print_Area</vt:lpstr>
      <vt:lpstr>'water consumption - 2020'!Print_Titles</vt:lpstr>
      <vt:lpstr>'water consumption - 2021'!Print_Titles</vt:lpstr>
    </vt:vector>
  </TitlesOfParts>
  <Company>Community eCenter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TOMWASA</cp:lastModifiedBy>
  <cp:lastPrinted>2020-03-05T08:03:22Z</cp:lastPrinted>
  <dcterms:created xsi:type="dcterms:W3CDTF">2017-08-17T01:57:37Z</dcterms:created>
  <dcterms:modified xsi:type="dcterms:W3CDTF">2021-10-22T20:28:23Z</dcterms:modified>
</cp:coreProperties>
</file>