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Fleet_statistics\2021\"/>
    </mc:Choice>
  </mc:AlternateContent>
  <bookViews>
    <workbookView xWindow="0" yWindow="0" windowWidth="28800" windowHeight="11850" tabRatio="875"/>
  </bookViews>
  <sheets>
    <sheet name="Contents" sheetId="45" r:id="rId1"/>
    <sheet name="1.1, 1.2" sheetId="13" r:id="rId2"/>
    <sheet name="1.1extra" sheetId="57" r:id="rId3"/>
    <sheet name="1.3" sheetId="1" r:id="rId4"/>
    <sheet name="1.4 to 1.7" sheetId="7" r:id="rId5"/>
    <sheet name="1.4b" sheetId="95" r:id="rId6"/>
    <sheet name="1.5b" sheetId="84" r:id="rId7"/>
    <sheet name="1.8" sheetId="37" r:id="rId8"/>
    <sheet name="2.1, 2.2, 2.3,2.4" sheetId="8" r:id="rId9"/>
    <sheet name="2.5a-2.8a" sheetId="3" r:id="rId10"/>
    <sheet name="2.9" sheetId="58" r:id="rId11"/>
    <sheet name="2.10" sheetId="73" r:id="rId12"/>
    <sheet name="3.1,3.2,3.4,8.3" sheetId="11" r:id="rId13"/>
    <sheet name="3.5" sheetId="12" r:id="rId14"/>
    <sheet name="Table 3" sheetId="55" r:id="rId15"/>
    <sheet name="4.1b" sheetId="41" r:id="rId16"/>
    <sheet name="4.3a,b" sheetId="21" r:id="rId17"/>
    <sheet name="4.4" sheetId="64" r:id="rId18"/>
    <sheet name="5.1" sheetId="61" r:id="rId19"/>
    <sheet name="5.2abcd" sheetId="52" r:id="rId20"/>
    <sheet name="6.1,6.2c" sheetId="18" r:id="rId21"/>
    <sheet name="6.2b" sheetId="56" r:id="rId22"/>
    <sheet name="6.3" sheetId="42" r:id="rId23"/>
    <sheet name="6.4a,b" sheetId="23" r:id="rId24"/>
    <sheet name="6.5a,b" sheetId="60" r:id="rId25"/>
    <sheet name="6.7a, b" sheetId="59" r:id="rId26"/>
    <sheet name="7.1,7.2" sheetId="19" r:id="rId27"/>
    <sheet name="7.3abc" sheetId="74" r:id="rId28"/>
    <sheet name="7.3de" sheetId="75" r:id="rId29"/>
    <sheet name="8.1a,b" sheetId="53" r:id="rId30"/>
    <sheet name="8.2a,b" sheetId="25" r:id="rId31"/>
    <sheet name="8.4" sheetId="80" r:id="rId32"/>
    <sheet name="8.5" sheetId="93" r:id="rId33"/>
    <sheet name="9.0a,b" sheetId="92" r:id="rId34"/>
    <sheet name="9.0b" sheetId="87" r:id="rId35"/>
    <sheet name="9.4" sheetId="91" r:id="rId36"/>
    <sheet name="9.11" sheetId="82" r:id="rId37"/>
    <sheet name="10.1, 10.2" sheetId="22" r:id="rId38"/>
    <sheet name="11.1,11.2" sheetId="63" r:id="rId39"/>
  </sheets>
  <definedNames>
    <definedName name="_xlnm._FilterDatabase" localSheetId="15" hidden="1">'4.1b'!$A$2:$H$242</definedName>
    <definedName name="_xlnm._FilterDatabase" localSheetId="35" hidden="1">'9.4'!$A$2:$J$65</definedName>
    <definedName name="_xlnm.Print_Area" localSheetId="7">'1.8'!$D$2:$N$21</definedName>
    <definedName name="_xlnm.Print_Area" localSheetId="37">'10.1, 10.2'!$A$29:$T$54</definedName>
    <definedName name="_xlnm.Print_Area" localSheetId="8">'2.1, 2.2, 2.3,2.4'!$L$17:$W$47</definedName>
    <definedName name="_xlnm.Print_Area" localSheetId="9">'2.5a-2.8a'!$O$2:$P$25</definedName>
    <definedName name="_xlnm.Print_Area" localSheetId="10">'2.9'!$D$2:$M$27</definedName>
    <definedName name="_xlnm.Print_Area" localSheetId="12">'3.1,3.2,3.4,8.3'!$A$36:$J$61</definedName>
    <definedName name="_xlnm.Print_Area" localSheetId="15">'4.1b'!$I$2:$L$32</definedName>
    <definedName name="_xlnm.Print_Area" localSheetId="16">'4.3a,b'!$L$3:$V$53</definedName>
    <definedName name="_xlnm.Print_Area" localSheetId="19">'5.2abcd'!$P$47:$Y$68</definedName>
    <definedName name="_xlnm.Print_Area" localSheetId="20">'6.1,6.2c'!#REF!</definedName>
    <definedName name="_xlnm.Print_Area" localSheetId="21">'6.2b'!$F$38:$S$47</definedName>
    <definedName name="_xlnm.Print_Area" localSheetId="22">'6.3'!$D$3:$O$31</definedName>
    <definedName name="_xlnm.Print_Area" localSheetId="23">'6.4a,b'!$A$10:$T$37</definedName>
    <definedName name="_xlnm.Print_Area" localSheetId="24">'6.5a,b'!$O$2:$X$61</definedName>
    <definedName name="_xlnm.Print_Area" localSheetId="25">'6.7a, b'!$M$79:$S$103</definedName>
    <definedName name="_xlnm.Print_Area" localSheetId="26">'7.1,7.2'!$V$27:$AF$72</definedName>
    <definedName name="_xlnm.Print_Area" localSheetId="29">'8.1a,b'!$A$51:$L$76</definedName>
    <definedName name="_xlnm.Print_Area" localSheetId="30">'8.2a,b'!$J$6:$V$24</definedName>
    <definedName name="_xlnm.Print_Area" localSheetId="34">'9.0b'!$H$3:$S$28</definedName>
    <definedName name="_xlnm.Print_Area" localSheetId="0">Contents!$A$1:$E$61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4" i="80" l="1"/>
  <c r="R5" i="80"/>
  <c r="R6" i="80"/>
  <c r="R7" i="80"/>
  <c r="R8" i="80"/>
  <c r="R9" i="80"/>
  <c r="R10" i="80"/>
  <c r="R11" i="80"/>
  <c r="R12" i="80"/>
  <c r="R13" i="80"/>
  <c r="R14" i="80"/>
  <c r="R15" i="80"/>
  <c r="R16" i="80"/>
  <c r="R17" i="80"/>
  <c r="R18" i="80"/>
  <c r="R19" i="80"/>
  <c r="R20" i="80"/>
  <c r="R21" i="80"/>
  <c r="R22" i="80"/>
  <c r="R23" i="80"/>
  <c r="R24" i="80"/>
  <c r="R3" i="80"/>
  <c r="Z23" i="25"/>
  <c r="AA23" i="25"/>
  <c r="AC23" i="25" s="1"/>
  <c r="AB23" i="25"/>
  <c r="H24" i="63" l="1"/>
  <c r="H8" i="63"/>
  <c r="AG24" i="80"/>
  <c r="AA24" i="53"/>
  <c r="Z24" i="53"/>
  <c r="Y24" i="53"/>
  <c r="X24" i="53"/>
  <c r="W24" i="53"/>
  <c r="V24" i="53"/>
  <c r="U24" i="53"/>
  <c r="X15" i="53"/>
  <c r="H156" i="18"/>
  <c r="H155" i="18"/>
  <c r="H154" i="18"/>
  <c r="H153" i="18"/>
  <c r="H151" i="18"/>
  <c r="H150" i="18"/>
  <c r="H152" i="18"/>
  <c r="H149" i="18"/>
  <c r="H14" i="18"/>
  <c r="H3" i="18"/>
  <c r="N107" i="61"/>
  <c r="M107" i="61"/>
  <c r="L107" i="61"/>
  <c r="N106" i="61"/>
  <c r="M106" i="61"/>
  <c r="L106" i="61"/>
  <c r="N105" i="61"/>
  <c r="M105" i="61"/>
  <c r="L105" i="61"/>
  <c r="N104" i="61"/>
  <c r="M104" i="61"/>
  <c r="L104" i="61"/>
  <c r="N103" i="61"/>
  <c r="M103" i="61"/>
  <c r="L103" i="61"/>
  <c r="L3" i="61"/>
  <c r="M3" i="61"/>
  <c r="N3" i="61"/>
  <c r="L4" i="61"/>
  <c r="M4" i="61"/>
  <c r="N4" i="61"/>
  <c r="L5" i="61"/>
  <c r="M5" i="61"/>
  <c r="N5" i="61"/>
  <c r="L6" i="61"/>
  <c r="M6" i="61"/>
  <c r="N6" i="61"/>
  <c r="L7" i="61"/>
  <c r="M7" i="61"/>
  <c r="N7" i="61"/>
  <c r="L8" i="61"/>
  <c r="M8" i="61"/>
  <c r="N8" i="61"/>
  <c r="L9" i="61"/>
  <c r="M9" i="61"/>
  <c r="N9" i="61"/>
  <c r="L10" i="61"/>
  <c r="M10" i="61"/>
  <c r="N10" i="61"/>
  <c r="L11" i="61"/>
  <c r="M11" i="61"/>
  <c r="N11" i="61"/>
  <c r="L12" i="61"/>
  <c r="M12" i="61"/>
  <c r="N12" i="61"/>
  <c r="L13" i="61"/>
  <c r="M13" i="61"/>
  <c r="N13" i="61"/>
  <c r="L14" i="61"/>
  <c r="M14" i="61"/>
  <c r="N14" i="61"/>
  <c r="L15" i="61"/>
  <c r="M15" i="61"/>
  <c r="N15" i="61"/>
  <c r="L16" i="61"/>
  <c r="M16" i="61"/>
  <c r="N16" i="61"/>
  <c r="L17" i="61"/>
  <c r="M17" i="61"/>
  <c r="N17" i="61"/>
  <c r="L18" i="61"/>
  <c r="M18" i="61"/>
  <c r="N18" i="61"/>
  <c r="L19" i="61"/>
  <c r="M19" i="61"/>
  <c r="N19" i="61"/>
  <c r="L20" i="61"/>
  <c r="M20" i="61"/>
  <c r="N20" i="61"/>
  <c r="L21" i="61"/>
  <c r="M21" i="61"/>
  <c r="N21" i="61"/>
  <c r="L22" i="61"/>
  <c r="M22" i="61"/>
  <c r="N22" i="61"/>
  <c r="L23" i="61"/>
  <c r="M23" i="61"/>
  <c r="N23" i="61"/>
  <c r="L24" i="61"/>
  <c r="M24" i="61"/>
  <c r="N24" i="61"/>
  <c r="L25" i="61"/>
  <c r="M25" i="61"/>
  <c r="N25" i="61"/>
  <c r="L26" i="61"/>
  <c r="M26" i="61"/>
  <c r="N26" i="61"/>
  <c r="L27" i="61"/>
  <c r="M27" i="61"/>
  <c r="N27" i="61"/>
  <c r="L28" i="61"/>
  <c r="M28" i="61"/>
  <c r="N28" i="61"/>
  <c r="L29" i="61"/>
  <c r="M29" i="61"/>
  <c r="N29" i="61"/>
  <c r="L30" i="61"/>
  <c r="M30" i="61"/>
  <c r="N30" i="61"/>
  <c r="L31" i="61"/>
  <c r="M31" i="61"/>
  <c r="N31" i="61"/>
  <c r="L32" i="61"/>
  <c r="M32" i="61"/>
  <c r="N32" i="61"/>
  <c r="L33" i="61"/>
  <c r="M33" i="61"/>
  <c r="N33" i="61"/>
  <c r="L34" i="61"/>
  <c r="M34" i="61"/>
  <c r="N34" i="61"/>
  <c r="L35" i="61"/>
  <c r="M35" i="61"/>
  <c r="N35" i="61"/>
  <c r="L36" i="61"/>
  <c r="M36" i="61"/>
  <c r="N36" i="61"/>
  <c r="L37" i="61"/>
  <c r="M37" i="61"/>
  <c r="N37" i="61"/>
  <c r="L38" i="61"/>
  <c r="M38" i="61"/>
  <c r="N38" i="61"/>
  <c r="L39" i="61"/>
  <c r="M39" i="61"/>
  <c r="N39" i="61"/>
  <c r="L40" i="61"/>
  <c r="M40" i="61"/>
  <c r="N40" i="61"/>
  <c r="L41" i="61"/>
  <c r="M41" i="61"/>
  <c r="N41" i="61"/>
  <c r="L42" i="61"/>
  <c r="M42" i="61"/>
  <c r="N42" i="61"/>
  <c r="L43" i="61"/>
  <c r="M43" i="61"/>
  <c r="N43" i="61"/>
  <c r="L44" i="61"/>
  <c r="M44" i="61"/>
  <c r="N44" i="61"/>
  <c r="L45" i="61"/>
  <c r="M45" i="61"/>
  <c r="N45" i="61"/>
  <c r="L46" i="61"/>
  <c r="M46" i="61"/>
  <c r="N46" i="61"/>
  <c r="L47" i="61"/>
  <c r="M47" i="61"/>
  <c r="N47" i="61"/>
  <c r="L48" i="61"/>
  <c r="M48" i="61"/>
  <c r="N48" i="61"/>
  <c r="L49" i="61"/>
  <c r="M49" i="61"/>
  <c r="N49" i="61"/>
  <c r="L50" i="61"/>
  <c r="M50" i="61"/>
  <c r="N50" i="61"/>
  <c r="L51" i="61"/>
  <c r="M51" i="61"/>
  <c r="N51" i="61"/>
  <c r="L52" i="61"/>
  <c r="M52" i="61"/>
  <c r="N52" i="61"/>
  <c r="L53" i="61"/>
  <c r="M53" i="61"/>
  <c r="N53" i="61"/>
  <c r="L54" i="61"/>
  <c r="M54" i="61"/>
  <c r="N54" i="61"/>
  <c r="L55" i="61"/>
  <c r="M55" i="61"/>
  <c r="N55" i="61"/>
  <c r="L56" i="61"/>
  <c r="M56" i="61"/>
  <c r="N56" i="61"/>
  <c r="L57" i="61"/>
  <c r="M57" i="61"/>
  <c r="N57" i="61"/>
  <c r="L58" i="61"/>
  <c r="M58" i="61"/>
  <c r="N58" i="61"/>
  <c r="L59" i="61"/>
  <c r="M59" i="61"/>
  <c r="N59" i="61"/>
  <c r="L60" i="61"/>
  <c r="M60" i="61"/>
  <c r="N60" i="61"/>
  <c r="L61" i="61"/>
  <c r="M61" i="61"/>
  <c r="N61" i="61"/>
  <c r="L62" i="61"/>
  <c r="M62" i="61"/>
  <c r="N62" i="61"/>
  <c r="L63" i="61"/>
  <c r="M63" i="61"/>
  <c r="N63" i="61"/>
  <c r="L64" i="61"/>
  <c r="M64" i="61"/>
  <c r="N64" i="61"/>
  <c r="L65" i="61"/>
  <c r="M65" i="61"/>
  <c r="N65" i="61"/>
  <c r="L66" i="61"/>
  <c r="M66" i="61"/>
  <c r="N66" i="61"/>
  <c r="L67" i="61"/>
  <c r="M67" i="61"/>
  <c r="N67" i="61"/>
  <c r="L68" i="61"/>
  <c r="M68" i="61"/>
  <c r="N68" i="61"/>
  <c r="L69" i="61"/>
  <c r="M69" i="61"/>
  <c r="N69" i="61"/>
  <c r="L70" i="61"/>
  <c r="M70" i="61"/>
  <c r="N70" i="61"/>
  <c r="L71" i="61"/>
  <c r="M71" i="61"/>
  <c r="N71" i="61"/>
  <c r="L72" i="61"/>
  <c r="M72" i="61"/>
  <c r="N72" i="61"/>
  <c r="L73" i="61"/>
  <c r="M73" i="61"/>
  <c r="N73" i="61"/>
  <c r="L74" i="61"/>
  <c r="M74" i="61"/>
  <c r="N74" i="61"/>
  <c r="L75" i="61"/>
  <c r="M75" i="61"/>
  <c r="N75" i="61"/>
  <c r="L76" i="61"/>
  <c r="M76" i="61"/>
  <c r="N76" i="61"/>
  <c r="L77" i="61"/>
  <c r="M77" i="61"/>
  <c r="N77" i="61"/>
  <c r="L78" i="61"/>
  <c r="M78" i="61"/>
  <c r="N78" i="61"/>
  <c r="L79" i="61"/>
  <c r="M79" i="61"/>
  <c r="N79" i="61"/>
  <c r="L80" i="61"/>
  <c r="M80" i="61"/>
  <c r="N80" i="61"/>
  <c r="L81" i="61"/>
  <c r="M81" i="61"/>
  <c r="N81" i="61"/>
  <c r="L82" i="61"/>
  <c r="M82" i="61"/>
  <c r="N82" i="61"/>
  <c r="L83" i="61"/>
  <c r="M83" i="61"/>
  <c r="N83" i="61"/>
  <c r="L84" i="61"/>
  <c r="M84" i="61"/>
  <c r="N84" i="61"/>
  <c r="L85" i="61"/>
  <c r="M85" i="61"/>
  <c r="N85" i="61"/>
  <c r="L86" i="61"/>
  <c r="M86" i="61"/>
  <c r="N86" i="61"/>
  <c r="L87" i="61"/>
  <c r="M87" i="61"/>
  <c r="N87" i="61"/>
  <c r="L88" i="61"/>
  <c r="M88" i="61"/>
  <c r="N88" i="61"/>
  <c r="L89" i="61"/>
  <c r="M89" i="61"/>
  <c r="N89" i="61"/>
  <c r="L90" i="61"/>
  <c r="M90" i="61"/>
  <c r="N90" i="61"/>
  <c r="L91" i="61"/>
  <c r="M91" i="61"/>
  <c r="N91" i="61"/>
  <c r="L92" i="61"/>
  <c r="M92" i="61"/>
  <c r="N92" i="61"/>
  <c r="L93" i="61"/>
  <c r="M93" i="61"/>
  <c r="N93" i="61"/>
  <c r="L94" i="61"/>
  <c r="M94" i="61"/>
  <c r="N94" i="61"/>
  <c r="L95" i="61"/>
  <c r="M95" i="61"/>
  <c r="N95" i="61"/>
  <c r="L96" i="61"/>
  <c r="M96" i="61"/>
  <c r="N96" i="61"/>
  <c r="L97" i="61"/>
  <c r="M97" i="61"/>
  <c r="N97" i="61"/>
  <c r="L98" i="61"/>
  <c r="M98" i="61"/>
  <c r="N98" i="61"/>
  <c r="L99" i="61"/>
  <c r="M99" i="61"/>
  <c r="N99" i="61"/>
  <c r="L100" i="61"/>
  <c r="M100" i="61"/>
  <c r="N100" i="61"/>
  <c r="L101" i="61"/>
  <c r="M101" i="61"/>
  <c r="N101" i="61"/>
  <c r="L102" i="61"/>
  <c r="M102" i="61"/>
  <c r="N102" i="61"/>
  <c r="Q11" i="64"/>
  <c r="X23" i="55" l="1"/>
  <c r="W23" i="55"/>
  <c r="Q23" i="55"/>
  <c r="P23" i="55"/>
  <c r="Y23" i="55"/>
  <c r="V23" i="55"/>
  <c r="T23" i="55"/>
  <c r="S23" i="55"/>
  <c r="R23" i="55"/>
  <c r="P22" i="55"/>
  <c r="Q15" i="55" l="1"/>
  <c r="B32" i="11"/>
  <c r="U30" i="11"/>
  <c r="B26" i="11"/>
  <c r="B21" i="11"/>
  <c r="C21" i="11"/>
  <c r="D21" i="11"/>
  <c r="E21" i="11"/>
  <c r="F21" i="11"/>
  <c r="B22" i="11"/>
  <c r="C22" i="11"/>
  <c r="D22" i="11"/>
  <c r="E22" i="11"/>
  <c r="F22" i="11"/>
  <c r="B23" i="11"/>
  <c r="C23" i="11"/>
  <c r="D23" i="11"/>
  <c r="E23" i="11"/>
  <c r="F23" i="11"/>
  <c r="B24" i="11"/>
  <c r="C24" i="11"/>
  <c r="D24" i="11"/>
  <c r="E24" i="11"/>
  <c r="F24" i="11"/>
  <c r="I24" i="11"/>
  <c r="J24" i="11"/>
  <c r="K24" i="11"/>
  <c r="L24" i="11"/>
  <c r="M24" i="11"/>
  <c r="N24" i="11"/>
  <c r="O24" i="11"/>
  <c r="P24" i="11"/>
  <c r="Q24" i="11"/>
  <c r="R24" i="11"/>
  <c r="S24" i="11"/>
  <c r="T24" i="11"/>
  <c r="U24" i="11"/>
  <c r="B25" i="11"/>
  <c r="C25" i="11"/>
  <c r="D25" i="11"/>
  <c r="E25" i="11"/>
  <c r="F25" i="11"/>
  <c r="I25" i="11"/>
  <c r="J25" i="11"/>
  <c r="K25" i="11"/>
  <c r="L25" i="11"/>
  <c r="M25" i="11"/>
  <c r="N25" i="11"/>
  <c r="O25" i="11"/>
  <c r="P25" i="11"/>
  <c r="Q25" i="11"/>
  <c r="R25" i="11"/>
  <c r="S25" i="11"/>
  <c r="T25" i="11"/>
  <c r="U25" i="11"/>
  <c r="C26" i="11"/>
  <c r="D26" i="11"/>
  <c r="E26" i="11"/>
  <c r="F26" i="11"/>
  <c r="I26" i="11"/>
  <c r="J26" i="11"/>
  <c r="K26" i="11"/>
  <c r="L26" i="11"/>
  <c r="M26" i="11"/>
  <c r="N26" i="11"/>
  <c r="O26" i="11"/>
  <c r="P26" i="11"/>
  <c r="Q26" i="11"/>
  <c r="R26" i="11"/>
  <c r="S26" i="11"/>
  <c r="T26" i="11"/>
  <c r="U26" i="11"/>
  <c r="B27" i="11"/>
  <c r="C27" i="11"/>
  <c r="D27" i="11"/>
  <c r="E27" i="11"/>
  <c r="F27" i="11"/>
  <c r="I27" i="11"/>
  <c r="J27" i="11"/>
  <c r="K27" i="11"/>
  <c r="L27" i="11"/>
  <c r="M27" i="11"/>
  <c r="N27" i="11"/>
  <c r="O27" i="11"/>
  <c r="P27" i="11"/>
  <c r="Q27" i="11"/>
  <c r="R27" i="11"/>
  <c r="S27" i="11"/>
  <c r="T27" i="11"/>
  <c r="U27" i="11"/>
  <c r="W15" i="73"/>
  <c r="W14" i="73"/>
  <c r="W13" i="73"/>
  <c r="W12" i="73"/>
  <c r="W11" i="73"/>
  <c r="W8" i="73"/>
  <c r="D9" i="58"/>
  <c r="L56" i="3"/>
  <c r="AJ25" i="8"/>
  <c r="AI25" i="8"/>
  <c r="AH25" i="8"/>
  <c r="AG25" i="8"/>
  <c r="AF25" i="8"/>
  <c r="AE25" i="8"/>
  <c r="AD25" i="8"/>
  <c r="AC25" i="8"/>
  <c r="AB25" i="8"/>
  <c r="AA25" i="8"/>
  <c r="Z25" i="8"/>
  <c r="AB15" i="8"/>
  <c r="R75" i="84"/>
  <c r="P75" i="84"/>
  <c r="O75" i="84"/>
  <c r="N75" i="84"/>
  <c r="M75" i="84"/>
  <c r="L75" i="84"/>
  <c r="K75" i="84"/>
  <c r="J75" i="84"/>
  <c r="I75" i="84"/>
  <c r="H75" i="84"/>
  <c r="G75" i="84"/>
  <c r="F75" i="84"/>
  <c r="E75" i="84"/>
  <c r="D75" i="84"/>
  <c r="C75" i="84"/>
  <c r="G74" i="84"/>
  <c r="R50" i="84"/>
  <c r="R46" i="84"/>
  <c r="F74" i="84"/>
  <c r="E74" i="84"/>
  <c r="E58" i="84"/>
  <c r="C65" i="84"/>
  <c r="E63" i="84"/>
  <c r="F69" i="84"/>
  <c r="K70" i="84"/>
  <c r="X24" i="7"/>
  <c r="W24" i="7"/>
  <c r="U24" i="7"/>
  <c r="V24" i="7"/>
  <c r="M24" i="7"/>
  <c r="L24" i="7"/>
  <c r="K24" i="7"/>
  <c r="H22" i="7"/>
  <c r="H24" i="7"/>
  <c r="J23" i="7"/>
  <c r="J24" i="7"/>
  <c r="G24" i="7"/>
  <c r="B24" i="7"/>
  <c r="F24" i="7" s="1"/>
  <c r="B23" i="7"/>
  <c r="B22" i="7"/>
  <c r="I24" i="7"/>
  <c r="B16" i="7"/>
  <c r="L22" i="7"/>
  <c r="H3" i="1"/>
  <c r="B4" i="1" s="1"/>
  <c r="R24" i="13"/>
  <c r="R23" i="13"/>
  <c r="Q24" i="13"/>
  <c r="P24" i="13"/>
  <c r="O24" i="13"/>
  <c r="N24" i="13"/>
  <c r="N23" i="13"/>
  <c r="M24" i="13"/>
  <c r="L24" i="13"/>
  <c r="K24" i="13"/>
  <c r="L23" i="13"/>
  <c r="I24" i="13"/>
  <c r="H24" i="13"/>
  <c r="I24" i="63"/>
  <c r="J24" i="63"/>
  <c r="C24" i="63"/>
  <c r="F24" i="63"/>
  <c r="Y4" i="53" l="1"/>
  <c r="Z4" i="53"/>
  <c r="Y5" i="53"/>
  <c r="Z5" i="53"/>
  <c r="Y6" i="53"/>
  <c r="Z6" i="53"/>
  <c r="Y7" i="53"/>
  <c r="Z7" i="53"/>
  <c r="Y8" i="53"/>
  <c r="Z8" i="53"/>
  <c r="Y9" i="53"/>
  <c r="Z9" i="53"/>
  <c r="Y10" i="53"/>
  <c r="Z10" i="53"/>
  <c r="Y11" i="53"/>
  <c r="Z11" i="53"/>
  <c r="Y12" i="53"/>
  <c r="Z12" i="53"/>
  <c r="Y13" i="53"/>
  <c r="Z13" i="53"/>
  <c r="Y14" i="53"/>
  <c r="Z14" i="53"/>
  <c r="Y15" i="53"/>
  <c r="Z15" i="53"/>
  <c r="Y16" i="53"/>
  <c r="Z16" i="53"/>
  <c r="Y17" i="53"/>
  <c r="Z17" i="53"/>
  <c r="Y18" i="53"/>
  <c r="Z18" i="53"/>
  <c r="Y19" i="53"/>
  <c r="Z19" i="53"/>
  <c r="Y20" i="53"/>
  <c r="Z20" i="53"/>
  <c r="Y21" i="53"/>
  <c r="Z21" i="53"/>
  <c r="Y22" i="53"/>
  <c r="Z22" i="53"/>
  <c r="Y23" i="53"/>
  <c r="Z23" i="53"/>
  <c r="Z3" i="53"/>
  <c r="Y3" i="53"/>
  <c r="C23" i="63" l="1"/>
  <c r="F23" i="63"/>
  <c r="H23" i="63"/>
  <c r="I23" i="63"/>
  <c r="J23" i="63"/>
  <c r="AA22" i="25" l="1"/>
  <c r="AC22" i="25" s="1"/>
  <c r="Z22" i="25"/>
  <c r="AB22" i="25" s="1"/>
  <c r="AA23" i="53"/>
  <c r="X23" i="53"/>
  <c r="W23" i="53"/>
  <c r="V23" i="53"/>
  <c r="U23" i="53"/>
  <c r="H136" i="18"/>
  <c r="H137" i="18"/>
  <c r="H138" i="18"/>
  <c r="H139" i="18"/>
  <c r="H140" i="18"/>
  <c r="H141" i="18"/>
  <c r="H142" i="18"/>
  <c r="H143" i="18"/>
  <c r="H144" i="18"/>
  <c r="H145" i="18"/>
  <c r="H146" i="18"/>
  <c r="H147" i="18"/>
  <c r="H148" i="18"/>
  <c r="S23" i="64"/>
  <c r="R23" i="64"/>
  <c r="Q23" i="64"/>
  <c r="P23" i="64"/>
  <c r="P21" i="55"/>
  <c r="Q21" i="55"/>
  <c r="R21" i="55"/>
  <c r="V21" i="55" s="1"/>
  <c r="S21" i="55"/>
  <c r="T21" i="55"/>
  <c r="Y21" i="55"/>
  <c r="Q22" i="55"/>
  <c r="R22" i="55"/>
  <c r="S22" i="55"/>
  <c r="T22" i="55"/>
  <c r="W22" i="55" s="1"/>
  <c r="Y22" i="55"/>
  <c r="V8" i="73"/>
  <c r="V12" i="73" s="1"/>
  <c r="L55" i="3"/>
  <c r="AJ24" i="8"/>
  <c r="AI24" i="8"/>
  <c r="AH24" i="8"/>
  <c r="AG24" i="8"/>
  <c r="AF24" i="8"/>
  <c r="AE24" i="8"/>
  <c r="AD24" i="8"/>
  <c r="AC24" i="8"/>
  <c r="AB24" i="8"/>
  <c r="AA24" i="8"/>
  <c r="Z24" i="8"/>
  <c r="P74" i="84"/>
  <c r="O74" i="84"/>
  <c r="N74" i="84"/>
  <c r="M74" i="84"/>
  <c r="L74" i="84"/>
  <c r="K74" i="84"/>
  <c r="J74" i="84"/>
  <c r="I74" i="84"/>
  <c r="H74" i="84"/>
  <c r="D74" i="84"/>
  <c r="C74" i="84"/>
  <c r="X23" i="7"/>
  <c r="W23" i="7"/>
  <c r="U23" i="7"/>
  <c r="V23" i="7" s="1"/>
  <c r="L23" i="7"/>
  <c r="K23" i="7"/>
  <c r="I23" i="7"/>
  <c r="H23" i="7"/>
  <c r="G23" i="7"/>
  <c r="P23" i="13"/>
  <c r="O23" i="13"/>
  <c r="M23" i="13"/>
  <c r="K23" i="13"/>
  <c r="I23" i="13"/>
  <c r="H23" i="13"/>
  <c r="AG23" i="80"/>
  <c r="AG4" i="80"/>
  <c r="AG5" i="80"/>
  <c r="AG6" i="80"/>
  <c r="AG7" i="80"/>
  <c r="AG8" i="80"/>
  <c r="AG9" i="80"/>
  <c r="AG10" i="80"/>
  <c r="AG11" i="80"/>
  <c r="AG12" i="80"/>
  <c r="AG13" i="80"/>
  <c r="AG14" i="80"/>
  <c r="AG15" i="80"/>
  <c r="AG16" i="80"/>
  <c r="AG17" i="80"/>
  <c r="AG18" i="80"/>
  <c r="AG19" i="80"/>
  <c r="AG20" i="80"/>
  <c r="AG21" i="80"/>
  <c r="AG22" i="80"/>
  <c r="AG3" i="80"/>
  <c r="R49" i="84"/>
  <c r="R74" i="84" s="1"/>
  <c r="W21" i="55" l="1"/>
  <c r="X21" i="55" s="1"/>
  <c r="V11" i="73"/>
  <c r="V15" i="73"/>
  <c r="V14" i="73"/>
  <c r="V13" i="73"/>
  <c r="V22" i="55"/>
  <c r="X22" i="55" s="1"/>
  <c r="F23" i="7"/>
  <c r="L54" i="3" l="1"/>
  <c r="L5" i="7" l="1"/>
  <c r="H22" i="63" l="1"/>
  <c r="U22" i="53" l="1"/>
  <c r="V22" i="53"/>
  <c r="W22" i="53"/>
  <c r="X22" i="53"/>
  <c r="AA22" i="53"/>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A292" i="19" s="1"/>
  <c r="A293" i="19" s="1"/>
  <c r="A294" i="19" s="1"/>
  <c r="A295" i="19" s="1"/>
  <c r="A296" i="19" s="1"/>
  <c r="A297" i="19" s="1"/>
  <c r="A298" i="19" s="1"/>
  <c r="A299" i="19" s="1"/>
  <c r="A300" i="19" s="1"/>
  <c r="A301" i="19" s="1"/>
  <c r="A302" i="19" s="1"/>
  <c r="A303" i="19" s="1"/>
  <c r="A304" i="19" s="1"/>
  <c r="A305" i="19" s="1"/>
  <c r="A306" i="19" s="1"/>
  <c r="A307" i="19" s="1"/>
  <c r="A308" i="19" s="1"/>
  <c r="A309" i="19" s="1"/>
  <c r="A310" i="19" s="1"/>
  <c r="A311" i="19" s="1"/>
  <c r="A312" i="19" s="1"/>
  <c r="A313" i="19" s="1"/>
  <c r="A314" i="19" s="1"/>
  <c r="A315" i="19" s="1"/>
  <c r="A316" i="19" s="1"/>
  <c r="A317" i="19" s="1"/>
  <c r="A318" i="19" s="1"/>
  <c r="A319" i="19" s="1"/>
  <c r="A320" i="19" s="1"/>
  <c r="A321" i="19" s="1"/>
  <c r="A322" i="19" s="1"/>
  <c r="A323" i="19" s="1"/>
  <c r="A324" i="19" s="1"/>
  <c r="A325" i="19" s="1"/>
  <c r="A326" i="19" s="1"/>
  <c r="A327" i="19" s="1"/>
  <c r="A328" i="19" s="1"/>
  <c r="A329" i="19" s="1"/>
  <c r="A330" i="19" s="1"/>
  <c r="A331" i="19" s="1"/>
  <c r="A332" i="19" s="1"/>
  <c r="A333" i="19" s="1"/>
  <c r="A334" i="19" s="1"/>
  <c r="A335" i="19" s="1"/>
  <c r="A336" i="19" s="1"/>
  <c r="A337" i="19" s="1"/>
  <c r="A338" i="19" s="1"/>
  <c r="A339" i="19" s="1"/>
  <c r="A340" i="19" s="1"/>
  <c r="A341" i="19" s="1"/>
  <c r="A342" i="19" s="1"/>
  <c r="A343" i="19" s="1"/>
  <c r="A344" i="19" s="1"/>
  <c r="A345" i="19" s="1"/>
  <c r="A346" i="19" s="1"/>
  <c r="A347" i="19" s="1"/>
  <c r="A348" i="19" s="1"/>
  <c r="A349" i="19" s="1"/>
  <c r="A350" i="19" s="1"/>
  <c r="A351" i="19" s="1"/>
  <c r="A352" i="19" s="1"/>
  <c r="A353" i="19" s="1"/>
  <c r="A354" i="19" s="1"/>
  <c r="A355" i="19" s="1"/>
  <c r="A356" i="19" s="1"/>
  <c r="A357" i="19" s="1"/>
  <c r="A358" i="19" s="1"/>
  <c r="A359" i="19" s="1"/>
  <c r="A360" i="19" s="1"/>
  <c r="A361" i="19" s="1"/>
  <c r="A362" i="19" s="1"/>
  <c r="A363" i="19" s="1"/>
  <c r="A364" i="19" s="1"/>
  <c r="A365" i="19" s="1"/>
  <c r="A366" i="19" s="1"/>
  <c r="A367" i="19" s="1"/>
  <c r="A368" i="19" s="1"/>
  <c r="A369" i="19" s="1"/>
  <c r="A370" i="19" s="1"/>
  <c r="A371" i="19" s="1"/>
  <c r="A372" i="19" s="1"/>
  <c r="A373" i="19" s="1"/>
  <c r="A374" i="19" s="1"/>
  <c r="A375" i="19" s="1"/>
  <c r="A376" i="19" s="1"/>
  <c r="A377" i="19" s="1"/>
  <c r="A378" i="19" s="1"/>
  <c r="A379" i="19" s="1"/>
  <c r="A380" i="19" s="1"/>
  <c r="A381" i="19" s="1"/>
  <c r="A382" i="19" s="1"/>
  <c r="A383" i="19" s="1"/>
  <c r="A384" i="19" s="1"/>
  <c r="A385" i="19" s="1"/>
  <c r="A386" i="19" s="1"/>
  <c r="A387" i="19" s="1"/>
  <c r="A388" i="19" s="1"/>
  <c r="A389" i="19" s="1"/>
  <c r="A390" i="19" s="1"/>
  <c r="A391" i="19" s="1"/>
  <c r="A392" i="19" s="1"/>
  <c r="A393" i="19" s="1"/>
  <c r="A394" i="19" s="1"/>
  <c r="A395" i="19" s="1"/>
  <c r="A396" i="19" s="1"/>
  <c r="A397" i="19" s="1"/>
  <c r="A398" i="19" s="1"/>
  <c r="A399" i="19" s="1"/>
  <c r="A400" i="19" s="1"/>
  <c r="A401" i="19" s="1"/>
  <c r="A402" i="19" s="1"/>
  <c r="A403" i="19" s="1"/>
  <c r="A404" i="19" s="1"/>
  <c r="A405" i="19" s="1"/>
  <c r="A406" i="19" s="1"/>
  <c r="A407" i="19" s="1"/>
  <c r="A408" i="19" s="1"/>
  <c r="A409" i="19" s="1"/>
  <c r="A410" i="19" s="1"/>
  <c r="A411" i="19" s="1"/>
  <c r="A412" i="19" s="1"/>
  <c r="A413" i="19" s="1"/>
  <c r="A414" i="19" s="1"/>
  <c r="A415" i="19" s="1"/>
  <c r="A416" i="19" s="1"/>
  <c r="A417" i="19" s="1"/>
  <c r="A418" i="19" s="1"/>
  <c r="A419" i="19" s="1"/>
  <c r="A420" i="19" s="1"/>
  <c r="A421" i="19" s="1"/>
  <c r="A422" i="19" s="1"/>
  <c r="A423" i="19" s="1"/>
  <c r="A424" i="19" s="1"/>
  <c r="A425" i="19" s="1"/>
  <c r="A426" i="19" s="1"/>
  <c r="A427" i="19" s="1"/>
  <c r="A428" i="19" s="1"/>
  <c r="A429" i="19" s="1"/>
  <c r="A430" i="19" s="1"/>
  <c r="A431" i="19" s="1"/>
  <c r="A432" i="19" s="1"/>
  <c r="A433" i="19" s="1"/>
  <c r="A434" i="19" s="1"/>
  <c r="A435" i="19" s="1"/>
  <c r="A436" i="19" s="1"/>
  <c r="A437" i="19" s="1"/>
  <c r="A438" i="19" s="1"/>
  <c r="A439" i="19" s="1"/>
  <c r="A440" i="19" s="1"/>
  <c r="A441" i="19" s="1"/>
  <c r="A442" i="19" s="1"/>
  <c r="A443" i="19" s="1"/>
  <c r="A444" i="19" s="1"/>
  <c r="A445" i="19" s="1"/>
  <c r="A446" i="19" s="1"/>
  <c r="A447" i="19" s="1"/>
  <c r="A448" i="19" s="1"/>
  <c r="A449" i="19" s="1"/>
  <c r="A450" i="19" s="1"/>
  <c r="A451" i="19" s="1"/>
  <c r="A452" i="19" s="1"/>
  <c r="A453" i="19" s="1"/>
  <c r="A454" i="19" s="1"/>
  <c r="A455" i="19" s="1"/>
  <c r="A456" i="19" s="1"/>
  <c r="A457" i="19" s="1"/>
  <c r="A458" i="19" s="1"/>
  <c r="A459" i="19" s="1"/>
  <c r="A460" i="19" s="1"/>
  <c r="A461" i="19" s="1"/>
  <c r="A462" i="19" s="1"/>
  <c r="A463" i="19" s="1"/>
  <c r="A464" i="19" s="1"/>
  <c r="A465" i="19" s="1"/>
  <c r="A466" i="19" s="1"/>
  <c r="A467" i="19" s="1"/>
  <c r="A468" i="19" s="1"/>
  <c r="A469" i="19" s="1"/>
  <c r="A470" i="19" s="1"/>
  <c r="A471" i="19" s="1"/>
  <c r="A472" i="19" s="1"/>
  <c r="A473" i="19" s="1"/>
  <c r="A474" i="19" s="1"/>
  <c r="A475" i="19" s="1"/>
  <c r="A476" i="19" s="1"/>
  <c r="A477" i="19" s="1"/>
  <c r="A478" i="19" s="1"/>
  <c r="A479" i="19" s="1"/>
  <c r="A480" i="19" s="1"/>
  <c r="A481" i="19" s="1"/>
  <c r="A482" i="19" s="1"/>
  <c r="A483" i="19" s="1"/>
  <c r="A484" i="19" s="1"/>
  <c r="A485" i="19" s="1"/>
  <c r="A486" i="19" s="1"/>
  <c r="A487" i="19" s="1"/>
  <c r="A488" i="19" s="1"/>
  <c r="A489" i="19" s="1"/>
  <c r="A490" i="19" s="1"/>
  <c r="A491" i="19" s="1"/>
  <c r="A492" i="19" s="1"/>
  <c r="A493" i="19" s="1"/>
  <c r="A494" i="19" s="1"/>
  <c r="A495" i="19" s="1"/>
  <c r="A496" i="19" s="1"/>
  <c r="A497" i="19" s="1"/>
  <c r="A498" i="19" s="1"/>
  <c r="A499" i="19" s="1"/>
  <c r="A500" i="19" s="1"/>
  <c r="A501" i="19" s="1"/>
  <c r="A502" i="19" s="1"/>
  <c r="A503" i="19" s="1"/>
  <c r="A504" i="19" s="1"/>
  <c r="A505" i="19" s="1"/>
  <c r="A506" i="19" s="1"/>
  <c r="A507" i="19" s="1"/>
  <c r="A508" i="19" s="1"/>
  <c r="A509" i="19" s="1"/>
  <c r="A510" i="19" s="1"/>
  <c r="A511" i="19" s="1"/>
  <c r="A512" i="19" s="1"/>
  <c r="A513" i="19" s="1"/>
  <c r="A514" i="19" s="1"/>
  <c r="A515" i="19" s="1"/>
  <c r="A516" i="19" s="1"/>
  <c r="A517" i="19" s="1"/>
  <c r="A518" i="19" s="1"/>
  <c r="A519" i="19" s="1"/>
  <c r="A520" i="19" s="1"/>
  <c r="A521" i="19" s="1"/>
  <c r="A522" i="19" s="1"/>
  <c r="A523" i="19" s="1"/>
  <c r="A524" i="19" s="1"/>
  <c r="A525" i="19" s="1"/>
  <c r="A526" i="19" s="1"/>
  <c r="A527" i="19" s="1"/>
  <c r="A528" i="19" s="1"/>
  <c r="A529" i="19" s="1"/>
  <c r="A530" i="19" s="1"/>
  <c r="A531" i="19" s="1"/>
  <c r="A532" i="19" s="1"/>
  <c r="A533" i="19" s="1"/>
  <c r="A534" i="19" s="1"/>
  <c r="A535" i="19" s="1"/>
  <c r="A536" i="19" s="1"/>
  <c r="A537" i="19" s="1"/>
  <c r="A538" i="19" s="1"/>
  <c r="A539" i="19" s="1"/>
  <c r="A540" i="19" s="1"/>
  <c r="A541" i="19" s="1"/>
  <c r="A542" i="19" s="1"/>
  <c r="A543" i="19" s="1"/>
  <c r="A544" i="19" s="1"/>
  <c r="A545" i="19" s="1"/>
  <c r="A546" i="19" s="1"/>
  <c r="A547" i="19" s="1"/>
  <c r="A548" i="19" s="1"/>
  <c r="A549" i="19" s="1"/>
  <c r="A550" i="19" s="1"/>
  <c r="A551" i="19" s="1"/>
  <c r="A552" i="19" s="1"/>
  <c r="A553" i="19" s="1"/>
  <c r="A554" i="19" s="1"/>
  <c r="A555" i="19" s="1"/>
  <c r="A556" i="19" s="1"/>
  <c r="A557" i="19" s="1"/>
  <c r="A558" i="19" s="1"/>
  <c r="A559" i="19" s="1"/>
  <c r="A560" i="19" s="1"/>
  <c r="A561" i="19" s="1"/>
  <c r="A562" i="19" s="1"/>
  <c r="A563" i="19" s="1"/>
  <c r="A564" i="19" s="1"/>
  <c r="A565" i="19" s="1"/>
  <c r="A566" i="19" s="1"/>
  <c r="A567" i="19" s="1"/>
  <c r="A568" i="19" s="1"/>
  <c r="A569" i="19" s="1"/>
  <c r="A570" i="19" s="1"/>
  <c r="A571" i="19" s="1"/>
  <c r="A572" i="19" s="1"/>
  <c r="A573" i="19" s="1"/>
  <c r="A574" i="19" s="1"/>
  <c r="A575" i="19" s="1"/>
  <c r="A576" i="19" s="1"/>
  <c r="A577" i="19" s="1"/>
  <c r="A578" i="19" s="1"/>
  <c r="A579" i="19" s="1"/>
  <c r="A580" i="19" s="1"/>
  <c r="A581" i="19" s="1"/>
  <c r="A582" i="19" s="1"/>
  <c r="A583" i="19" s="1"/>
  <c r="A584" i="19" s="1"/>
  <c r="A585" i="19" s="1"/>
  <c r="A586" i="19" s="1"/>
  <c r="A587" i="19" s="1"/>
  <c r="A588" i="19" s="1"/>
  <c r="A589" i="19" s="1"/>
  <c r="A590" i="19" s="1"/>
  <c r="A591" i="19" s="1"/>
  <c r="A592" i="19" s="1"/>
  <c r="A593" i="19" s="1"/>
  <c r="A594" i="19" s="1"/>
  <c r="A595" i="19" s="1"/>
  <c r="A596" i="19" s="1"/>
  <c r="A597" i="19" s="1"/>
  <c r="A598" i="19" s="1"/>
  <c r="A599" i="19" s="1"/>
  <c r="A600" i="19" s="1"/>
  <c r="A601" i="19" s="1"/>
  <c r="A602" i="19" s="1"/>
  <c r="A603" i="19" s="1"/>
  <c r="A604" i="19" s="1"/>
  <c r="A605" i="19" s="1"/>
  <c r="A606" i="19" s="1"/>
  <c r="A607" i="19" s="1"/>
  <c r="A608" i="19" s="1"/>
  <c r="A609" i="19" s="1"/>
  <c r="A610" i="19" s="1"/>
  <c r="A611" i="19" s="1"/>
  <c r="A612" i="19" s="1"/>
  <c r="A613" i="19" s="1"/>
  <c r="A614" i="19" s="1"/>
  <c r="A615" i="19" s="1"/>
  <c r="A616" i="19" s="1"/>
  <c r="A617" i="19" s="1"/>
  <c r="A618" i="19" s="1"/>
  <c r="A619" i="19" s="1"/>
  <c r="A620" i="19" s="1"/>
  <c r="A621" i="19" s="1"/>
  <c r="A622" i="19" s="1"/>
  <c r="A623" i="19" s="1"/>
  <c r="A624" i="19" s="1"/>
  <c r="A625" i="19" s="1"/>
  <c r="A626" i="19" s="1"/>
  <c r="A627" i="19" s="1"/>
  <c r="A628" i="19" s="1"/>
  <c r="A629" i="19" s="1"/>
  <c r="A630" i="19" s="1"/>
  <c r="A631" i="19" s="1"/>
  <c r="A632" i="19" s="1"/>
  <c r="A633" i="19" s="1"/>
  <c r="A634" i="19" s="1"/>
  <c r="A635" i="19" s="1"/>
  <c r="A636" i="19" s="1"/>
  <c r="A637" i="19" s="1"/>
  <c r="A638" i="19" s="1"/>
  <c r="A639" i="19" s="1"/>
  <c r="A640" i="19" s="1"/>
  <c r="A641" i="19" s="1"/>
  <c r="A642" i="19" s="1"/>
  <c r="A643" i="19" s="1"/>
  <c r="A644" i="19" s="1"/>
  <c r="A645" i="19" s="1"/>
  <c r="A646" i="19" s="1"/>
  <c r="A647" i="19" s="1"/>
  <c r="A648" i="19" s="1"/>
  <c r="A649" i="19" s="1"/>
  <c r="A650" i="19" s="1"/>
  <c r="A651" i="19" s="1"/>
  <c r="A652" i="19" s="1"/>
  <c r="A653" i="19" s="1"/>
  <c r="A654" i="19" s="1"/>
  <c r="A655" i="19" s="1"/>
  <c r="A656" i="19" s="1"/>
  <c r="A657" i="19" s="1"/>
  <c r="A658" i="19" s="1"/>
  <c r="A659" i="19" s="1"/>
  <c r="A660" i="19" s="1"/>
  <c r="A661" i="19" s="1"/>
  <c r="A662" i="19" s="1"/>
  <c r="A663" i="19" s="1"/>
  <c r="A664" i="19" s="1"/>
  <c r="A665" i="19" s="1"/>
  <c r="A666" i="19" s="1"/>
  <c r="A667" i="19" s="1"/>
  <c r="A668" i="19" s="1"/>
  <c r="A669" i="19" s="1"/>
  <c r="A670" i="19" s="1"/>
  <c r="A671" i="19" s="1"/>
  <c r="A672" i="19" s="1"/>
  <c r="A673" i="19" s="1"/>
  <c r="A674" i="19" s="1"/>
  <c r="A675" i="19" s="1"/>
  <c r="A676" i="19" s="1"/>
  <c r="A677" i="19" s="1"/>
  <c r="A678" i="19" s="1"/>
  <c r="A679" i="19" s="1"/>
  <c r="A680" i="19" s="1"/>
  <c r="A681" i="19" s="1"/>
  <c r="A682" i="19" s="1"/>
  <c r="A683" i="19" s="1"/>
  <c r="A684" i="19" s="1"/>
  <c r="A685" i="19" s="1"/>
  <c r="A686" i="19" s="1"/>
  <c r="A687" i="19" s="1"/>
  <c r="A688" i="19" s="1"/>
  <c r="A689" i="19" s="1"/>
  <c r="A690" i="19" s="1"/>
  <c r="A691" i="19" s="1"/>
  <c r="A692" i="19" s="1"/>
  <c r="A693" i="19" s="1"/>
  <c r="A694" i="19" s="1"/>
  <c r="A695" i="19" s="1"/>
  <c r="A696" i="19" s="1"/>
  <c r="A3" i="59"/>
  <c r="A4" i="59" s="1"/>
  <c r="A5" i="59" s="1"/>
  <c r="A6" i="59" s="1"/>
  <c r="A7" i="59" s="1"/>
  <c r="A8" i="59" s="1"/>
  <c r="A9" i="59" s="1"/>
  <c r="A10" i="59" s="1"/>
  <c r="A11" i="59" s="1"/>
  <c r="A12" i="59" s="1"/>
  <c r="A13" i="59" s="1"/>
  <c r="A14" i="59" s="1"/>
  <c r="A15" i="59" s="1"/>
  <c r="A16" i="59" s="1"/>
  <c r="A17" i="59" s="1"/>
  <c r="A18" i="59" s="1"/>
  <c r="A19" i="59" s="1"/>
  <c r="A20" i="59" s="1"/>
  <c r="A21" i="59" s="1"/>
  <c r="A22" i="59" s="1"/>
  <c r="A23" i="59" s="1"/>
  <c r="A24" i="59" s="1"/>
  <c r="A25" i="59" s="1"/>
  <c r="A26" i="59" s="1"/>
  <c r="A27" i="59" s="1"/>
  <c r="A28" i="59" s="1"/>
  <c r="A29" i="59" s="1"/>
  <c r="A30" i="59" s="1"/>
  <c r="A31" i="59" s="1"/>
  <c r="A32" i="59" s="1"/>
  <c r="A33" i="59" s="1"/>
  <c r="A34" i="59" s="1"/>
  <c r="A35" i="59" s="1"/>
  <c r="A36" i="59" s="1"/>
  <c r="A37" i="59" s="1"/>
  <c r="A38" i="59" s="1"/>
  <c r="A39" i="59" s="1"/>
  <c r="A40" i="59" s="1"/>
  <c r="A41" i="59" s="1"/>
  <c r="A42" i="59" s="1"/>
  <c r="A43" i="59" s="1"/>
  <c r="A44" i="59" s="1"/>
  <c r="A45" i="59" s="1"/>
  <c r="A46" i="59" s="1"/>
  <c r="A47" i="59" s="1"/>
  <c r="A48" i="59" s="1"/>
  <c r="A49" i="59" s="1"/>
  <c r="A50" i="59" s="1"/>
  <c r="A51" i="59" s="1"/>
  <c r="A52" i="59" s="1"/>
  <c r="A53" i="59" s="1"/>
  <c r="A54" i="59" s="1"/>
  <c r="A55" i="59" s="1"/>
  <c r="A56" i="59" s="1"/>
  <c r="A57" i="59" s="1"/>
  <c r="A58" i="59" s="1"/>
  <c r="A59" i="59" s="1"/>
  <c r="A60" i="59" s="1"/>
  <c r="A61" i="59" s="1"/>
  <c r="A62" i="59" s="1"/>
  <c r="A63" i="59" s="1"/>
  <c r="A64" i="59" s="1"/>
  <c r="A65" i="59" s="1"/>
  <c r="A66" i="59" s="1"/>
  <c r="A67" i="59" s="1"/>
  <c r="A68" i="59" s="1"/>
  <c r="A69" i="59" s="1"/>
  <c r="A70" i="59" s="1"/>
  <c r="A71" i="59" s="1"/>
  <c r="A72" i="59" s="1"/>
  <c r="A73" i="59" s="1"/>
  <c r="A74" i="59" s="1"/>
  <c r="A75" i="59" s="1"/>
  <c r="A76" i="59" s="1"/>
  <c r="A77" i="59" s="1"/>
  <c r="A78" i="59" s="1"/>
  <c r="A79" i="59" s="1"/>
  <c r="A80" i="59" s="1"/>
  <c r="A81" i="59" s="1"/>
  <c r="A82" i="59" s="1"/>
  <c r="A83" i="59" s="1"/>
  <c r="A84" i="59" s="1"/>
  <c r="A85" i="59" s="1"/>
  <c r="A86" i="59" s="1"/>
  <c r="A87" i="59" s="1"/>
  <c r="A88" i="59" s="1"/>
  <c r="A89" i="59" s="1"/>
  <c r="A90" i="59" s="1"/>
  <c r="A91" i="59" s="1"/>
  <c r="A92" i="59" s="1"/>
  <c r="A93" i="59" s="1"/>
  <c r="A94" i="59" s="1"/>
  <c r="A95" i="59" s="1"/>
  <c r="A96" i="59" s="1"/>
  <c r="A97" i="59" s="1"/>
  <c r="A98" i="59" s="1"/>
  <c r="A99" i="59" s="1"/>
  <c r="A100" i="59" s="1"/>
  <c r="A101" i="59" s="1"/>
  <c r="A102" i="59" s="1"/>
  <c r="A103" i="59" s="1"/>
  <c r="A104" i="59" s="1"/>
  <c r="A105" i="59" s="1"/>
  <c r="A106" i="59" s="1"/>
  <c r="A107" i="59" s="1"/>
  <c r="A108" i="59" s="1"/>
  <c r="A109" i="59" s="1"/>
  <c r="A110" i="59" s="1"/>
  <c r="A111" i="59" s="1"/>
  <c r="A112" i="59" s="1"/>
  <c r="A113" i="59" s="1"/>
  <c r="A114" i="59" s="1"/>
  <c r="A115" i="59" s="1"/>
  <c r="A116" i="59" s="1"/>
  <c r="A117" i="59" s="1"/>
  <c r="A118" i="59" s="1"/>
  <c r="A119" i="59" s="1"/>
  <c r="A120" i="59" s="1"/>
  <c r="A121" i="59" s="1"/>
  <c r="A122" i="59" s="1"/>
  <c r="A123" i="59" s="1"/>
  <c r="A124" i="59" s="1"/>
  <c r="A125" i="59" s="1"/>
  <c r="A126" i="59" s="1"/>
  <c r="A127" i="59" s="1"/>
  <c r="A128" i="59" s="1"/>
  <c r="A129" i="59" s="1"/>
  <c r="A130" i="59" s="1"/>
  <c r="A131" i="59" s="1"/>
  <c r="A132" i="59" s="1"/>
  <c r="A133" i="59" s="1"/>
  <c r="A134" i="59" s="1"/>
  <c r="A135" i="59" s="1"/>
  <c r="A136" i="59" s="1"/>
  <c r="A137" i="59" s="1"/>
  <c r="A138" i="59" s="1"/>
  <c r="A139" i="59" s="1"/>
  <c r="A140" i="59" s="1"/>
  <c r="A141" i="59" s="1"/>
  <c r="A142" i="59" s="1"/>
  <c r="A143" i="59" s="1"/>
  <c r="A144" i="59" s="1"/>
  <c r="A145" i="59" s="1"/>
  <c r="A146" i="59" s="1"/>
  <c r="A147" i="59" s="1"/>
  <c r="A148" i="59" s="1"/>
  <c r="A149" i="59" s="1"/>
  <c r="A150" i="59" s="1"/>
  <c r="A151" i="59" s="1"/>
  <c r="A152" i="59" s="1"/>
  <c r="A153" i="59" s="1"/>
  <c r="A154" i="59" s="1"/>
  <c r="A155" i="59" s="1"/>
  <c r="A156" i="59" s="1"/>
  <c r="A157" i="59" s="1"/>
  <c r="A158" i="59" s="1"/>
  <c r="A159" i="59" s="1"/>
  <c r="A160" i="59" s="1"/>
  <c r="A161" i="59" s="1"/>
  <c r="A162" i="59" s="1"/>
  <c r="A163" i="59" s="1"/>
  <c r="A164" i="59" s="1"/>
  <c r="A165" i="59" s="1"/>
  <c r="A166" i="59" s="1"/>
  <c r="A167" i="59" s="1"/>
  <c r="A168" i="59" s="1"/>
  <c r="A169" i="59" s="1"/>
  <c r="A170" i="59" s="1"/>
  <c r="A171" i="59" s="1"/>
  <c r="A172" i="59" s="1"/>
  <c r="A173" i="59" s="1"/>
  <c r="A174" i="59" s="1"/>
  <c r="A175" i="59" s="1"/>
  <c r="A176" i="59" s="1"/>
  <c r="A177" i="59" s="1"/>
  <c r="A178" i="59" s="1"/>
  <c r="A179" i="59" s="1"/>
  <c r="A180" i="59" s="1"/>
  <c r="A181" i="59" s="1"/>
  <c r="A182" i="59" s="1"/>
  <c r="A183" i="59" s="1"/>
  <c r="A184" i="59" s="1"/>
  <c r="A185" i="59" s="1"/>
  <c r="A186" i="59" s="1"/>
  <c r="A187" i="59" s="1"/>
  <c r="A188" i="59" s="1"/>
  <c r="A189" i="59" s="1"/>
  <c r="A190" i="59" s="1"/>
  <c r="A191" i="59" s="1"/>
  <c r="A192" i="59" s="1"/>
  <c r="A193" i="59" s="1"/>
  <c r="A194" i="59" s="1"/>
  <c r="A195" i="59" s="1"/>
  <c r="A196" i="59" s="1"/>
  <c r="A197" i="59" s="1"/>
  <c r="A198" i="59" s="1"/>
  <c r="A199" i="59" s="1"/>
  <c r="A200" i="59" s="1"/>
  <c r="A201" i="59" s="1"/>
  <c r="A202" i="59" s="1"/>
  <c r="A203" i="59" s="1"/>
  <c r="A204" i="59" s="1"/>
  <c r="A205" i="59" s="1"/>
  <c r="A206" i="59" s="1"/>
  <c r="A207" i="59" s="1"/>
  <c r="A208" i="59" s="1"/>
  <c r="A209" i="59" s="1"/>
  <c r="A210" i="59" s="1"/>
  <c r="A211" i="59" s="1"/>
  <c r="A212" i="59" s="1"/>
  <c r="A213" i="59" s="1"/>
  <c r="A214" i="59" s="1"/>
  <c r="A215" i="59" s="1"/>
  <c r="A216" i="59" s="1"/>
  <c r="A217" i="59" s="1"/>
  <c r="A218" i="59" s="1"/>
  <c r="A219" i="59" s="1"/>
  <c r="A220" i="59" s="1"/>
  <c r="A221" i="59" s="1"/>
  <c r="A222" i="59" s="1"/>
  <c r="A223" i="59" s="1"/>
  <c r="A224" i="59" s="1"/>
  <c r="A225" i="59" s="1"/>
  <c r="A226" i="59" s="1"/>
  <c r="A227" i="59" s="1"/>
  <c r="A228" i="59" s="1"/>
  <c r="A229" i="59" s="1"/>
  <c r="A230" i="59" s="1"/>
  <c r="A231" i="59" s="1"/>
  <c r="A232" i="59" s="1"/>
  <c r="A233" i="59" s="1"/>
  <c r="A234" i="59" s="1"/>
  <c r="A235" i="59" s="1"/>
  <c r="A236" i="59" s="1"/>
  <c r="A237" i="59" s="1"/>
  <c r="A238" i="59" s="1"/>
  <c r="A239" i="59" s="1"/>
  <c r="A240" i="59" s="1"/>
  <c r="A241" i="59" s="1"/>
  <c r="A242" i="59" s="1"/>
  <c r="A243" i="59" s="1"/>
  <c r="A244" i="59" s="1"/>
  <c r="A245" i="59" s="1"/>
  <c r="A246" i="59" s="1"/>
  <c r="A247" i="59" s="1"/>
  <c r="A248" i="59" s="1"/>
  <c r="A249" i="59" s="1"/>
  <c r="A250" i="59" s="1"/>
  <c r="A251" i="59" s="1"/>
  <c r="A252" i="59" s="1"/>
  <c r="A253" i="59" s="1"/>
  <c r="A254" i="59" s="1"/>
  <c r="A255" i="59" s="1"/>
  <c r="A256" i="59" s="1"/>
  <c r="A257" i="59" s="1"/>
  <c r="A258" i="59" s="1"/>
  <c r="A259" i="59" s="1"/>
  <c r="A260" i="59" s="1"/>
  <c r="A261" i="59" s="1"/>
  <c r="A262" i="59" s="1"/>
  <c r="A263" i="59" s="1"/>
  <c r="A264" i="59" s="1"/>
  <c r="A265" i="59" s="1"/>
  <c r="A266" i="59" s="1"/>
  <c r="A267" i="59" s="1"/>
  <c r="A268" i="59" s="1"/>
  <c r="A269" i="59" s="1"/>
  <c r="A270" i="59" s="1"/>
  <c r="A271" i="59" s="1"/>
  <c r="A272" i="59" s="1"/>
  <c r="A273" i="59" s="1"/>
  <c r="A274" i="59" s="1"/>
  <c r="A275" i="59" s="1"/>
  <c r="A276" i="59" s="1"/>
  <c r="A277" i="59" s="1"/>
  <c r="A278" i="59" s="1"/>
  <c r="A279" i="59" s="1"/>
  <c r="A280" i="59" s="1"/>
  <c r="A281" i="59" s="1"/>
  <c r="A282" i="59" s="1"/>
  <c r="A283" i="59" s="1"/>
  <c r="A284" i="59" s="1"/>
  <c r="A285" i="59" s="1"/>
  <c r="A286" i="59" s="1"/>
  <c r="A287" i="59" s="1"/>
  <c r="A288" i="59" s="1"/>
  <c r="A289" i="59" s="1"/>
  <c r="A290" i="59" s="1"/>
  <c r="A291" i="59" s="1"/>
  <c r="A292" i="59" s="1"/>
  <c r="A293" i="59" s="1"/>
  <c r="A294" i="59" s="1"/>
  <c r="A295" i="59" s="1"/>
  <c r="A296" i="59" s="1"/>
  <c r="A297" i="59" s="1"/>
  <c r="A298" i="59" s="1"/>
  <c r="A299" i="59" s="1"/>
  <c r="A300" i="59" s="1"/>
  <c r="A301" i="59" s="1"/>
  <c r="A302" i="59" s="1"/>
  <c r="A303" i="59" s="1"/>
  <c r="A304" i="59" s="1"/>
  <c r="A305" i="59" s="1"/>
  <c r="A306" i="59" s="1"/>
  <c r="A307" i="59" s="1"/>
  <c r="A308" i="59" s="1"/>
  <c r="A309" i="59" s="1"/>
  <c r="A310" i="59" s="1"/>
  <c r="A311" i="59" s="1"/>
  <c r="A312" i="59" s="1"/>
  <c r="A313" i="59" s="1"/>
  <c r="A314" i="59" s="1"/>
  <c r="A315" i="59" s="1"/>
  <c r="A316" i="59" s="1"/>
  <c r="A317" i="59" s="1"/>
  <c r="A318" i="59" s="1"/>
  <c r="A319" i="59" s="1"/>
  <c r="A320" i="59" s="1"/>
  <c r="A321" i="59" s="1"/>
  <c r="A322" i="59" s="1"/>
  <c r="A323" i="59" s="1"/>
  <c r="A324" i="59" s="1"/>
  <c r="A325" i="59" s="1"/>
  <c r="A326" i="59" s="1"/>
  <c r="A327" i="59" s="1"/>
  <c r="A328" i="59" s="1"/>
  <c r="A329" i="59" s="1"/>
  <c r="A330" i="59" s="1"/>
  <c r="A331" i="59" s="1"/>
  <c r="A332" i="59" s="1"/>
  <c r="A333" i="59" s="1"/>
  <c r="A334" i="59" s="1"/>
  <c r="A335" i="59" s="1"/>
  <c r="A336" i="59" s="1"/>
  <c r="A337" i="59" s="1"/>
  <c r="A338" i="59" s="1"/>
  <c r="A339" i="59" s="1"/>
  <c r="A340" i="59" s="1"/>
  <c r="A341" i="59" s="1"/>
  <c r="A342" i="59" s="1"/>
  <c r="A343" i="59" s="1"/>
  <c r="A344" i="59" s="1"/>
  <c r="A345" i="59" s="1"/>
  <c r="A346" i="59" s="1"/>
  <c r="A347" i="59" s="1"/>
  <c r="A348" i="59" s="1"/>
  <c r="A349" i="59" s="1"/>
  <c r="A350" i="59" s="1"/>
  <c r="A351" i="59" s="1"/>
  <c r="A352" i="59" s="1"/>
  <c r="A353" i="59" s="1"/>
  <c r="A354" i="59" s="1"/>
  <c r="A355" i="59" s="1"/>
  <c r="A356" i="59" s="1"/>
  <c r="A357" i="59" s="1"/>
  <c r="A358" i="59" s="1"/>
  <c r="A359" i="59" s="1"/>
  <c r="A360" i="59" s="1"/>
  <c r="A361" i="59" s="1"/>
  <c r="A362" i="59" s="1"/>
  <c r="A363" i="59" s="1"/>
  <c r="A364" i="59" s="1"/>
  <c r="A365" i="59" s="1"/>
  <c r="A366" i="59" s="1"/>
  <c r="A367" i="59" s="1"/>
  <c r="A368" i="59" s="1"/>
  <c r="A369" i="59" s="1"/>
  <c r="A370" i="59" s="1"/>
  <c r="A371" i="59" s="1"/>
  <c r="A372" i="59" s="1"/>
  <c r="A373" i="59" s="1"/>
  <c r="A374" i="59" s="1"/>
  <c r="A375" i="59" s="1"/>
  <c r="A376" i="59" s="1"/>
  <c r="A377" i="59" s="1"/>
  <c r="A378" i="59" s="1"/>
  <c r="A379" i="59" s="1"/>
  <c r="A380" i="59" s="1"/>
  <c r="A381" i="59" s="1"/>
  <c r="A382" i="59" s="1"/>
  <c r="A383" i="59" s="1"/>
  <c r="A384" i="59" s="1"/>
  <c r="A385" i="59" s="1"/>
  <c r="A386" i="59" s="1"/>
  <c r="A387" i="59" s="1"/>
  <c r="A388" i="59" s="1"/>
  <c r="A389" i="59" s="1"/>
  <c r="A390" i="59" s="1"/>
  <c r="A391" i="59" s="1"/>
  <c r="A392" i="59" s="1"/>
  <c r="A393" i="59" s="1"/>
  <c r="A394" i="59" s="1"/>
  <c r="A395" i="59" s="1"/>
  <c r="A396" i="59" s="1"/>
  <c r="A397" i="59" s="1"/>
  <c r="A398" i="59" s="1"/>
  <c r="A399" i="59" s="1"/>
  <c r="A400" i="59" s="1"/>
  <c r="A401" i="59" s="1"/>
  <c r="A402" i="59" s="1"/>
  <c r="A403" i="59" s="1"/>
  <c r="A404" i="59" s="1"/>
  <c r="A405" i="59" s="1"/>
  <c r="A406" i="59" s="1"/>
  <c r="A407" i="59" s="1"/>
  <c r="A408" i="59" s="1"/>
  <c r="A409" i="59" s="1"/>
  <c r="A410" i="59" s="1"/>
  <c r="A411" i="59" s="1"/>
  <c r="A412" i="59" s="1"/>
  <c r="A413" i="59" s="1"/>
  <c r="A414" i="59" s="1"/>
  <c r="A415" i="59" s="1"/>
  <c r="A416" i="59" s="1"/>
  <c r="A417" i="59" s="1"/>
  <c r="A418" i="59" s="1"/>
  <c r="A419" i="59" s="1"/>
  <c r="A420" i="59" s="1"/>
  <c r="A421" i="59" s="1"/>
  <c r="A422" i="59" s="1"/>
  <c r="A423" i="59" s="1"/>
  <c r="A424" i="59" s="1"/>
  <c r="A425" i="59" s="1"/>
  <c r="A426" i="59" s="1"/>
  <c r="A427" i="59" s="1"/>
  <c r="A428" i="59" s="1"/>
  <c r="A429" i="59" s="1"/>
  <c r="A430" i="59" s="1"/>
  <c r="A431" i="59" s="1"/>
  <c r="A432" i="59" s="1"/>
  <c r="A433" i="59" s="1"/>
  <c r="A434" i="59" s="1"/>
  <c r="A435" i="59" s="1"/>
  <c r="A436" i="59" s="1"/>
  <c r="A437" i="59" s="1"/>
  <c r="A438" i="59" s="1"/>
  <c r="A439" i="59" s="1"/>
  <c r="A440" i="59" s="1"/>
  <c r="A441" i="59" s="1"/>
  <c r="A442" i="59" s="1"/>
  <c r="A443" i="59" s="1"/>
  <c r="A444" i="59" s="1"/>
  <c r="A445" i="59" s="1"/>
  <c r="A446" i="59" s="1"/>
  <c r="A447" i="59" s="1"/>
  <c r="A448" i="59" s="1"/>
  <c r="A449" i="59" s="1"/>
  <c r="A450" i="59" s="1"/>
  <c r="A451" i="59" s="1"/>
  <c r="A452" i="59" s="1"/>
  <c r="A453" i="59" s="1"/>
  <c r="A454" i="59" s="1"/>
  <c r="A455" i="59" s="1"/>
  <c r="A456" i="59" s="1"/>
  <c r="A457" i="59" s="1"/>
  <c r="A458" i="59" s="1"/>
  <c r="A459" i="59" s="1"/>
  <c r="A460" i="59" s="1"/>
  <c r="A461" i="59" s="1"/>
  <c r="A462" i="59" s="1"/>
  <c r="A463" i="59" s="1"/>
  <c r="A464" i="59" s="1"/>
  <c r="A465" i="59" s="1"/>
  <c r="A466" i="59" s="1"/>
  <c r="A467" i="59" s="1"/>
  <c r="A468" i="59" s="1"/>
  <c r="A469" i="59" s="1"/>
  <c r="A470" i="59" s="1"/>
  <c r="A471" i="59" s="1"/>
  <c r="A472" i="59" s="1"/>
  <c r="A473" i="59" s="1"/>
  <c r="A474" i="59" s="1"/>
  <c r="A475" i="59" s="1"/>
  <c r="A476" i="59" s="1"/>
  <c r="A477" i="59" s="1"/>
  <c r="A478" i="59" s="1"/>
  <c r="A479" i="59" s="1"/>
  <c r="A480" i="59" s="1"/>
  <c r="A481" i="59" s="1"/>
  <c r="A482" i="59" s="1"/>
  <c r="A483" i="59" s="1"/>
  <c r="A484" i="59" s="1"/>
  <c r="A485" i="59" s="1"/>
  <c r="A486" i="59" s="1"/>
  <c r="A487" i="59" s="1"/>
  <c r="A488" i="59" s="1"/>
  <c r="A489" i="59" s="1"/>
  <c r="A490" i="59" s="1"/>
  <c r="A491" i="59" s="1"/>
  <c r="A492" i="59" s="1"/>
  <c r="A493" i="59" s="1"/>
  <c r="A494" i="59" s="1"/>
  <c r="A495" i="59" s="1"/>
  <c r="A496" i="59" s="1"/>
  <c r="A497" i="59" s="1"/>
  <c r="A498" i="59" s="1"/>
  <c r="A499" i="59" s="1"/>
  <c r="A500" i="59" s="1"/>
  <c r="A501" i="59" s="1"/>
  <c r="A502" i="59" s="1"/>
  <c r="A503" i="59" s="1"/>
  <c r="A504" i="59" s="1"/>
  <c r="A505" i="59" s="1"/>
  <c r="A506" i="59" s="1"/>
  <c r="A507" i="59" s="1"/>
  <c r="A508" i="59" s="1"/>
  <c r="A509" i="59" s="1"/>
  <c r="A510" i="59" s="1"/>
  <c r="A511" i="59" s="1"/>
  <c r="A512" i="59" s="1"/>
  <c r="A513" i="59" s="1"/>
  <c r="A514" i="59" s="1"/>
  <c r="A515" i="59" s="1"/>
  <c r="A516" i="59" s="1"/>
  <c r="A517" i="59" s="1"/>
  <c r="A518" i="59" s="1"/>
  <c r="A519" i="59" s="1"/>
  <c r="A520" i="59" s="1"/>
  <c r="A521" i="59" s="1"/>
  <c r="A522" i="59" s="1"/>
  <c r="A523" i="59" s="1"/>
  <c r="A524" i="59" s="1"/>
  <c r="A525" i="59" s="1"/>
  <c r="A526" i="59" s="1"/>
  <c r="A527" i="59" s="1"/>
  <c r="A528" i="59" s="1"/>
  <c r="A529" i="59" s="1"/>
  <c r="A530" i="59" s="1"/>
  <c r="A531" i="59" s="1"/>
  <c r="A532" i="59" s="1"/>
  <c r="A533" i="59" s="1"/>
  <c r="A534" i="59" s="1"/>
  <c r="A535" i="59" s="1"/>
  <c r="A536" i="59" s="1"/>
  <c r="A537" i="59" s="1"/>
  <c r="A538" i="59" s="1"/>
  <c r="A539" i="59" s="1"/>
  <c r="A540" i="59" s="1"/>
  <c r="A541" i="59" s="1"/>
  <c r="A542" i="59" s="1"/>
  <c r="A543" i="59" s="1"/>
  <c r="A544" i="59" s="1"/>
  <c r="A545" i="59" s="1"/>
  <c r="A546" i="59" s="1"/>
  <c r="A547" i="59" s="1"/>
  <c r="A548" i="59" s="1"/>
  <c r="A549" i="59" s="1"/>
  <c r="A550" i="59" s="1"/>
  <c r="A551" i="59" s="1"/>
  <c r="A552" i="59" s="1"/>
  <c r="A553" i="59" s="1"/>
  <c r="A554" i="59" s="1"/>
  <c r="A555" i="59" s="1"/>
  <c r="A556" i="59" s="1"/>
  <c r="A557" i="59" s="1"/>
  <c r="A558" i="59" s="1"/>
  <c r="A559" i="59" s="1"/>
  <c r="A560" i="59" s="1"/>
  <c r="A561" i="59" s="1"/>
  <c r="A562" i="59" s="1"/>
  <c r="A563" i="59" s="1"/>
  <c r="A564" i="59" s="1"/>
  <c r="A565" i="59" s="1"/>
  <c r="A566" i="59" s="1"/>
  <c r="A567" i="59" s="1"/>
  <c r="A568" i="59" s="1"/>
  <c r="A569" i="59" s="1"/>
  <c r="A570" i="59" s="1"/>
  <c r="A571" i="59" s="1"/>
  <c r="A572" i="59" s="1"/>
  <c r="A573" i="59" s="1"/>
  <c r="A574" i="59" s="1"/>
  <c r="A575" i="59" s="1"/>
  <c r="A576" i="59" s="1"/>
  <c r="A577" i="59" s="1"/>
  <c r="A578" i="59" s="1"/>
  <c r="A579" i="59" s="1"/>
  <c r="A580" i="59" s="1"/>
  <c r="A581" i="59" s="1"/>
  <c r="A582" i="59" s="1"/>
  <c r="A583" i="59" s="1"/>
  <c r="A584" i="59" s="1"/>
  <c r="A585" i="59" s="1"/>
  <c r="A586" i="59" s="1"/>
  <c r="A587" i="59" s="1"/>
  <c r="A588" i="59" s="1"/>
  <c r="A589" i="59" s="1"/>
  <c r="A590" i="59" s="1"/>
  <c r="A591" i="59" s="1"/>
  <c r="A592" i="59" s="1"/>
  <c r="A593" i="59" s="1"/>
  <c r="A594" i="59" s="1"/>
  <c r="A595" i="59" s="1"/>
  <c r="A3" i="18"/>
  <c r="A4" i="18" s="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A319" i="18" s="1"/>
  <c r="A320" i="18" s="1"/>
  <c r="A321" i="18" s="1"/>
  <c r="A322" i="18" s="1"/>
  <c r="A323" i="18" s="1"/>
  <c r="A324" i="18" s="1"/>
  <c r="A325" i="18" s="1"/>
  <c r="A326" i="18" s="1"/>
  <c r="A327" i="18" s="1"/>
  <c r="A328" i="18" s="1"/>
  <c r="A329" i="18" s="1"/>
  <c r="A330" i="18" s="1"/>
  <c r="A331" i="18" s="1"/>
  <c r="A332" i="18" s="1"/>
  <c r="A333" i="18" s="1"/>
  <c r="A334" i="18" s="1"/>
  <c r="A335" i="18" s="1"/>
  <c r="A336" i="18" s="1"/>
  <c r="A337" i="18" s="1"/>
  <c r="A338" i="18" s="1"/>
  <c r="A339" i="18" s="1"/>
  <c r="A340" i="18" s="1"/>
  <c r="A341" i="18" s="1"/>
  <c r="A342" i="18" s="1"/>
  <c r="A343" i="18" s="1"/>
  <c r="A344" i="18" s="1"/>
  <c r="A345" i="18" s="1"/>
  <c r="A346" i="18" s="1"/>
  <c r="A347" i="18" s="1"/>
  <c r="A348" i="18" s="1"/>
  <c r="A349" i="18" s="1"/>
  <c r="A350" i="18" s="1"/>
  <c r="A351" i="18" s="1"/>
  <c r="A352" i="18" s="1"/>
  <c r="A353" i="18" s="1"/>
  <c r="A354" i="18" s="1"/>
  <c r="A355" i="18" s="1"/>
  <c r="A356" i="18" s="1"/>
  <c r="A357" i="18" s="1"/>
  <c r="A358" i="18" s="1"/>
  <c r="A359" i="18" s="1"/>
  <c r="A360" i="18" s="1"/>
  <c r="A361" i="18" s="1"/>
  <c r="A362" i="18" s="1"/>
  <c r="A363" i="18" s="1"/>
  <c r="A364" i="18" s="1"/>
  <c r="A365" i="18" s="1"/>
  <c r="A366" i="18" s="1"/>
  <c r="A367" i="18" s="1"/>
  <c r="A368" i="18" s="1"/>
  <c r="A369" i="18" s="1"/>
  <c r="A370" i="18" s="1"/>
  <c r="A371" i="18" s="1"/>
  <c r="A372" i="18" s="1"/>
  <c r="A373" i="18" s="1"/>
  <c r="A374" i="18" s="1"/>
  <c r="A375" i="18" s="1"/>
  <c r="A376" i="18" s="1"/>
  <c r="A377" i="18" s="1"/>
  <c r="A378" i="18" s="1"/>
  <c r="A379" i="18" s="1"/>
  <c r="A380" i="18" s="1"/>
  <c r="A381" i="18" s="1"/>
  <c r="A382" i="18" s="1"/>
  <c r="A383" i="18" s="1"/>
  <c r="A384" i="18" s="1"/>
  <c r="A385" i="18" s="1"/>
  <c r="A386" i="18" s="1"/>
  <c r="A387" i="18" s="1"/>
  <c r="A388" i="18" s="1"/>
  <c r="A389" i="18" s="1"/>
  <c r="A390" i="18" s="1"/>
  <c r="A391" i="18" s="1"/>
  <c r="A392" i="18" s="1"/>
  <c r="A393" i="18" s="1"/>
  <c r="A394" i="18" s="1"/>
  <c r="A395" i="18" s="1"/>
  <c r="A396" i="18" s="1"/>
  <c r="A397" i="18" s="1"/>
  <c r="A398" i="18" s="1"/>
  <c r="A399" i="18" s="1"/>
  <c r="A400" i="18" s="1"/>
  <c r="A401" i="18" s="1"/>
  <c r="A402" i="18" s="1"/>
  <c r="A403" i="18" s="1"/>
  <c r="A404" i="18" s="1"/>
  <c r="A405" i="18" s="1"/>
  <c r="A406" i="18" s="1"/>
  <c r="A407" i="18" s="1"/>
  <c r="A408" i="18" s="1"/>
  <c r="A409" i="18" s="1"/>
  <c r="A410" i="18" s="1"/>
  <c r="A411" i="18" s="1"/>
  <c r="A412" i="18" s="1"/>
  <c r="A413" i="18" s="1"/>
  <c r="A414" i="18" s="1"/>
  <c r="A415" i="18" s="1"/>
  <c r="A416" i="18" s="1"/>
  <c r="A417" i="18" s="1"/>
  <c r="A418" i="18" s="1"/>
  <c r="A419" i="18" s="1"/>
  <c r="A420" i="18" s="1"/>
  <c r="A421" i="18" s="1"/>
  <c r="A422" i="18" s="1"/>
  <c r="A423" i="18" s="1"/>
  <c r="A424" i="18" s="1"/>
  <c r="A425" i="18" s="1"/>
  <c r="A426" i="18" s="1"/>
  <c r="A427" i="18" s="1"/>
  <c r="A428" i="18" s="1"/>
  <c r="A429" i="18" s="1"/>
  <c r="A430" i="18" s="1"/>
  <c r="A431" i="18" s="1"/>
  <c r="A432" i="18" s="1"/>
  <c r="A433" i="18" s="1"/>
  <c r="A434" i="18" s="1"/>
  <c r="A435" i="18" s="1"/>
  <c r="A436" i="18" s="1"/>
  <c r="A437" i="18" s="1"/>
  <c r="A438" i="18" s="1"/>
  <c r="A439" i="18" s="1"/>
  <c r="A440" i="18" s="1"/>
  <c r="A441" i="18" s="1"/>
  <c r="A442" i="18" s="1"/>
  <c r="A443" i="18" s="1"/>
  <c r="A444" i="18" s="1"/>
  <c r="A445" i="18" s="1"/>
  <c r="A446" i="18" s="1"/>
  <c r="A447" i="18" s="1"/>
  <c r="A448" i="18" s="1"/>
  <c r="A449" i="18" s="1"/>
  <c r="A450" i="18" s="1"/>
  <c r="A451" i="18" s="1"/>
  <c r="A452" i="18" s="1"/>
  <c r="A453" i="18" s="1"/>
  <c r="A454" i="18" s="1"/>
  <c r="A455" i="18" s="1"/>
  <c r="A456" i="18" s="1"/>
  <c r="A457" i="18" s="1"/>
  <c r="A458" i="18" s="1"/>
  <c r="A459" i="18" s="1"/>
  <c r="A460" i="18" s="1"/>
  <c r="A461" i="18" s="1"/>
  <c r="A462" i="18" s="1"/>
  <c r="A463" i="18" s="1"/>
  <c r="A464" i="18" s="1"/>
  <c r="A465" i="18" s="1"/>
  <c r="A466" i="18" s="1"/>
  <c r="A467" i="18" s="1"/>
  <c r="A468" i="18" s="1"/>
  <c r="A469" i="18" s="1"/>
  <c r="A470" i="18" s="1"/>
  <c r="A471" i="18" s="1"/>
  <c r="A472" i="18" s="1"/>
  <c r="A473" i="18" s="1"/>
  <c r="A474" i="18" s="1"/>
  <c r="A475" i="18" s="1"/>
  <c r="A476" i="18" s="1"/>
  <c r="A477" i="18" s="1"/>
  <c r="A478" i="18" s="1"/>
  <c r="A479" i="18" s="1"/>
  <c r="A480" i="18" s="1"/>
  <c r="A481" i="18" s="1"/>
  <c r="A482" i="18" s="1"/>
  <c r="A483" i="18" s="1"/>
  <c r="A484" i="18" s="1"/>
  <c r="A485" i="18" s="1"/>
  <c r="A486" i="18" s="1"/>
  <c r="A487" i="18" s="1"/>
  <c r="A488" i="18" s="1"/>
  <c r="A489" i="18" s="1"/>
  <c r="A490" i="18" s="1"/>
  <c r="A491" i="18" s="1"/>
  <c r="A492" i="18" s="1"/>
  <c r="A493" i="18" s="1"/>
  <c r="A494" i="18" s="1"/>
  <c r="A495" i="18" s="1"/>
  <c r="A496" i="18" s="1"/>
  <c r="A497" i="18" s="1"/>
  <c r="A498" i="18" s="1"/>
  <c r="A499" i="18" s="1"/>
  <c r="A500" i="18" s="1"/>
  <c r="A501" i="18" s="1"/>
  <c r="A502" i="18" s="1"/>
  <c r="A503" i="18" s="1"/>
  <c r="A504" i="18" s="1"/>
  <c r="A505" i="18" s="1"/>
  <c r="A506" i="18" s="1"/>
  <c r="A507" i="18" s="1"/>
  <c r="A508" i="18" s="1"/>
  <c r="A509" i="18" s="1"/>
  <c r="A510" i="18" s="1"/>
  <c r="A511" i="18" s="1"/>
  <c r="A512" i="18" s="1"/>
  <c r="A513" i="18" s="1"/>
  <c r="A514" i="18" s="1"/>
  <c r="A515" i="18" s="1"/>
  <c r="A516" i="18" s="1"/>
  <c r="A517" i="18" s="1"/>
  <c r="A518" i="18" s="1"/>
  <c r="A519" i="18" s="1"/>
  <c r="A520" i="18" s="1"/>
  <c r="A521" i="18" s="1"/>
  <c r="A522" i="18" s="1"/>
  <c r="A523" i="18" s="1"/>
  <c r="A524" i="18" s="1"/>
  <c r="A525" i="18" s="1"/>
  <c r="A526" i="18" s="1"/>
  <c r="A527" i="18" s="1"/>
  <c r="A528" i="18" s="1"/>
  <c r="A529" i="18" s="1"/>
  <c r="A530" i="18" s="1"/>
  <c r="A531" i="18" s="1"/>
  <c r="A532" i="18" s="1"/>
  <c r="A533" i="18" s="1"/>
  <c r="A534" i="18" s="1"/>
  <c r="A535" i="18" s="1"/>
  <c r="A536" i="18" s="1"/>
  <c r="A537" i="18" s="1"/>
  <c r="A538" i="18" s="1"/>
  <c r="A539" i="18" s="1"/>
  <c r="A540" i="18" s="1"/>
  <c r="A541" i="18" s="1"/>
  <c r="A542" i="18" s="1"/>
  <c r="A543" i="18" s="1"/>
  <c r="A544" i="18" s="1"/>
  <c r="A545" i="18" s="1"/>
  <c r="A546" i="18" s="1"/>
  <c r="A547" i="18" s="1"/>
  <c r="A548" i="18" s="1"/>
  <c r="A549" i="18" s="1"/>
  <c r="A550" i="18" s="1"/>
  <c r="A551" i="18" s="1"/>
  <c r="A552" i="18" s="1"/>
  <c r="A553" i="18" s="1"/>
  <c r="A554" i="18" s="1"/>
  <c r="A555" i="18" s="1"/>
  <c r="A556" i="18" s="1"/>
  <c r="A557" i="18" s="1"/>
  <c r="A558" i="18" s="1"/>
  <c r="A559" i="18" s="1"/>
  <c r="A560" i="18" s="1"/>
  <c r="A561" i="18" s="1"/>
  <c r="A562" i="18" s="1"/>
  <c r="A563" i="18" s="1"/>
  <c r="A564" i="18" s="1"/>
  <c r="A565" i="18" s="1"/>
  <c r="A566" i="18" s="1"/>
  <c r="A567" i="18" s="1"/>
  <c r="A568" i="18" s="1"/>
  <c r="A569" i="18" s="1"/>
  <c r="A570" i="18" s="1"/>
  <c r="A571" i="18" s="1"/>
  <c r="A572" i="18" s="1"/>
  <c r="A573" i="18" s="1"/>
  <c r="A574" i="18" s="1"/>
  <c r="A575" i="18" s="1"/>
  <c r="A576" i="18" s="1"/>
  <c r="A577" i="18" s="1"/>
  <c r="A578" i="18" s="1"/>
  <c r="A579" i="18" s="1"/>
  <c r="A580" i="18" s="1"/>
  <c r="A581" i="18" s="1"/>
  <c r="A582" i="18" s="1"/>
  <c r="A583" i="18" s="1"/>
  <c r="A584" i="18" s="1"/>
  <c r="A585" i="18" s="1"/>
  <c r="A586" i="18" s="1"/>
  <c r="A587" i="18" s="1"/>
  <c r="A588" i="18" s="1"/>
  <c r="A589" i="18" s="1"/>
  <c r="A590" i="18" s="1"/>
  <c r="A591" i="18" s="1"/>
  <c r="A592" i="18" s="1"/>
  <c r="A593" i="18" s="1"/>
  <c r="A594" i="18" s="1"/>
  <c r="A595" i="18" s="1"/>
  <c r="A596" i="18" s="1"/>
  <c r="A597" i="18" s="1"/>
  <c r="A598" i="18" s="1"/>
  <c r="A599" i="18" s="1"/>
  <c r="A600" i="18" s="1"/>
  <c r="A601" i="18" s="1"/>
  <c r="A602" i="18" s="1"/>
  <c r="A603" i="18" s="1"/>
  <c r="A604" i="18" s="1"/>
  <c r="A605" i="18" s="1"/>
  <c r="A606" i="18" s="1"/>
  <c r="A607" i="18" s="1"/>
  <c r="A608" i="18" s="1"/>
  <c r="A609" i="18" s="1"/>
  <c r="A610" i="18" s="1"/>
  <c r="A611" i="18" s="1"/>
  <c r="A612" i="18" s="1"/>
  <c r="A613" i="18" s="1"/>
  <c r="A614" i="18" s="1"/>
  <c r="A615" i="18" s="1"/>
  <c r="A616" i="18" s="1"/>
  <c r="A617" i="18" s="1"/>
  <c r="A618" i="18" s="1"/>
  <c r="A619" i="18" s="1"/>
  <c r="A620" i="18" s="1"/>
  <c r="A621" i="18" s="1"/>
  <c r="A622" i="18" s="1"/>
  <c r="A623" i="18" s="1"/>
  <c r="A624" i="18" s="1"/>
  <c r="A625" i="18" s="1"/>
  <c r="A626" i="18" s="1"/>
  <c r="A627" i="18" s="1"/>
  <c r="A628" i="18" s="1"/>
  <c r="A629" i="18" s="1"/>
  <c r="A630" i="18" s="1"/>
  <c r="A631" i="18" s="1"/>
  <c r="A632" i="18" s="1"/>
  <c r="A633" i="18" s="1"/>
  <c r="A634" i="18" s="1"/>
  <c r="A635" i="18" s="1"/>
  <c r="A636" i="18" s="1"/>
  <c r="A637" i="18" s="1"/>
  <c r="A638" i="18" s="1"/>
  <c r="A639" i="18" s="1"/>
  <c r="A640" i="18" s="1"/>
  <c r="A641" i="18" s="1"/>
  <c r="A642" i="18" s="1"/>
  <c r="A643" i="18" s="1"/>
  <c r="A644" i="18" s="1"/>
  <c r="A645" i="18" s="1"/>
  <c r="A646" i="18" s="1"/>
  <c r="A647" i="18" s="1"/>
  <c r="A648" i="18" s="1"/>
  <c r="A649" i="18" s="1"/>
  <c r="A650" i="18" s="1"/>
  <c r="A651" i="18" s="1"/>
  <c r="A652" i="18" s="1"/>
  <c r="A653" i="18" s="1"/>
  <c r="A654" i="18" s="1"/>
  <c r="A655" i="18" s="1"/>
  <c r="A656" i="18" s="1"/>
  <c r="A657" i="18" s="1"/>
  <c r="A658" i="18" s="1"/>
  <c r="A659" i="18" s="1"/>
  <c r="A660" i="18" s="1"/>
  <c r="A661" i="18" s="1"/>
  <c r="A662" i="18" s="1"/>
  <c r="A663" i="18" s="1"/>
  <c r="A664" i="18" s="1"/>
  <c r="A665" i="18" s="1"/>
  <c r="A666" i="18" s="1"/>
  <c r="A667" i="18" s="1"/>
  <c r="A668" i="18" s="1"/>
  <c r="A669" i="18" s="1"/>
  <c r="A670" i="18" s="1"/>
  <c r="A671" i="18" s="1"/>
  <c r="A672" i="18" s="1"/>
  <c r="A673" i="18" s="1"/>
  <c r="A674" i="18" s="1"/>
  <c r="A675" i="18" s="1"/>
  <c r="A676" i="18" s="1"/>
  <c r="A677" i="18" s="1"/>
  <c r="A678" i="18" s="1"/>
  <c r="A679" i="18" s="1"/>
  <c r="A680" i="18" s="1"/>
  <c r="A681" i="18" s="1"/>
  <c r="A682" i="18" s="1"/>
  <c r="A683" i="18" s="1"/>
  <c r="A684" i="18" s="1"/>
  <c r="A685" i="18" s="1"/>
  <c r="A686" i="18" s="1"/>
  <c r="A687" i="18" s="1"/>
  <c r="A688" i="18" s="1"/>
  <c r="A689" i="18" s="1"/>
  <c r="A690" i="18" s="1"/>
  <c r="A691" i="18" s="1"/>
  <c r="A692" i="18" s="1"/>
  <c r="A693" i="18" s="1"/>
  <c r="A694" i="18" s="1"/>
  <c r="A695" i="18" s="1"/>
  <c r="A696" i="18" s="1"/>
  <c r="A697" i="18" s="1"/>
  <c r="A698" i="18" s="1"/>
  <c r="A699" i="18" s="1"/>
  <c r="A700" i="18" s="1"/>
  <c r="A701" i="18" s="1"/>
  <c r="A702" i="18" s="1"/>
  <c r="A703" i="18" s="1"/>
  <c r="A704" i="18" s="1"/>
  <c r="A705" i="18" s="1"/>
  <c r="A706" i="18" s="1"/>
  <c r="A707" i="18" s="1"/>
  <c r="A708" i="18" s="1"/>
  <c r="A709" i="18" s="1"/>
  <c r="A710" i="18" s="1"/>
  <c r="A711" i="18" s="1"/>
  <c r="A712" i="18" s="1"/>
  <c r="A713" i="18" s="1"/>
  <c r="A714" i="18" s="1"/>
  <c r="A715" i="18" s="1"/>
  <c r="A716" i="18" s="1"/>
  <c r="A717" i="18" s="1"/>
  <c r="A718" i="18" s="1"/>
  <c r="A719" i="18" s="1"/>
  <c r="A720" i="18" s="1"/>
  <c r="A721" i="18" s="1"/>
  <c r="A722" i="18" s="1"/>
  <c r="A723" i="18" s="1"/>
  <c r="A724" i="18" s="1"/>
  <c r="A725" i="18" s="1"/>
  <c r="A726" i="18" s="1"/>
  <c r="A727" i="18" s="1"/>
  <c r="A728" i="18" s="1"/>
  <c r="A729" i="18" s="1"/>
  <c r="A730" i="18" s="1"/>
  <c r="A731" i="18" s="1"/>
  <c r="A732" i="18" s="1"/>
  <c r="A733" i="18" s="1"/>
  <c r="A734" i="18" s="1"/>
  <c r="A735" i="18" s="1"/>
  <c r="A736" i="18" s="1"/>
  <c r="A737" i="18" s="1"/>
  <c r="A738" i="18" s="1"/>
  <c r="A3" i="61"/>
  <c r="A4" i="61" s="1"/>
  <c r="A5" i="61" s="1"/>
  <c r="A6" i="61" s="1"/>
  <c r="A7" i="61" s="1"/>
  <c r="A8" i="61" s="1"/>
  <c r="A9" i="61" s="1"/>
  <c r="A10" i="61" s="1"/>
  <c r="A11" i="61" s="1"/>
  <c r="A12" i="61" s="1"/>
  <c r="A13" i="61" s="1"/>
  <c r="A14" i="61" s="1"/>
  <c r="A15" i="61" s="1"/>
  <c r="A16" i="61" s="1"/>
  <c r="A17" i="61" s="1"/>
  <c r="A18" i="61" s="1"/>
  <c r="A19" i="61" s="1"/>
  <c r="A20" i="61" s="1"/>
  <c r="A21" i="61" s="1"/>
  <c r="A22" i="61" s="1"/>
  <c r="A23" i="61" s="1"/>
  <c r="A24" i="61" s="1"/>
  <c r="A25" i="61" s="1"/>
  <c r="A26" i="61" s="1"/>
  <c r="A27" i="61" s="1"/>
  <c r="A28" i="61" s="1"/>
  <c r="A29" i="61" s="1"/>
  <c r="A30" i="61" s="1"/>
  <c r="A31" i="61" s="1"/>
  <c r="A32" i="61" s="1"/>
  <c r="A33" i="61" s="1"/>
  <c r="A34" i="61" s="1"/>
  <c r="A35" i="61" s="1"/>
  <c r="A36" i="61" s="1"/>
  <c r="A37" i="61" s="1"/>
  <c r="A38" i="61" s="1"/>
  <c r="A39" i="61" s="1"/>
  <c r="A40" i="61" s="1"/>
  <c r="A41" i="61" s="1"/>
  <c r="A42" i="61" s="1"/>
  <c r="A43" i="61" s="1"/>
  <c r="A44" i="61" s="1"/>
  <c r="A45" i="61" s="1"/>
  <c r="A46" i="61" s="1"/>
  <c r="A47" i="61" s="1"/>
  <c r="A48" i="61" s="1"/>
  <c r="A49" i="61" s="1"/>
  <c r="A50" i="61" s="1"/>
  <c r="A51" i="61" s="1"/>
  <c r="A52" i="61" s="1"/>
  <c r="A53" i="61" s="1"/>
  <c r="A54" i="61" s="1"/>
  <c r="A55" i="61" s="1"/>
  <c r="A56" i="61" s="1"/>
  <c r="A57" i="61" s="1"/>
  <c r="A58" i="61" s="1"/>
  <c r="A59" i="61" s="1"/>
  <c r="A60" i="61" s="1"/>
  <c r="A61" i="61" s="1"/>
  <c r="A62" i="61" s="1"/>
  <c r="A63" i="61" s="1"/>
  <c r="A64" i="61" s="1"/>
  <c r="A65" i="61" s="1"/>
  <c r="A66" i="61" s="1"/>
  <c r="A67" i="61" s="1"/>
  <c r="A68" i="61" s="1"/>
  <c r="A69" i="61" s="1"/>
  <c r="A70" i="61" s="1"/>
  <c r="A71" i="61" s="1"/>
  <c r="A72" i="61" s="1"/>
  <c r="A73" i="61" s="1"/>
  <c r="A74" i="61" s="1"/>
  <c r="A75" i="61" s="1"/>
  <c r="A76" i="61" s="1"/>
  <c r="A77" i="61" s="1"/>
  <c r="A78" i="61" s="1"/>
  <c r="A79" i="61" s="1"/>
  <c r="A80" i="61" s="1"/>
  <c r="A81" i="61" s="1"/>
  <c r="A82" i="61" s="1"/>
  <c r="A83" i="61" s="1"/>
  <c r="A84" i="61" s="1"/>
  <c r="A85" i="61" s="1"/>
  <c r="A86" i="61" s="1"/>
  <c r="A87" i="61" s="1"/>
  <c r="A88" i="61" s="1"/>
  <c r="A89" i="61" s="1"/>
  <c r="A90" i="61" s="1"/>
  <c r="A91" i="61" s="1"/>
  <c r="A92" i="61" s="1"/>
  <c r="A93" i="61" s="1"/>
  <c r="A94" i="61" s="1"/>
  <c r="A95" i="61" s="1"/>
  <c r="A96" i="61" s="1"/>
  <c r="A97" i="61" s="1"/>
  <c r="A98" i="61" s="1"/>
  <c r="A99" i="61" s="1"/>
  <c r="A100" i="61" s="1"/>
  <c r="A101" i="61" s="1"/>
  <c r="A102" i="61" s="1"/>
  <c r="A103" i="61" s="1"/>
  <c r="A104" i="61" s="1"/>
  <c r="A105" i="61" s="1"/>
  <c r="A106" i="61" s="1"/>
  <c r="A107" i="61" s="1"/>
  <c r="A108" i="61" s="1"/>
  <c r="A109" i="61" s="1"/>
  <c r="A110" i="61" s="1"/>
  <c r="A111" i="61" s="1"/>
  <c r="A112" i="61" s="1"/>
  <c r="A113" i="61" s="1"/>
  <c r="A114" i="61" s="1"/>
  <c r="A115" i="61" s="1"/>
  <c r="A116" i="61" s="1"/>
  <c r="A117" i="61" s="1"/>
  <c r="A118" i="61" s="1"/>
  <c r="A119" i="61" s="1"/>
  <c r="A120" i="61" s="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140" i="61" s="1"/>
  <c r="A141" i="61" s="1"/>
  <c r="A142" i="61" s="1"/>
  <c r="A143" i="61" s="1"/>
  <c r="A144" i="61" s="1"/>
  <c r="A145" i="61" s="1"/>
  <c r="A146" i="61" s="1"/>
  <c r="A147" i="61" s="1"/>
  <c r="A148" i="61" s="1"/>
  <c r="A149" i="61" s="1"/>
  <c r="A150" i="61" s="1"/>
  <c r="A151" i="61" s="1"/>
  <c r="A152" i="61" s="1"/>
  <c r="A153" i="61" s="1"/>
  <c r="A154" i="61" s="1"/>
  <c r="A155" i="61" s="1"/>
  <c r="A156" i="61" s="1"/>
  <c r="A157" i="61" s="1"/>
  <c r="A158" i="61" s="1"/>
  <c r="A159" i="61" s="1"/>
  <c r="A160" i="61" s="1"/>
  <c r="A161" i="61" s="1"/>
  <c r="A162" i="61" s="1"/>
  <c r="A163" i="61" s="1"/>
  <c r="A164" i="61" s="1"/>
  <c r="A165" i="61" s="1"/>
  <c r="A166" i="61" s="1"/>
  <c r="A167" i="61" s="1"/>
  <c r="A168" i="61" s="1"/>
  <c r="A169" i="61" s="1"/>
  <c r="A170" i="61" s="1"/>
  <c r="A171" i="61" s="1"/>
  <c r="A172" i="61" s="1"/>
  <c r="A173" i="61" s="1"/>
  <c r="A174" i="61" s="1"/>
  <c r="A175" i="61" s="1"/>
  <c r="A176" i="61" s="1"/>
  <c r="A177" i="61" s="1"/>
  <c r="A178" i="61" s="1"/>
  <c r="A179" i="61" s="1"/>
  <c r="A180" i="61" s="1"/>
  <c r="A181" i="61" s="1"/>
  <c r="A182" i="61" s="1"/>
  <c r="A183" i="61" s="1"/>
  <c r="A184" i="61" s="1"/>
  <c r="A185" i="61" s="1"/>
  <c r="A186" i="61" s="1"/>
  <c r="A187" i="61" s="1"/>
  <c r="A188" i="61" s="1"/>
  <c r="A189" i="61" s="1"/>
  <c r="A190" i="61" s="1"/>
  <c r="A191" i="61" s="1"/>
  <c r="A192" i="61" s="1"/>
  <c r="A193" i="61" s="1"/>
  <c r="A194" i="61" s="1"/>
  <c r="A195" i="61" s="1"/>
  <c r="A196" i="61" s="1"/>
  <c r="A197" i="61" s="1"/>
  <c r="A198" i="61" s="1"/>
  <c r="A199" i="61" s="1"/>
  <c r="A200" i="61" s="1"/>
  <c r="A201" i="61" s="1"/>
  <c r="A202" i="61" s="1"/>
  <c r="A203" i="61" s="1"/>
  <c r="A204" i="61" s="1"/>
  <c r="A205" i="61" s="1"/>
  <c r="A206" i="61" s="1"/>
  <c r="A207" i="61" s="1"/>
  <c r="A208" i="61" s="1"/>
  <c r="A209" i="61" s="1"/>
  <c r="A210" i="61" s="1"/>
  <c r="A211" i="61" s="1"/>
  <c r="A212" i="61" s="1"/>
  <c r="A213" i="61" s="1"/>
  <c r="A214" i="61" s="1"/>
  <c r="A215" i="61" s="1"/>
  <c r="A216" i="61" s="1"/>
  <c r="A217" i="61" s="1"/>
  <c r="A218" i="61" s="1"/>
  <c r="A219" i="61" s="1"/>
  <c r="A220" i="61" s="1"/>
  <c r="A221" i="61" s="1"/>
  <c r="A222" i="61" s="1"/>
  <c r="A223" i="61" s="1"/>
  <c r="A224" i="61" s="1"/>
  <c r="A225" i="61" s="1"/>
  <c r="A226" i="61" s="1"/>
  <c r="A227" i="61" s="1"/>
  <c r="A228" i="61" s="1"/>
  <c r="A229" i="61" s="1"/>
  <c r="A230" i="61" s="1"/>
  <c r="A231" i="61" s="1"/>
  <c r="A232" i="61" s="1"/>
  <c r="A233" i="61" s="1"/>
  <c r="A234" i="61" s="1"/>
  <c r="A235" i="61" s="1"/>
  <c r="A236" i="61" s="1"/>
  <c r="A237" i="61" s="1"/>
  <c r="A238" i="61" s="1"/>
  <c r="A239" i="61" s="1"/>
  <c r="A240" i="61" s="1"/>
  <c r="A241" i="61" s="1"/>
  <c r="A242" i="61" s="1"/>
  <c r="A243" i="61" s="1"/>
  <c r="A244" i="61" s="1"/>
  <c r="A245" i="61" s="1"/>
  <c r="A246" i="61" s="1"/>
  <c r="A247" i="61" s="1"/>
  <c r="A248" i="61" s="1"/>
  <c r="A249" i="61" s="1"/>
  <c r="A250" i="61" s="1"/>
  <c r="A251" i="61" s="1"/>
  <c r="A252" i="61" s="1"/>
  <c r="A253" i="61" s="1"/>
  <c r="A254" i="61" s="1"/>
  <c r="A255" i="61" s="1"/>
  <c r="A256" i="61" s="1"/>
  <c r="A257" i="61" s="1"/>
  <c r="A258" i="61" s="1"/>
  <c r="A259" i="61" s="1"/>
  <c r="A260" i="61" s="1"/>
  <c r="A261" i="61" s="1"/>
  <c r="A262" i="61" s="1"/>
  <c r="A263" i="61" s="1"/>
  <c r="A264" i="61" s="1"/>
  <c r="A265" i="61" s="1"/>
  <c r="A266" i="61" s="1"/>
  <c r="A267" i="61" s="1"/>
  <c r="A268" i="61" s="1"/>
  <c r="A269" i="61" s="1"/>
  <c r="A270" i="61" s="1"/>
  <c r="A271" i="61" s="1"/>
  <c r="A272" i="61" s="1"/>
  <c r="A273" i="61" s="1"/>
  <c r="A274" i="61" s="1"/>
  <c r="A275" i="61" s="1"/>
  <c r="A276" i="61" s="1"/>
  <c r="A277" i="61" s="1"/>
  <c r="A278" i="61" s="1"/>
  <c r="A279" i="61" s="1"/>
  <c r="A280" i="61" s="1"/>
  <c r="A281" i="61" s="1"/>
  <c r="A282" i="61" s="1"/>
  <c r="A283" i="61" s="1"/>
  <c r="A284" i="61" s="1"/>
  <c r="A285" i="61" s="1"/>
  <c r="A286" i="61" s="1"/>
  <c r="A287" i="61" s="1"/>
  <c r="A288" i="61" s="1"/>
  <c r="A289" i="61" s="1"/>
  <c r="A290" i="61" s="1"/>
  <c r="A291" i="61" s="1"/>
  <c r="A292" i="61" s="1"/>
  <c r="A293" i="61" s="1"/>
  <c r="A294" i="61" s="1"/>
  <c r="A295" i="61" s="1"/>
  <c r="A296" i="61" s="1"/>
  <c r="A297" i="61" s="1"/>
  <c r="A298" i="61" s="1"/>
  <c r="A299" i="61" s="1"/>
  <c r="A300" i="61" s="1"/>
  <c r="A301" i="61" s="1"/>
  <c r="A302" i="61" s="1"/>
  <c r="A303" i="61" s="1"/>
  <c r="A304" i="61" s="1"/>
  <c r="A305" i="61" s="1"/>
  <c r="A306" i="61" s="1"/>
  <c r="A307" i="61" s="1"/>
  <c r="A308" i="61" s="1"/>
  <c r="A309" i="61" s="1"/>
  <c r="A310" i="61" s="1"/>
  <c r="A311" i="61" s="1"/>
  <c r="A312" i="61" s="1"/>
  <c r="A313" i="61" s="1"/>
  <c r="A314" i="61" s="1"/>
  <c r="A315" i="61" s="1"/>
  <c r="A316" i="61" s="1"/>
  <c r="A317" i="61" s="1"/>
  <c r="A318" i="61" s="1"/>
  <c r="A319" i="61" s="1"/>
  <c r="A320" i="61" s="1"/>
  <c r="A321" i="61" s="1"/>
  <c r="A322" i="61" s="1"/>
  <c r="A323" i="61" s="1"/>
  <c r="A324" i="61" s="1"/>
  <c r="A325" i="61" s="1"/>
  <c r="A326" i="61" s="1"/>
  <c r="A327" i="61" s="1"/>
  <c r="A328" i="61" s="1"/>
  <c r="A329" i="61" s="1"/>
  <c r="A330" i="61" s="1"/>
  <c r="A331" i="61" s="1"/>
  <c r="A332" i="61" s="1"/>
  <c r="A333" i="61" s="1"/>
  <c r="A334" i="61" s="1"/>
  <c r="A335" i="61" s="1"/>
  <c r="A336" i="61" s="1"/>
  <c r="A337" i="61" s="1"/>
  <c r="A338" i="61" s="1"/>
  <c r="A339" i="61" s="1"/>
  <c r="A340" i="61" s="1"/>
  <c r="A341" i="61" s="1"/>
  <c r="A342" i="61" s="1"/>
  <c r="A343" i="61" s="1"/>
  <c r="A344" i="61" s="1"/>
  <c r="A345" i="61" s="1"/>
  <c r="A346" i="61" s="1"/>
  <c r="A347" i="61" s="1"/>
  <c r="A348" i="61" s="1"/>
  <c r="A349" i="61" s="1"/>
  <c r="A350" i="61" s="1"/>
  <c r="A351" i="61" s="1"/>
  <c r="A352" i="61" s="1"/>
  <c r="A353" i="61" s="1"/>
  <c r="A354" i="61" s="1"/>
  <c r="A355" i="61" s="1"/>
  <c r="A356" i="61" s="1"/>
  <c r="A357" i="61" s="1"/>
  <c r="A358" i="61" s="1"/>
  <c r="A359" i="61" s="1"/>
  <c r="A360" i="61" s="1"/>
  <c r="A361" i="61" s="1"/>
  <c r="A362" i="61" s="1"/>
  <c r="A363" i="61" s="1"/>
  <c r="A364" i="61" s="1"/>
  <c r="A365" i="61" s="1"/>
  <c r="A366" i="61" s="1"/>
  <c r="A367" i="61" s="1"/>
  <c r="A368" i="61" s="1"/>
  <c r="A369" i="61" s="1"/>
  <c r="A370" i="61" s="1"/>
  <c r="A371" i="61" s="1"/>
  <c r="A372" i="61" s="1"/>
  <c r="A373" i="61" s="1"/>
  <c r="A374" i="61" s="1"/>
  <c r="A375" i="61" s="1"/>
  <c r="A376" i="61" s="1"/>
  <c r="A377" i="61" s="1"/>
  <c r="A378" i="61" s="1"/>
  <c r="A379" i="61" s="1"/>
  <c r="A380" i="61" s="1"/>
  <c r="A381" i="61" s="1"/>
  <c r="A382" i="61" s="1"/>
  <c r="A383" i="61" s="1"/>
  <c r="A384" i="61" s="1"/>
  <c r="A385" i="61" s="1"/>
  <c r="A386" i="61" s="1"/>
  <c r="A387" i="61" s="1"/>
  <c r="A388" i="61" s="1"/>
  <c r="A389" i="61" s="1"/>
  <c r="A390" i="61" s="1"/>
  <c r="A391" i="61" s="1"/>
  <c r="A392" i="61" s="1"/>
  <c r="A393" i="61" s="1"/>
  <c r="A394" i="61" s="1"/>
  <c r="A395" i="61" s="1"/>
  <c r="A396" i="61" s="1"/>
  <c r="A397" i="61" s="1"/>
  <c r="A398" i="61" s="1"/>
  <c r="A399" i="61" s="1"/>
  <c r="A400" i="61" s="1"/>
  <c r="A401" i="61" s="1"/>
  <c r="A402" i="61" s="1"/>
  <c r="A403" i="61" s="1"/>
  <c r="A404" i="61" s="1"/>
  <c r="A405" i="61" s="1"/>
  <c r="A406" i="61" s="1"/>
  <c r="A407" i="61" s="1"/>
  <c r="A408" i="61" s="1"/>
  <c r="A409" i="61" s="1"/>
  <c r="A410" i="61" s="1"/>
  <c r="A411" i="61" s="1"/>
  <c r="A412" i="61" s="1"/>
  <c r="A413" i="61" s="1"/>
  <c r="A414" i="61" s="1"/>
  <c r="A415" i="61" s="1"/>
  <c r="A416" i="61" s="1"/>
  <c r="A417" i="61" s="1"/>
  <c r="A418" i="61" s="1"/>
  <c r="A419" i="61" s="1"/>
  <c r="A420" i="61" s="1"/>
  <c r="A421" i="61" s="1"/>
  <c r="A422" i="61" s="1"/>
  <c r="A423" i="61" s="1"/>
  <c r="A424" i="61" s="1"/>
  <c r="A425" i="61" s="1"/>
  <c r="A426" i="61" s="1"/>
  <c r="A427" i="61" s="1"/>
  <c r="A428" i="61" s="1"/>
  <c r="A429" i="61" s="1"/>
  <c r="A430" i="61" s="1"/>
  <c r="A431" i="61" s="1"/>
  <c r="A432" i="61" s="1"/>
  <c r="A433" i="61" s="1"/>
  <c r="A434" i="61" s="1"/>
  <c r="A435" i="61" s="1"/>
  <c r="A436" i="61" s="1"/>
  <c r="A437" i="61" s="1"/>
  <c r="A438" i="61" s="1"/>
  <c r="A439" i="61" s="1"/>
  <c r="A440" i="61" s="1"/>
  <c r="A441" i="61" s="1"/>
  <c r="A442" i="61" s="1"/>
  <c r="A443" i="61" s="1"/>
  <c r="A444" i="61" s="1"/>
  <c r="A445" i="61" s="1"/>
  <c r="A446" i="61" s="1"/>
  <c r="A447" i="61" s="1"/>
  <c r="A448" i="61" s="1"/>
  <c r="A449" i="61" s="1"/>
  <c r="A450" i="61" s="1"/>
  <c r="A451" i="61" s="1"/>
  <c r="A452" i="61" s="1"/>
  <c r="A453" i="61" s="1"/>
  <c r="A454" i="61" s="1"/>
  <c r="A455" i="61" s="1"/>
  <c r="A456" i="61" s="1"/>
  <c r="A457" i="61" s="1"/>
  <c r="A458" i="61" s="1"/>
  <c r="A459" i="61" s="1"/>
  <c r="A460" i="61" s="1"/>
  <c r="A461" i="61" s="1"/>
  <c r="A462" i="61" s="1"/>
  <c r="A463" i="61" s="1"/>
  <c r="A464" i="61" s="1"/>
  <c r="A465" i="61" s="1"/>
  <c r="A466" i="61" s="1"/>
  <c r="A467" i="61" s="1"/>
  <c r="A468" i="61" s="1"/>
  <c r="A469" i="61" s="1"/>
  <c r="A470" i="61" s="1"/>
  <c r="A471" i="61" s="1"/>
  <c r="A472" i="61" s="1"/>
  <c r="A473" i="61" s="1"/>
  <c r="A474" i="61" s="1"/>
  <c r="A475" i="61" s="1"/>
  <c r="A476" i="61" s="1"/>
  <c r="A477" i="61" s="1"/>
  <c r="A478" i="61" s="1"/>
  <c r="A479" i="61" s="1"/>
  <c r="A480" i="61" s="1"/>
  <c r="A481" i="61" s="1"/>
  <c r="A482" i="61" s="1"/>
  <c r="A483" i="61" s="1"/>
  <c r="A484" i="61" s="1"/>
  <c r="A485" i="61" s="1"/>
  <c r="A486" i="61" s="1"/>
  <c r="A487" i="61" s="1"/>
  <c r="A488" i="61" s="1"/>
  <c r="A489" i="61" s="1"/>
  <c r="A490" i="61" s="1"/>
  <c r="A491" i="61" s="1"/>
  <c r="A492" i="61" s="1"/>
  <c r="A493" i="61" s="1"/>
  <c r="A494" i="61" s="1"/>
  <c r="A495" i="61" s="1"/>
  <c r="A496" i="61" s="1"/>
  <c r="A497" i="61" s="1"/>
  <c r="P22" i="64"/>
  <c r="Q22" i="64"/>
  <c r="R22" i="64"/>
  <c r="S22" i="64"/>
  <c r="U13" i="73"/>
  <c r="U14" i="73"/>
  <c r="U15" i="73"/>
  <c r="U8" i="73"/>
  <c r="U12" i="73" s="1"/>
  <c r="Z23" i="8"/>
  <c r="AA23" i="8"/>
  <c r="AB23" i="8"/>
  <c r="AC23" i="8"/>
  <c r="AD23" i="8"/>
  <c r="AE23" i="8"/>
  <c r="AF23" i="8"/>
  <c r="AG23" i="8"/>
  <c r="AH23" i="8"/>
  <c r="AI23" i="8"/>
  <c r="AJ23" i="8"/>
  <c r="C56" i="84"/>
  <c r="C55" i="84"/>
  <c r="K60" i="84"/>
  <c r="P73" i="84"/>
  <c r="O73" i="84"/>
  <c r="N73" i="84"/>
  <c r="M73" i="84"/>
  <c r="L73" i="84"/>
  <c r="K73" i="84"/>
  <c r="J73" i="84"/>
  <c r="I73" i="84"/>
  <c r="H73" i="84"/>
  <c r="G73" i="84"/>
  <c r="F73" i="84"/>
  <c r="E73" i="84"/>
  <c r="D73" i="84"/>
  <c r="C73" i="84"/>
  <c r="P72" i="84"/>
  <c r="O72" i="84"/>
  <c r="N72" i="84"/>
  <c r="M72" i="84"/>
  <c r="L72" i="84"/>
  <c r="K72" i="84"/>
  <c r="J72" i="84"/>
  <c r="I72" i="84"/>
  <c r="H72" i="84"/>
  <c r="G72" i="84"/>
  <c r="F72" i="84"/>
  <c r="E72" i="84"/>
  <c r="D72" i="84"/>
  <c r="C72" i="84"/>
  <c r="P71" i="84"/>
  <c r="O71" i="84"/>
  <c r="N71" i="84"/>
  <c r="M71" i="84"/>
  <c r="L71" i="84"/>
  <c r="K71" i="84"/>
  <c r="J71" i="84"/>
  <c r="I71" i="84"/>
  <c r="H71" i="84"/>
  <c r="G71" i="84"/>
  <c r="F71" i="84"/>
  <c r="E71" i="84"/>
  <c r="D71" i="84"/>
  <c r="C71" i="84"/>
  <c r="P70" i="84"/>
  <c r="O70" i="84"/>
  <c r="N70" i="84"/>
  <c r="M70" i="84"/>
  <c r="L70" i="84"/>
  <c r="J70" i="84"/>
  <c r="I70" i="84"/>
  <c r="H70" i="84"/>
  <c r="G70" i="84"/>
  <c r="F70" i="84"/>
  <c r="E70" i="84"/>
  <c r="D70" i="84"/>
  <c r="C70" i="84"/>
  <c r="P69" i="84"/>
  <c r="O69" i="84"/>
  <c r="N69" i="84"/>
  <c r="M69" i="84"/>
  <c r="L69" i="84"/>
  <c r="K69" i="84"/>
  <c r="J69" i="84"/>
  <c r="I69" i="84"/>
  <c r="H69" i="84"/>
  <c r="G69" i="84"/>
  <c r="E69" i="84"/>
  <c r="D69" i="84"/>
  <c r="C69" i="84"/>
  <c r="P68" i="84"/>
  <c r="O68" i="84"/>
  <c r="N68" i="84"/>
  <c r="M68" i="84"/>
  <c r="L68" i="84"/>
  <c r="K68" i="84"/>
  <c r="J68" i="84"/>
  <c r="I68" i="84"/>
  <c r="H68" i="84"/>
  <c r="G68" i="84"/>
  <c r="F68" i="84"/>
  <c r="E68" i="84"/>
  <c r="D68" i="84"/>
  <c r="C68" i="84"/>
  <c r="P67" i="84"/>
  <c r="O67" i="84"/>
  <c r="N67" i="84"/>
  <c r="M67" i="84"/>
  <c r="L67" i="84"/>
  <c r="K67" i="84"/>
  <c r="J67" i="84"/>
  <c r="I67" i="84"/>
  <c r="H67" i="84"/>
  <c r="G67" i="84"/>
  <c r="F67" i="84"/>
  <c r="E67" i="84"/>
  <c r="D67" i="84"/>
  <c r="C67" i="84"/>
  <c r="P66" i="84"/>
  <c r="O66" i="84"/>
  <c r="N66" i="84"/>
  <c r="M66" i="84"/>
  <c r="L66" i="84"/>
  <c r="K66" i="84"/>
  <c r="J66" i="84"/>
  <c r="I66" i="84"/>
  <c r="H66" i="84"/>
  <c r="G66" i="84"/>
  <c r="F66" i="84"/>
  <c r="E66" i="84"/>
  <c r="D66" i="84"/>
  <c r="C66" i="84"/>
  <c r="P65" i="84"/>
  <c r="O65" i="84"/>
  <c r="N65" i="84"/>
  <c r="M65" i="84"/>
  <c r="L65" i="84"/>
  <c r="K65" i="84"/>
  <c r="J65" i="84"/>
  <c r="I65" i="84"/>
  <c r="H65" i="84"/>
  <c r="G65" i="84"/>
  <c r="F65" i="84"/>
  <c r="E65" i="84"/>
  <c r="D65" i="84"/>
  <c r="P64" i="84"/>
  <c r="O64" i="84"/>
  <c r="N64" i="84"/>
  <c r="M64" i="84"/>
  <c r="L64" i="84"/>
  <c r="K64" i="84"/>
  <c r="J64" i="84"/>
  <c r="I64" i="84"/>
  <c r="H64" i="84"/>
  <c r="G64" i="84"/>
  <c r="F64" i="84"/>
  <c r="E64" i="84"/>
  <c r="D64" i="84"/>
  <c r="C64" i="84"/>
  <c r="P63" i="84"/>
  <c r="O63" i="84"/>
  <c r="N63" i="84"/>
  <c r="M63" i="84"/>
  <c r="L63" i="84"/>
  <c r="K63" i="84"/>
  <c r="J63" i="84"/>
  <c r="I63" i="84"/>
  <c r="H63" i="84"/>
  <c r="G63" i="84"/>
  <c r="F63" i="84"/>
  <c r="D63" i="84"/>
  <c r="C63" i="84"/>
  <c r="P62" i="84"/>
  <c r="O62" i="84"/>
  <c r="N62" i="84"/>
  <c r="M62" i="84"/>
  <c r="L62" i="84"/>
  <c r="K62" i="84"/>
  <c r="J62" i="84"/>
  <c r="I62" i="84"/>
  <c r="H62" i="84"/>
  <c r="G62" i="84"/>
  <c r="F62" i="84"/>
  <c r="E62" i="84"/>
  <c r="D62" i="84"/>
  <c r="C62" i="84"/>
  <c r="P61" i="84"/>
  <c r="O61" i="84"/>
  <c r="N61" i="84"/>
  <c r="M61" i="84"/>
  <c r="L61" i="84"/>
  <c r="K61" i="84"/>
  <c r="J61" i="84"/>
  <c r="I61" i="84"/>
  <c r="H61" i="84"/>
  <c r="G61" i="84"/>
  <c r="F61" i="84"/>
  <c r="E61" i="84"/>
  <c r="D61" i="84"/>
  <c r="C61" i="84"/>
  <c r="P60" i="84"/>
  <c r="O60" i="84"/>
  <c r="N60" i="84"/>
  <c r="M60" i="84"/>
  <c r="L60" i="84"/>
  <c r="J60" i="84"/>
  <c r="I60" i="84"/>
  <c r="H60" i="84"/>
  <c r="G60" i="84"/>
  <c r="F60" i="84"/>
  <c r="E60" i="84"/>
  <c r="D60" i="84"/>
  <c r="C60" i="84"/>
  <c r="P59" i="84"/>
  <c r="O59" i="84"/>
  <c r="N59" i="84"/>
  <c r="M59" i="84"/>
  <c r="L59" i="84"/>
  <c r="K59" i="84"/>
  <c r="J59" i="84"/>
  <c r="I59" i="84"/>
  <c r="H59" i="84"/>
  <c r="G59" i="84"/>
  <c r="F59" i="84"/>
  <c r="E59" i="84"/>
  <c r="D59" i="84"/>
  <c r="C59" i="84"/>
  <c r="P58" i="84"/>
  <c r="O58" i="84"/>
  <c r="N58" i="84"/>
  <c r="M58" i="84"/>
  <c r="L58" i="84"/>
  <c r="K58" i="84"/>
  <c r="J58" i="84"/>
  <c r="I58" i="84"/>
  <c r="H58" i="84"/>
  <c r="G58" i="84"/>
  <c r="F58" i="84"/>
  <c r="D58" i="84"/>
  <c r="C58" i="84"/>
  <c r="P57" i="84"/>
  <c r="O57" i="84"/>
  <c r="N57" i="84"/>
  <c r="M57" i="84"/>
  <c r="L57" i="84"/>
  <c r="K57" i="84"/>
  <c r="J57" i="84"/>
  <c r="I57" i="84"/>
  <c r="H57" i="84"/>
  <c r="G57" i="84"/>
  <c r="F57" i="84"/>
  <c r="E57" i="84"/>
  <c r="D57" i="84"/>
  <c r="C57" i="84"/>
  <c r="P56" i="84"/>
  <c r="O56" i="84"/>
  <c r="N56" i="84"/>
  <c r="M56" i="84"/>
  <c r="L56" i="84"/>
  <c r="K56" i="84"/>
  <c r="J56" i="84"/>
  <c r="I56" i="84"/>
  <c r="H56" i="84"/>
  <c r="G56" i="84"/>
  <c r="F56" i="84"/>
  <c r="E56" i="84"/>
  <c r="D56" i="84"/>
  <c r="P55" i="84"/>
  <c r="O55" i="84"/>
  <c r="N55" i="84"/>
  <c r="M55" i="84"/>
  <c r="L55" i="84"/>
  <c r="K55" i="84"/>
  <c r="J55" i="84"/>
  <c r="I55" i="84"/>
  <c r="H55" i="84"/>
  <c r="G55" i="84"/>
  <c r="F55" i="84"/>
  <c r="E55" i="84"/>
  <c r="D55" i="84"/>
  <c r="R31" i="84"/>
  <c r="R56" i="84" s="1"/>
  <c r="R32" i="84"/>
  <c r="R57" i="84" s="1"/>
  <c r="R33" i="84"/>
  <c r="R58" i="84" s="1"/>
  <c r="R34" i="84"/>
  <c r="R59" i="84" s="1"/>
  <c r="R35" i="84"/>
  <c r="R60" i="84" s="1"/>
  <c r="R36" i="84"/>
  <c r="R61" i="84" s="1"/>
  <c r="R37" i="84"/>
  <c r="R62" i="84" s="1"/>
  <c r="R38" i="84"/>
  <c r="R63" i="84" s="1"/>
  <c r="R39" i="84"/>
  <c r="R64" i="84" s="1"/>
  <c r="R40" i="84"/>
  <c r="R65" i="84" s="1"/>
  <c r="R41" i="84"/>
  <c r="R66" i="84" s="1"/>
  <c r="R42" i="84"/>
  <c r="R67" i="84" s="1"/>
  <c r="R43" i="84"/>
  <c r="R68" i="84" s="1"/>
  <c r="R44" i="84"/>
  <c r="R69" i="84" s="1"/>
  <c r="R45" i="84"/>
  <c r="R70" i="84" s="1"/>
  <c r="R71" i="84"/>
  <c r="R47" i="84"/>
  <c r="R72" i="84" s="1"/>
  <c r="R48" i="84"/>
  <c r="R73" i="84" s="1"/>
  <c r="R30" i="84"/>
  <c r="R55" i="84" s="1"/>
  <c r="U11" i="73" l="1"/>
  <c r="G3" i="7" l="1"/>
  <c r="H3" i="7"/>
  <c r="C4" i="1"/>
  <c r="L2" i="13"/>
  <c r="M2" i="13"/>
  <c r="N2" i="13"/>
  <c r="O2" i="13"/>
  <c r="P2" i="13"/>
  <c r="Q2" i="13"/>
  <c r="R2" i="13"/>
  <c r="K2" i="13"/>
  <c r="I3" i="13"/>
  <c r="B3" i="7" s="1"/>
  <c r="I4" i="13"/>
  <c r="I5" i="13"/>
  <c r="I6" i="13"/>
  <c r="I7" i="13"/>
  <c r="I8" i="13"/>
  <c r="I9" i="13"/>
  <c r="I10" i="13"/>
  <c r="I11" i="13"/>
  <c r="I12" i="13"/>
  <c r="I13" i="13"/>
  <c r="I14" i="13"/>
  <c r="I15" i="13"/>
  <c r="I16" i="13"/>
  <c r="I17" i="13"/>
  <c r="I18" i="13"/>
  <c r="I19" i="13"/>
  <c r="I20" i="13"/>
  <c r="I21" i="13"/>
  <c r="I22" i="13"/>
  <c r="D4" i="1" l="1"/>
  <c r="F4" i="1"/>
  <c r="E4" i="1"/>
  <c r="G4" i="1"/>
  <c r="Z21" i="25"/>
  <c r="AB21" i="25" s="1"/>
  <c r="AA21" i="25"/>
  <c r="AC21" i="25" s="1"/>
  <c r="I22" i="63" l="1"/>
  <c r="J22" i="63"/>
  <c r="F22" i="63"/>
  <c r="C22" i="63"/>
  <c r="I4" i="7" l="1"/>
  <c r="G22" i="7"/>
  <c r="I22" i="7"/>
  <c r="U22" i="7"/>
  <c r="V22" i="7" s="1"/>
  <c r="W22" i="7"/>
  <c r="X22" i="7"/>
  <c r="K22" i="13"/>
  <c r="L22" i="13"/>
  <c r="M22" i="13"/>
  <c r="N22" i="13"/>
  <c r="O22" i="13"/>
  <c r="P22" i="13"/>
  <c r="H22" i="13"/>
  <c r="F22" i="7" l="1"/>
  <c r="M23" i="7"/>
  <c r="K22" i="7"/>
  <c r="J22" i="7"/>
  <c r="F5" i="63"/>
  <c r="F6" i="63"/>
  <c r="F7" i="63"/>
  <c r="F8" i="63"/>
  <c r="F9" i="63"/>
  <c r="F10" i="63"/>
  <c r="F11" i="63"/>
  <c r="F12" i="63"/>
  <c r="F13" i="63"/>
  <c r="F14" i="63"/>
  <c r="F15" i="63"/>
  <c r="F16" i="63"/>
  <c r="F17" i="63"/>
  <c r="F18" i="63"/>
  <c r="F19" i="63"/>
  <c r="F20" i="63"/>
  <c r="F21" i="63"/>
  <c r="F4" i="63"/>
  <c r="C21" i="63"/>
  <c r="H21" i="63"/>
  <c r="I21" i="63"/>
  <c r="J21" i="63"/>
  <c r="O21" i="13" l="1"/>
  <c r="H133" i="18" l="1"/>
  <c r="H134" i="18"/>
  <c r="H135" i="18"/>
  <c r="H114" i="18"/>
  <c r="H115" i="18"/>
  <c r="H116" i="18"/>
  <c r="H95" i="18"/>
  <c r="H96" i="18"/>
  <c r="H97" i="18"/>
  <c r="H76" i="18"/>
  <c r="H77" i="18"/>
  <c r="H78" i="18"/>
  <c r="H57" i="18"/>
  <c r="H58" i="18"/>
  <c r="H59" i="18"/>
  <c r="H38" i="18"/>
  <c r="H39" i="18"/>
  <c r="H40" i="18"/>
  <c r="H19" i="18"/>
  <c r="H20" i="18"/>
  <c r="H21" i="18"/>
  <c r="P21" i="64" l="1"/>
  <c r="Q21" i="64"/>
  <c r="R21" i="64"/>
  <c r="S21" i="64"/>
  <c r="Y19" i="55"/>
  <c r="Y20" i="55"/>
  <c r="P20" i="55"/>
  <c r="Q20" i="55"/>
  <c r="R20" i="55"/>
  <c r="S20" i="55"/>
  <c r="T20" i="55"/>
  <c r="Z20" i="25"/>
  <c r="AB20" i="25" s="1"/>
  <c r="AA20" i="25"/>
  <c r="AC20" i="25" s="1"/>
  <c r="W20" i="55" l="1"/>
  <c r="V20" i="55"/>
  <c r="X20" i="55" s="1"/>
  <c r="K21" i="7" l="1"/>
  <c r="L21" i="7"/>
  <c r="G21" i="7"/>
  <c r="H21" i="7"/>
  <c r="I21" i="7"/>
  <c r="W21" i="7"/>
  <c r="X21" i="7"/>
  <c r="U21" i="7"/>
  <c r="V21" i="7" s="1"/>
  <c r="U21" i="53"/>
  <c r="V21" i="53"/>
  <c r="W21" i="53"/>
  <c r="X21" i="53"/>
  <c r="AA21" i="53"/>
  <c r="S8" i="73"/>
  <c r="S12" i="73" s="1"/>
  <c r="L53" i="3"/>
  <c r="Z22" i="8"/>
  <c r="AA22" i="8"/>
  <c r="AB22" i="8"/>
  <c r="AC22" i="8"/>
  <c r="C35" i="37" s="1"/>
  <c r="AD22" i="8"/>
  <c r="AE22" i="8"/>
  <c r="AF22" i="8"/>
  <c r="AG22" i="8"/>
  <c r="AH22" i="8"/>
  <c r="AI22" i="8"/>
  <c r="AJ22" i="8"/>
  <c r="S15" i="73" l="1"/>
  <c r="S13" i="73"/>
  <c r="S11" i="73"/>
  <c r="S14" i="73"/>
  <c r="B21" i="7"/>
  <c r="M22" i="7" s="1"/>
  <c r="K21" i="13"/>
  <c r="L21" i="13"/>
  <c r="M21" i="13"/>
  <c r="N21" i="13"/>
  <c r="P21" i="13"/>
  <c r="H21" i="13"/>
  <c r="J21" i="7" l="1"/>
  <c r="F21" i="7"/>
  <c r="AJ7" i="8"/>
  <c r="AJ8" i="8"/>
  <c r="AJ9" i="8"/>
  <c r="AJ10" i="8"/>
  <c r="AJ11" i="8"/>
  <c r="AJ12" i="8"/>
  <c r="AJ13" i="8"/>
  <c r="AJ14" i="8"/>
  <c r="AJ15" i="8"/>
  <c r="AJ16" i="8"/>
  <c r="AJ17" i="8"/>
  <c r="AJ18" i="8"/>
  <c r="AJ19" i="8"/>
  <c r="AJ20" i="8"/>
  <c r="AJ21" i="8"/>
  <c r="AJ5" i="8"/>
  <c r="AJ6" i="8"/>
  <c r="AJ4" i="8"/>
  <c r="H6" i="63" l="1"/>
  <c r="H7" i="63"/>
  <c r="H9" i="63"/>
  <c r="H10" i="63"/>
  <c r="H11" i="63"/>
  <c r="H12" i="63"/>
  <c r="H13" i="63"/>
  <c r="H14" i="63"/>
  <c r="H15" i="63"/>
  <c r="H16" i="63"/>
  <c r="H17" i="63"/>
  <c r="H18" i="63"/>
  <c r="H19" i="63"/>
  <c r="H20" i="63"/>
  <c r="I20" i="63" l="1"/>
  <c r="J20" i="63"/>
  <c r="C6" i="63"/>
  <c r="C7" i="63"/>
  <c r="C8" i="63"/>
  <c r="C9" i="63"/>
  <c r="C10" i="63"/>
  <c r="C11" i="63"/>
  <c r="C12" i="63"/>
  <c r="C13" i="63"/>
  <c r="C14" i="63"/>
  <c r="C15" i="63"/>
  <c r="C16" i="63"/>
  <c r="C17" i="63"/>
  <c r="C18" i="63"/>
  <c r="C19" i="63"/>
  <c r="C20" i="63"/>
  <c r="J19" i="63" l="1"/>
  <c r="I19" i="63"/>
  <c r="P20" i="64" l="1"/>
  <c r="Q20" i="64"/>
  <c r="R20" i="64"/>
  <c r="S20" i="64"/>
  <c r="Z19" i="25" l="1"/>
  <c r="AB19" i="25" s="1"/>
  <c r="AA19" i="25"/>
  <c r="AC19" i="25" s="1"/>
  <c r="Y18" i="55"/>
  <c r="P19" i="55"/>
  <c r="Q19" i="55"/>
  <c r="R19" i="55"/>
  <c r="S19" i="55"/>
  <c r="T19" i="55"/>
  <c r="P18" i="55"/>
  <c r="Q18" i="55"/>
  <c r="R18" i="55"/>
  <c r="S18" i="55"/>
  <c r="T18" i="55"/>
  <c r="V19" i="55" l="1"/>
  <c r="W19" i="55"/>
  <c r="V18" i="55"/>
  <c r="W18" i="55"/>
  <c r="X18" i="55" s="1"/>
  <c r="G20" i="7"/>
  <c r="H20" i="7"/>
  <c r="I20" i="7"/>
  <c r="K20" i="7"/>
  <c r="L20" i="7"/>
  <c r="W20" i="7"/>
  <c r="X20" i="7"/>
  <c r="U20" i="7"/>
  <c r="X19" i="55" l="1"/>
  <c r="V20" i="7"/>
  <c r="U20" i="53" l="1"/>
  <c r="V20" i="53"/>
  <c r="W20" i="53"/>
  <c r="X20" i="53"/>
  <c r="AA20" i="53"/>
  <c r="R8" i="73"/>
  <c r="L52" i="3"/>
  <c r="Z21" i="8"/>
  <c r="AA21" i="8"/>
  <c r="AB21" i="8"/>
  <c r="AC21" i="8"/>
  <c r="C34" i="37" s="1"/>
  <c r="AD21" i="8"/>
  <c r="AE21" i="8"/>
  <c r="AF21" i="8"/>
  <c r="AG21" i="8"/>
  <c r="AH21" i="8"/>
  <c r="AI21" i="8"/>
  <c r="R11" i="73" l="1"/>
  <c r="R13" i="73"/>
  <c r="R15" i="73"/>
  <c r="R12" i="73"/>
  <c r="R14" i="73"/>
  <c r="B20" i="7" l="1"/>
  <c r="M21" i="7" s="1"/>
  <c r="K20" i="13"/>
  <c r="L20" i="13"/>
  <c r="M20" i="13"/>
  <c r="N20" i="13"/>
  <c r="O20" i="13"/>
  <c r="P20" i="13"/>
  <c r="H20" i="13"/>
  <c r="F20" i="7" l="1"/>
  <c r="J20" i="7"/>
  <c r="U19" i="7"/>
  <c r="U18" i="7"/>
  <c r="U17" i="7"/>
  <c r="U16" i="7"/>
  <c r="U15" i="7"/>
  <c r="U14" i="7"/>
  <c r="U13" i="7"/>
  <c r="U12" i="7"/>
  <c r="U11" i="7"/>
  <c r="U10" i="7"/>
  <c r="U9" i="7"/>
  <c r="U8" i="7"/>
  <c r="U7" i="7"/>
  <c r="U6" i="7"/>
  <c r="U5" i="7"/>
  <c r="U4" i="7"/>
  <c r="I18" i="63"/>
  <c r="C5" i="63"/>
  <c r="J18" i="63"/>
  <c r="AA18" i="25" l="1"/>
  <c r="AC18" i="25" s="1"/>
  <c r="Z18" i="25"/>
  <c r="AB18" i="25" s="1"/>
  <c r="AA19" i="53"/>
  <c r="X19" i="53"/>
  <c r="W19" i="53"/>
  <c r="V19" i="53"/>
  <c r="U19" i="53"/>
  <c r="H132" i="18"/>
  <c r="H131" i="18"/>
  <c r="H130" i="18"/>
  <c r="H129" i="18"/>
  <c r="H128" i="18"/>
  <c r="H127" i="18"/>
  <c r="S19" i="64"/>
  <c r="R19" i="64"/>
  <c r="Q19" i="64"/>
  <c r="P19" i="64"/>
  <c r="T8" i="73"/>
  <c r="L51" i="3"/>
  <c r="AI20" i="8"/>
  <c r="AH20" i="8"/>
  <c r="AG20" i="8"/>
  <c r="AF20" i="8"/>
  <c r="AE20" i="8"/>
  <c r="AD20" i="8"/>
  <c r="AC20" i="8"/>
  <c r="C33" i="37" s="1"/>
  <c r="AB20" i="8"/>
  <c r="AA20" i="8"/>
  <c r="Z20" i="8"/>
  <c r="V19" i="7"/>
  <c r="X19" i="7"/>
  <c r="W19" i="7"/>
  <c r="L19" i="7"/>
  <c r="K19" i="7"/>
  <c r="I19" i="7"/>
  <c r="H19" i="7"/>
  <c r="G19" i="7"/>
  <c r="P19" i="13"/>
  <c r="O19" i="13"/>
  <c r="N19" i="13"/>
  <c r="M19" i="13"/>
  <c r="L19" i="13"/>
  <c r="K19" i="13"/>
  <c r="H19" i="13"/>
  <c r="T12" i="73" l="1"/>
  <c r="T14" i="73"/>
  <c r="T11" i="73"/>
  <c r="T13" i="73"/>
  <c r="T15" i="73"/>
  <c r="B19" i="7"/>
  <c r="M20" i="7" s="1"/>
  <c r="J19" i="7" l="1"/>
  <c r="F19" i="7"/>
  <c r="D3" i="58"/>
  <c r="D4" i="58"/>
  <c r="D5" i="58"/>
  <c r="D6" i="58"/>
  <c r="D7" i="58"/>
  <c r="D8" i="58"/>
  <c r="D10" i="58"/>
  <c r="D11" i="58"/>
  <c r="D12" i="58"/>
  <c r="D13" i="58"/>
  <c r="D14" i="58"/>
  <c r="L18" i="7" l="1"/>
  <c r="L17" i="7"/>
  <c r="L16" i="7"/>
  <c r="L15" i="7"/>
  <c r="L14" i="7"/>
  <c r="L13" i="7"/>
  <c r="L12" i="7"/>
  <c r="L11" i="7"/>
  <c r="L10" i="7"/>
  <c r="L9" i="7"/>
  <c r="L8" i="7"/>
  <c r="L7" i="7"/>
  <c r="L6" i="7"/>
  <c r="P18" i="13" l="1"/>
  <c r="O18" i="13"/>
  <c r="N18" i="13"/>
  <c r="M18" i="13"/>
  <c r="L18" i="13"/>
  <c r="K18" i="13"/>
  <c r="P17" i="13"/>
  <c r="O17" i="13"/>
  <c r="N17" i="13"/>
  <c r="M17" i="13"/>
  <c r="L17" i="13"/>
  <c r="K17" i="13"/>
  <c r="P16" i="13"/>
  <c r="O16" i="13"/>
  <c r="N16" i="13"/>
  <c r="M16" i="13"/>
  <c r="L16" i="13"/>
  <c r="K16" i="13"/>
  <c r="P15" i="13"/>
  <c r="O15" i="13"/>
  <c r="N15" i="13"/>
  <c r="M15" i="13"/>
  <c r="L15" i="13"/>
  <c r="K15" i="13"/>
  <c r="P14" i="13"/>
  <c r="O14" i="13"/>
  <c r="N14" i="13"/>
  <c r="M14" i="13"/>
  <c r="L14" i="13"/>
  <c r="K14" i="13"/>
  <c r="P13" i="13"/>
  <c r="O13" i="13"/>
  <c r="N13" i="13"/>
  <c r="M13" i="13"/>
  <c r="L13" i="13"/>
  <c r="K13" i="13"/>
  <c r="P12" i="13"/>
  <c r="O12" i="13"/>
  <c r="N12" i="13"/>
  <c r="M12" i="13"/>
  <c r="L12" i="13"/>
  <c r="K12" i="13"/>
  <c r="P11" i="13"/>
  <c r="O11" i="13"/>
  <c r="N11" i="13"/>
  <c r="M11" i="13"/>
  <c r="L11" i="13"/>
  <c r="K11" i="13"/>
  <c r="P10" i="13"/>
  <c r="O10" i="13"/>
  <c r="N10" i="13"/>
  <c r="M10" i="13"/>
  <c r="L10" i="13"/>
  <c r="K10" i="13"/>
  <c r="P9" i="13"/>
  <c r="O9" i="13"/>
  <c r="N9" i="13"/>
  <c r="M9" i="13"/>
  <c r="L9" i="13"/>
  <c r="K9" i="13"/>
  <c r="P8" i="13"/>
  <c r="O8" i="13"/>
  <c r="N8" i="13"/>
  <c r="M8" i="13"/>
  <c r="L8" i="13"/>
  <c r="K8" i="13"/>
  <c r="P7" i="13"/>
  <c r="O7" i="13"/>
  <c r="N7" i="13"/>
  <c r="M7" i="13"/>
  <c r="L7" i="13"/>
  <c r="K7" i="13"/>
  <c r="P6" i="13"/>
  <c r="O6" i="13"/>
  <c r="N6" i="13"/>
  <c r="M6" i="13"/>
  <c r="L6" i="13"/>
  <c r="K6" i="13"/>
  <c r="P5" i="13"/>
  <c r="O5" i="13"/>
  <c r="N5" i="13"/>
  <c r="M5" i="13"/>
  <c r="L5" i="13"/>
  <c r="K5" i="13"/>
  <c r="P4" i="13"/>
  <c r="O4" i="13"/>
  <c r="N4" i="13"/>
  <c r="M4" i="13"/>
  <c r="L4" i="13"/>
  <c r="K4" i="13"/>
  <c r="H126" i="18" l="1"/>
  <c r="H125" i="18"/>
  <c r="H124" i="18"/>
  <c r="H123" i="18"/>
  <c r="H122" i="18"/>
  <c r="H121" i="18"/>
  <c r="H120" i="18"/>
  <c r="H4" i="18"/>
  <c r="H5" i="18"/>
  <c r="H6" i="18"/>
  <c r="H7" i="18"/>
  <c r="H8" i="18"/>
  <c r="H9" i="18"/>
  <c r="H10" i="18"/>
  <c r="H11" i="18"/>
  <c r="H12" i="18"/>
  <c r="H13" i="18"/>
  <c r="H15" i="18"/>
  <c r="H16" i="18"/>
  <c r="H17" i="18"/>
  <c r="H18" i="18"/>
  <c r="H22" i="18"/>
  <c r="H23" i="18"/>
  <c r="H24" i="18"/>
  <c r="H25" i="18"/>
  <c r="H26" i="18"/>
  <c r="H27" i="18"/>
  <c r="H28" i="18"/>
  <c r="H29" i="18"/>
  <c r="H30" i="18"/>
  <c r="H31" i="18"/>
  <c r="H32" i="18"/>
  <c r="H33" i="18"/>
  <c r="H34" i="18"/>
  <c r="H35" i="18"/>
  <c r="H36" i="18"/>
  <c r="H37" i="18"/>
  <c r="H41" i="18"/>
  <c r="H42" i="18"/>
  <c r="H43" i="18"/>
  <c r="H44" i="18"/>
  <c r="H45" i="18"/>
  <c r="H46" i="18"/>
  <c r="H47" i="18"/>
  <c r="H48" i="18"/>
  <c r="H49" i="18"/>
  <c r="H50" i="18"/>
  <c r="H51" i="18"/>
  <c r="H52" i="18"/>
  <c r="H53" i="18"/>
  <c r="H54" i="18"/>
  <c r="H55" i="18"/>
  <c r="H56" i="18"/>
  <c r="H60" i="18"/>
  <c r="H61" i="18"/>
  <c r="H62" i="18"/>
  <c r="H63" i="18"/>
  <c r="H64" i="18"/>
  <c r="H65" i="18"/>
  <c r="H66" i="18"/>
  <c r="H67" i="18"/>
  <c r="H68" i="18"/>
  <c r="H69" i="18"/>
  <c r="H70" i="18"/>
  <c r="H71" i="18"/>
  <c r="H72" i="18"/>
  <c r="H73" i="18"/>
  <c r="H74" i="18"/>
  <c r="H75" i="18"/>
  <c r="H79" i="18"/>
  <c r="H80" i="18"/>
  <c r="H81" i="18"/>
  <c r="H82" i="18"/>
  <c r="H83" i="18"/>
  <c r="H84" i="18"/>
  <c r="H85" i="18"/>
  <c r="AA17" i="25"/>
  <c r="AC17" i="25" s="1"/>
  <c r="Z17" i="25"/>
  <c r="AB17" i="25" s="1"/>
  <c r="Y17" i="55"/>
  <c r="T17" i="55"/>
  <c r="S17" i="55"/>
  <c r="R17" i="55"/>
  <c r="Q17" i="55"/>
  <c r="P17" i="55"/>
  <c r="U32" i="11"/>
  <c r="T32" i="11"/>
  <c r="S32" i="11"/>
  <c r="R32" i="11"/>
  <c r="Q32" i="11"/>
  <c r="P32" i="11"/>
  <c r="O32" i="11"/>
  <c r="N32" i="11"/>
  <c r="M32" i="11"/>
  <c r="L32" i="11"/>
  <c r="K32" i="11"/>
  <c r="F32" i="11"/>
  <c r="E32" i="11"/>
  <c r="D32" i="11"/>
  <c r="C32" i="11"/>
  <c r="X18" i="7"/>
  <c r="W18" i="7"/>
  <c r="V18" i="7"/>
  <c r="K18" i="7"/>
  <c r="H18" i="7"/>
  <c r="G18" i="7"/>
  <c r="I18" i="7"/>
  <c r="S18" i="64"/>
  <c r="R18" i="64"/>
  <c r="Q18" i="64"/>
  <c r="P18" i="64"/>
  <c r="W17" i="55" l="1"/>
  <c r="V17" i="55"/>
  <c r="X17" i="55" l="1"/>
  <c r="AA18" i="53"/>
  <c r="X18" i="53"/>
  <c r="W18" i="53"/>
  <c r="V18" i="53"/>
  <c r="U18" i="53"/>
  <c r="Q8" i="73"/>
  <c r="L50" i="3"/>
  <c r="AI19" i="8"/>
  <c r="AH19" i="8"/>
  <c r="AG19" i="8"/>
  <c r="AF19" i="8"/>
  <c r="AE19" i="8"/>
  <c r="AD19" i="8"/>
  <c r="AC19" i="8"/>
  <c r="C32" i="37" s="1"/>
  <c r="AB19" i="8"/>
  <c r="AA19" i="8"/>
  <c r="Z19" i="8"/>
  <c r="H18" i="13"/>
  <c r="Q11" i="73" l="1"/>
  <c r="Q13" i="73"/>
  <c r="Q15" i="73"/>
  <c r="Q12" i="73"/>
  <c r="Q14" i="73"/>
  <c r="B18" i="7"/>
  <c r="M19" i="7" s="1"/>
  <c r="F18" i="7" l="1"/>
  <c r="J18" i="7"/>
  <c r="I17" i="63"/>
  <c r="H119" i="18" l="1"/>
  <c r="H118" i="18"/>
  <c r="H117" i="18"/>
  <c r="H113" i="18"/>
  <c r="H112" i="18"/>
  <c r="H111" i="18"/>
  <c r="H110" i="18"/>
  <c r="H109" i="18"/>
  <c r="H108" i="18"/>
  <c r="H107" i="18"/>
  <c r="H106" i="18"/>
  <c r="H105" i="18"/>
  <c r="H104" i="18"/>
  <c r="H103" i="18"/>
  <c r="H102" i="18"/>
  <c r="H101" i="18"/>
  <c r="H100" i="18"/>
  <c r="H99" i="18"/>
  <c r="H98" i="18"/>
  <c r="H94" i="18"/>
  <c r="H93" i="18"/>
  <c r="H92" i="18"/>
  <c r="H91" i="18"/>
  <c r="H90" i="18"/>
  <c r="H89" i="18"/>
  <c r="H88" i="18"/>
  <c r="H87" i="18"/>
  <c r="H86" i="18"/>
  <c r="Y16" i="55" l="1"/>
  <c r="Y15" i="55"/>
  <c r="Y14" i="55"/>
  <c r="Y13" i="55"/>
  <c r="Y12" i="55"/>
  <c r="Y11" i="55"/>
  <c r="Y10" i="55"/>
  <c r="Y9" i="55"/>
  <c r="Y8" i="55"/>
  <c r="Y7" i="55"/>
  <c r="Y6" i="55"/>
  <c r="Y5" i="55"/>
  <c r="Y4" i="55"/>
  <c r="Y3" i="55"/>
  <c r="J17" i="63" l="1"/>
  <c r="I16" i="63"/>
  <c r="I15" i="63"/>
  <c r="I14" i="63"/>
  <c r="I13" i="63"/>
  <c r="I12" i="63"/>
  <c r="I11" i="63"/>
  <c r="I10" i="63"/>
  <c r="I9" i="63"/>
  <c r="I8" i="63"/>
  <c r="I7" i="63"/>
  <c r="I6" i="63"/>
  <c r="I5" i="63"/>
  <c r="I4" i="63"/>
  <c r="S17" i="64" l="1"/>
  <c r="R17" i="64"/>
  <c r="Q17" i="64"/>
  <c r="P17" i="64"/>
  <c r="AA17" i="53"/>
  <c r="X17" i="53"/>
  <c r="W17" i="53"/>
  <c r="V17" i="53"/>
  <c r="U17" i="53"/>
  <c r="AA16" i="25"/>
  <c r="AC16" i="25" s="1"/>
  <c r="Z16" i="25"/>
  <c r="AB16" i="25" s="1"/>
  <c r="T16" i="55"/>
  <c r="S16" i="55"/>
  <c r="R16" i="55"/>
  <c r="Q16" i="55"/>
  <c r="P16" i="55"/>
  <c r="P8" i="73"/>
  <c r="L49" i="3"/>
  <c r="P12" i="73" l="1"/>
  <c r="P14" i="73"/>
  <c r="P11" i="73"/>
  <c r="P13" i="73"/>
  <c r="P15" i="73"/>
  <c r="W16" i="55"/>
  <c r="V16" i="55"/>
  <c r="X17" i="7"/>
  <c r="W17" i="7"/>
  <c r="K17" i="7"/>
  <c r="I17" i="7"/>
  <c r="AI18" i="8"/>
  <c r="AH18" i="8"/>
  <c r="AG18" i="8"/>
  <c r="AF18" i="8"/>
  <c r="AE18" i="8"/>
  <c r="AD18" i="8"/>
  <c r="AC18" i="8"/>
  <c r="C31" i="37" s="1"/>
  <c r="AB18" i="8"/>
  <c r="AA18" i="8"/>
  <c r="Z18" i="8"/>
  <c r="H17" i="7"/>
  <c r="G17" i="7"/>
  <c r="X16" i="55" l="1"/>
  <c r="V17" i="7"/>
  <c r="H17" i="13"/>
  <c r="B17" i="7" l="1"/>
  <c r="M18" i="7" s="1"/>
  <c r="X16" i="7"/>
  <c r="X15" i="7"/>
  <c r="X14" i="7"/>
  <c r="X13" i="7"/>
  <c r="X12" i="7"/>
  <c r="X11" i="7"/>
  <c r="X10" i="7"/>
  <c r="X9" i="7"/>
  <c r="X8" i="7"/>
  <c r="X7" i="7"/>
  <c r="X6" i="7"/>
  <c r="X5" i="7"/>
  <c r="X4" i="7"/>
  <c r="W16" i="7"/>
  <c r="W15" i="7"/>
  <c r="W14" i="7"/>
  <c r="W13" i="7"/>
  <c r="W12" i="7"/>
  <c r="W11" i="7"/>
  <c r="W10" i="7"/>
  <c r="W9" i="7"/>
  <c r="W8" i="7"/>
  <c r="W7" i="7"/>
  <c r="W6" i="7"/>
  <c r="W5" i="7"/>
  <c r="W4" i="7"/>
  <c r="F17" i="7" l="1"/>
  <c r="J17" i="7"/>
  <c r="J16" i="63" l="1"/>
  <c r="J15" i="63"/>
  <c r="J14" i="63"/>
  <c r="J13" i="63"/>
  <c r="J12" i="63"/>
  <c r="J11" i="63"/>
  <c r="J10" i="63"/>
  <c r="J9" i="63"/>
  <c r="J8" i="63"/>
  <c r="J7" i="63"/>
  <c r="J6" i="63"/>
  <c r="J5" i="63"/>
  <c r="J4" i="63"/>
  <c r="AA15" i="25" l="1"/>
  <c r="AC15" i="25" s="1"/>
  <c r="Z15" i="25"/>
  <c r="AB15" i="25" s="1"/>
  <c r="T15" i="55"/>
  <c r="S15" i="55"/>
  <c r="R15" i="55"/>
  <c r="P15" i="55"/>
  <c r="I16" i="7"/>
  <c r="K16" i="7"/>
  <c r="H16" i="7"/>
  <c r="G16" i="7"/>
  <c r="H5" i="63"/>
  <c r="AA16" i="53"/>
  <c r="X16" i="53"/>
  <c r="W16" i="53"/>
  <c r="V16" i="53"/>
  <c r="U16" i="53"/>
  <c r="AA15" i="53"/>
  <c r="W15" i="53"/>
  <c r="V15" i="53"/>
  <c r="U15" i="53"/>
  <c r="AA14" i="53"/>
  <c r="X14" i="53"/>
  <c r="W14" i="53"/>
  <c r="V14" i="53"/>
  <c r="U14" i="53"/>
  <c r="AA13" i="53"/>
  <c r="X13" i="53"/>
  <c r="W13" i="53"/>
  <c r="V13" i="53"/>
  <c r="U13" i="53"/>
  <c r="AA12" i="53"/>
  <c r="X12" i="53"/>
  <c r="W12" i="53"/>
  <c r="V12" i="53"/>
  <c r="U12" i="53"/>
  <c r="AA11" i="53"/>
  <c r="X11" i="53"/>
  <c r="W11" i="53"/>
  <c r="V11" i="53"/>
  <c r="U11" i="53"/>
  <c r="AA10" i="53"/>
  <c r="X10" i="53"/>
  <c r="W10" i="53"/>
  <c r="V10" i="53"/>
  <c r="U10" i="53"/>
  <c r="AA9" i="53"/>
  <c r="X9" i="53"/>
  <c r="W9" i="53"/>
  <c r="V9" i="53"/>
  <c r="U9" i="53"/>
  <c r="AA8" i="53"/>
  <c r="X8" i="53"/>
  <c r="W8" i="53"/>
  <c r="V8" i="53"/>
  <c r="U8" i="53"/>
  <c r="AA7" i="53"/>
  <c r="X7" i="53"/>
  <c r="W7" i="53"/>
  <c r="V7" i="53"/>
  <c r="U7" i="53"/>
  <c r="AA6" i="53"/>
  <c r="X6" i="53"/>
  <c r="W6" i="53"/>
  <c r="V6" i="53"/>
  <c r="U6" i="53"/>
  <c r="AA5" i="53"/>
  <c r="X5" i="53"/>
  <c r="W5" i="53"/>
  <c r="V5" i="53"/>
  <c r="U5" i="53"/>
  <c r="AA4" i="53"/>
  <c r="X4" i="53"/>
  <c r="W4" i="53"/>
  <c r="V4" i="53"/>
  <c r="U4" i="53"/>
  <c r="AA3" i="53"/>
  <c r="X3" i="53"/>
  <c r="W3" i="53"/>
  <c r="V3" i="53"/>
  <c r="U3" i="53"/>
  <c r="AA14" i="25"/>
  <c r="AC14" i="25" s="1"/>
  <c r="Z14" i="25"/>
  <c r="AB14" i="25" s="1"/>
  <c r="AA13" i="25"/>
  <c r="AC13" i="25" s="1"/>
  <c r="Z13" i="25"/>
  <c r="AB13" i="25" s="1"/>
  <c r="AA12" i="25"/>
  <c r="AC12" i="25" s="1"/>
  <c r="Z12" i="25"/>
  <c r="AB12" i="25" s="1"/>
  <c r="AA11" i="25"/>
  <c r="AC11" i="25" s="1"/>
  <c r="Z11" i="25"/>
  <c r="AB11" i="25" s="1"/>
  <c r="AA10" i="25"/>
  <c r="AC10" i="25" s="1"/>
  <c r="Z10" i="25"/>
  <c r="AB10" i="25" s="1"/>
  <c r="AA9" i="25"/>
  <c r="AC9" i="25" s="1"/>
  <c r="Z9" i="25"/>
  <c r="AB9" i="25" s="1"/>
  <c r="AA8" i="25"/>
  <c r="AC8" i="25" s="1"/>
  <c r="Z8" i="25"/>
  <c r="AB8" i="25" s="1"/>
  <c r="AA7" i="25"/>
  <c r="AC7" i="25" s="1"/>
  <c r="Z7" i="25"/>
  <c r="AB7" i="25" s="1"/>
  <c r="AA6" i="25"/>
  <c r="AC6" i="25" s="1"/>
  <c r="Z6" i="25"/>
  <c r="AB6" i="25" s="1"/>
  <c r="AA5" i="25"/>
  <c r="AC5" i="25" s="1"/>
  <c r="Z5" i="25"/>
  <c r="AB5" i="25" s="1"/>
  <c r="AA4" i="25"/>
  <c r="AC4" i="25" s="1"/>
  <c r="Z4" i="25"/>
  <c r="AB4" i="25" s="1"/>
  <c r="AA3" i="25"/>
  <c r="AC3" i="25" s="1"/>
  <c r="Z3" i="25"/>
  <c r="AB3" i="25" s="1"/>
  <c r="W15" i="55" l="1"/>
  <c r="V15" i="55"/>
  <c r="S16" i="64"/>
  <c r="R16" i="64"/>
  <c r="Q16" i="64"/>
  <c r="P16" i="64"/>
  <c r="S15" i="64"/>
  <c r="R15" i="64"/>
  <c r="Q15" i="64"/>
  <c r="P15" i="64"/>
  <c r="S14" i="64"/>
  <c r="R14" i="64"/>
  <c r="Q14" i="64"/>
  <c r="P14" i="64"/>
  <c r="S13" i="64"/>
  <c r="R13" i="64"/>
  <c r="Q13" i="64"/>
  <c r="P13" i="64"/>
  <c r="S12" i="64"/>
  <c r="R12" i="64"/>
  <c r="Q12" i="64"/>
  <c r="P12" i="64"/>
  <c r="S11" i="64"/>
  <c r="R11" i="64"/>
  <c r="P11" i="64"/>
  <c r="S10" i="64"/>
  <c r="R10" i="64"/>
  <c r="Q10" i="64"/>
  <c r="P10" i="64"/>
  <c r="S9" i="64"/>
  <c r="R9" i="64"/>
  <c r="Q9" i="64"/>
  <c r="P9" i="64"/>
  <c r="S8" i="64"/>
  <c r="R8" i="64"/>
  <c r="Q8" i="64"/>
  <c r="P8" i="64"/>
  <c r="S7" i="64"/>
  <c r="R7" i="64"/>
  <c r="Q7" i="64"/>
  <c r="P7" i="64"/>
  <c r="S6" i="64"/>
  <c r="R6" i="64"/>
  <c r="Q6" i="64"/>
  <c r="P6" i="64"/>
  <c r="S5" i="64"/>
  <c r="R5" i="64"/>
  <c r="Q5" i="64"/>
  <c r="P5" i="64"/>
  <c r="S4" i="64"/>
  <c r="R4" i="64"/>
  <c r="Q4" i="64"/>
  <c r="P4" i="64"/>
  <c r="S3" i="64"/>
  <c r="R3" i="64"/>
  <c r="Q3" i="64"/>
  <c r="P3" i="64"/>
  <c r="T14" i="55"/>
  <c r="S14" i="55"/>
  <c r="R14" i="55"/>
  <c r="Q14" i="55"/>
  <c r="P14" i="55"/>
  <c r="T13" i="55"/>
  <c r="S13" i="55"/>
  <c r="R13" i="55"/>
  <c r="Q13" i="55"/>
  <c r="P13" i="55"/>
  <c r="T12" i="55"/>
  <c r="S12" i="55"/>
  <c r="R12" i="55"/>
  <c r="Q12" i="55"/>
  <c r="P12" i="55"/>
  <c r="T11" i="55"/>
  <c r="S11" i="55"/>
  <c r="R11" i="55"/>
  <c r="Q11" i="55"/>
  <c r="P11" i="55"/>
  <c r="T10" i="55"/>
  <c r="S10" i="55"/>
  <c r="R10" i="55"/>
  <c r="Q10" i="55"/>
  <c r="P10" i="55"/>
  <c r="T9" i="55"/>
  <c r="S9" i="55"/>
  <c r="R9" i="55"/>
  <c r="Q9" i="55"/>
  <c r="P9" i="55"/>
  <c r="T8" i="55"/>
  <c r="S8" i="55"/>
  <c r="R8" i="55"/>
  <c r="Q8" i="55"/>
  <c r="P8" i="55"/>
  <c r="T7" i="55"/>
  <c r="S7" i="55"/>
  <c r="R7" i="55"/>
  <c r="Q7" i="55"/>
  <c r="P7" i="55"/>
  <c r="T6" i="55"/>
  <c r="S6" i="55"/>
  <c r="R6" i="55"/>
  <c r="Q6" i="55"/>
  <c r="P6" i="55"/>
  <c r="T5" i="55"/>
  <c r="S5" i="55"/>
  <c r="R5" i="55"/>
  <c r="Q5" i="55"/>
  <c r="P5" i="55"/>
  <c r="T4" i="55"/>
  <c r="S4" i="55"/>
  <c r="R4" i="55"/>
  <c r="Q4" i="55"/>
  <c r="P4" i="55"/>
  <c r="T3" i="55"/>
  <c r="S3" i="55"/>
  <c r="R3" i="55"/>
  <c r="Q3" i="55"/>
  <c r="P3" i="55"/>
  <c r="U31" i="11"/>
  <c r="T31" i="11"/>
  <c r="S31" i="11"/>
  <c r="R31" i="11"/>
  <c r="Q31" i="11"/>
  <c r="P31" i="11"/>
  <c r="O31" i="11"/>
  <c r="N31" i="11"/>
  <c r="M31" i="11"/>
  <c r="L31" i="11"/>
  <c r="K31" i="11"/>
  <c r="F31" i="11"/>
  <c r="E31" i="11"/>
  <c r="D31" i="11"/>
  <c r="C31" i="11"/>
  <c r="B31" i="11"/>
  <c r="T30" i="11"/>
  <c r="S30" i="11"/>
  <c r="R30" i="11"/>
  <c r="Q30" i="11"/>
  <c r="P30" i="11"/>
  <c r="O30" i="11"/>
  <c r="N30" i="11"/>
  <c r="M30" i="11"/>
  <c r="L30" i="11"/>
  <c r="K30" i="11"/>
  <c r="F30" i="11"/>
  <c r="E30" i="11"/>
  <c r="D30" i="11"/>
  <c r="C30" i="11"/>
  <c r="B30" i="11"/>
  <c r="U29" i="11"/>
  <c r="T29" i="11"/>
  <c r="S29" i="11"/>
  <c r="R29" i="11"/>
  <c r="Q29" i="11"/>
  <c r="P29" i="11"/>
  <c r="O29" i="11"/>
  <c r="N29" i="11"/>
  <c r="M29" i="11"/>
  <c r="L29" i="11"/>
  <c r="K29" i="11"/>
  <c r="F29" i="11"/>
  <c r="E29" i="11"/>
  <c r="D29" i="11"/>
  <c r="C29" i="11"/>
  <c r="B29" i="11"/>
  <c r="U28" i="11"/>
  <c r="T28" i="11"/>
  <c r="S28" i="11"/>
  <c r="R28" i="11"/>
  <c r="Q28" i="11"/>
  <c r="P28" i="11"/>
  <c r="O28" i="11"/>
  <c r="N28" i="11"/>
  <c r="M28" i="11"/>
  <c r="L28" i="11"/>
  <c r="K28" i="11"/>
  <c r="F28" i="11"/>
  <c r="E28" i="11"/>
  <c r="D28" i="11"/>
  <c r="C28" i="11"/>
  <c r="B28" i="11"/>
  <c r="H29" i="11" l="1"/>
  <c r="G27" i="11"/>
  <c r="G24" i="11"/>
  <c r="G25" i="11"/>
  <c r="G26" i="11"/>
  <c r="H27" i="11"/>
  <c r="H26" i="11"/>
  <c r="H24" i="11"/>
  <c r="H25" i="11"/>
  <c r="I30" i="11"/>
  <c r="I29" i="11"/>
  <c r="I32" i="11"/>
  <c r="I28" i="11"/>
  <c r="I31" i="11"/>
  <c r="J29" i="11"/>
  <c r="J32" i="11"/>
  <c r="J28" i="11"/>
  <c r="J31" i="11"/>
  <c r="J30" i="11"/>
  <c r="X15" i="55"/>
  <c r="V9" i="55"/>
  <c r="W10" i="55"/>
  <c r="V16" i="7"/>
  <c r="W4" i="55"/>
  <c r="W12" i="55"/>
  <c r="V5" i="55"/>
  <c r="W8" i="55"/>
  <c r="V3" i="55"/>
  <c r="V11" i="55"/>
  <c r="W9" i="55"/>
  <c r="W3" i="55"/>
  <c r="V10" i="55"/>
  <c r="W11" i="55"/>
  <c r="V13" i="55"/>
  <c r="V4" i="55"/>
  <c r="W5" i="55"/>
  <c r="V12" i="55"/>
  <c r="W13" i="55"/>
  <c r="V8" i="55"/>
  <c r="W6" i="55"/>
  <c r="W14" i="55"/>
  <c r="V7" i="55"/>
  <c r="V6" i="55"/>
  <c r="W7" i="55"/>
  <c r="V14" i="55"/>
  <c r="O8" i="73"/>
  <c r="N8" i="73"/>
  <c r="M8" i="73"/>
  <c r="L8" i="73"/>
  <c r="K8" i="73"/>
  <c r="J8" i="73"/>
  <c r="I8" i="73"/>
  <c r="H8" i="73"/>
  <c r="G8" i="73"/>
  <c r="F8" i="73"/>
  <c r="E8" i="73"/>
  <c r="D8" i="73"/>
  <c r="C8" i="73"/>
  <c r="B8" i="73"/>
  <c r="B11" i="73" s="1"/>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AI17" i="8"/>
  <c r="AH17" i="8"/>
  <c r="AG17" i="8"/>
  <c r="AF17" i="8"/>
  <c r="AE17" i="8"/>
  <c r="AD17" i="8"/>
  <c r="AC17" i="8"/>
  <c r="C30" i="37" s="1"/>
  <c r="AB17" i="8"/>
  <c r="AA17" i="8"/>
  <c r="Z17" i="8"/>
  <c r="AI16" i="8"/>
  <c r="AH16" i="8"/>
  <c r="AG16" i="8"/>
  <c r="AF16" i="8"/>
  <c r="AE16" i="8"/>
  <c r="AD16" i="8"/>
  <c r="AC16" i="8"/>
  <c r="C29" i="37" s="1"/>
  <c r="AB16" i="8"/>
  <c r="AA16" i="8"/>
  <c r="Z16" i="8"/>
  <c r="AI15" i="8"/>
  <c r="AH15" i="8"/>
  <c r="AG15" i="8"/>
  <c r="AF15" i="8"/>
  <c r="AE15" i="8"/>
  <c r="AD15" i="8"/>
  <c r="AC15" i="8"/>
  <c r="C28" i="37" s="1"/>
  <c r="AA15" i="8"/>
  <c r="Z15" i="8"/>
  <c r="AI14" i="8"/>
  <c r="AH14" i="8"/>
  <c r="AG14" i="8"/>
  <c r="AF14" i="8"/>
  <c r="AE14" i="8"/>
  <c r="AD14" i="8"/>
  <c r="AC14" i="8"/>
  <c r="C27" i="37" s="1"/>
  <c r="AB14" i="8"/>
  <c r="AA14" i="8"/>
  <c r="Z14" i="8"/>
  <c r="AI13" i="8"/>
  <c r="AH13" i="8"/>
  <c r="AG13" i="8"/>
  <c r="AF13" i="8"/>
  <c r="AE13" i="8"/>
  <c r="AD13" i="8"/>
  <c r="AC13" i="8"/>
  <c r="AB13" i="8"/>
  <c r="AA13" i="8"/>
  <c r="Z13" i="8"/>
  <c r="AI12" i="8"/>
  <c r="AH12" i="8"/>
  <c r="AG12" i="8"/>
  <c r="AF12" i="8"/>
  <c r="AE12" i="8"/>
  <c r="AD12" i="8"/>
  <c r="AC12" i="8"/>
  <c r="AB12" i="8"/>
  <c r="AA12" i="8"/>
  <c r="Z12" i="8"/>
  <c r="AI11" i="8"/>
  <c r="AH11" i="8"/>
  <c r="AG11" i="8"/>
  <c r="AF11" i="8"/>
  <c r="AE11" i="8"/>
  <c r="AD11" i="8"/>
  <c r="AC11" i="8"/>
  <c r="AB11" i="8"/>
  <c r="AA11" i="8"/>
  <c r="Z11" i="8"/>
  <c r="AI10" i="8"/>
  <c r="AH10" i="8"/>
  <c r="AG10" i="8"/>
  <c r="AF10" i="8"/>
  <c r="AE10" i="8"/>
  <c r="AD10" i="8"/>
  <c r="AC10" i="8"/>
  <c r="AB10" i="8"/>
  <c r="AA10" i="8"/>
  <c r="Z10" i="8"/>
  <c r="AI9" i="8"/>
  <c r="AH9" i="8"/>
  <c r="AG9" i="8"/>
  <c r="AF9" i="8"/>
  <c r="AE9" i="8"/>
  <c r="AD9" i="8"/>
  <c r="AC9" i="8"/>
  <c r="AB9" i="8"/>
  <c r="AA9" i="8"/>
  <c r="Z9" i="8"/>
  <c r="AI8" i="8"/>
  <c r="AH8" i="8"/>
  <c r="AG8" i="8"/>
  <c r="AF8" i="8"/>
  <c r="AE8" i="8"/>
  <c r="AD8" i="8"/>
  <c r="AC8" i="8"/>
  <c r="AB8" i="8"/>
  <c r="AA8" i="8"/>
  <c r="Z8" i="8"/>
  <c r="AI7" i="8"/>
  <c r="AH7" i="8"/>
  <c r="AG7" i="8"/>
  <c r="AF7" i="8"/>
  <c r="AE7" i="8"/>
  <c r="AD7" i="8"/>
  <c r="AC7" i="8"/>
  <c r="AB7" i="8"/>
  <c r="AA7" i="8"/>
  <c r="Z7" i="8"/>
  <c r="AI6" i="8"/>
  <c r="AH6" i="8"/>
  <c r="AG6" i="8"/>
  <c r="AF6" i="8"/>
  <c r="AE6" i="8"/>
  <c r="AD6" i="8"/>
  <c r="AC6" i="8"/>
  <c r="C26" i="37" s="1"/>
  <c r="AB6" i="8"/>
  <c r="AA6" i="8"/>
  <c r="Z6" i="8"/>
  <c r="AI5" i="8"/>
  <c r="AH5" i="8"/>
  <c r="AG5" i="8"/>
  <c r="AF5" i="8"/>
  <c r="AE5" i="8"/>
  <c r="AD5" i="8"/>
  <c r="AC5" i="8"/>
  <c r="AB5" i="8"/>
  <c r="AA5" i="8"/>
  <c r="Z5" i="8"/>
  <c r="AI4" i="8"/>
  <c r="AH4" i="8"/>
  <c r="AG4" i="8"/>
  <c r="AF4" i="8"/>
  <c r="AE4" i="8"/>
  <c r="AD4" i="8"/>
  <c r="AC4" i="8"/>
  <c r="AB4" i="8"/>
  <c r="AA4" i="8"/>
  <c r="Z4" i="8"/>
  <c r="M11" i="73" l="1"/>
  <c r="M13" i="73"/>
  <c r="M15" i="73"/>
  <c r="M12" i="73"/>
  <c r="M14" i="73"/>
  <c r="J11" i="73"/>
  <c r="J13" i="73"/>
  <c r="J15" i="73"/>
  <c r="J12" i="73"/>
  <c r="J14" i="73"/>
  <c r="C12" i="73"/>
  <c r="C14" i="73"/>
  <c r="C11" i="73"/>
  <c r="C13" i="73"/>
  <c r="C15" i="73"/>
  <c r="G12" i="73"/>
  <c r="G14" i="73"/>
  <c r="G11" i="73"/>
  <c r="G13" i="73"/>
  <c r="G15" i="73"/>
  <c r="K12" i="73"/>
  <c r="K14" i="73"/>
  <c r="K11" i="73"/>
  <c r="K13" i="73"/>
  <c r="K15" i="73"/>
  <c r="O12" i="73"/>
  <c r="O14" i="73"/>
  <c r="O11" i="73"/>
  <c r="O13" i="73"/>
  <c r="O15" i="73"/>
  <c r="E11" i="73"/>
  <c r="E13" i="73"/>
  <c r="E15" i="73"/>
  <c r="E12" i="73"/>
  <c r="E14" i="73"/>
  <c r="I11" i="73"/>
  <c r="I13" i="73"/>
  <c r="I15" i="73"/>
  <c r="I12" i="73"/>
  <c r="I14" i="73"/>
  <c r="F11" i="73"/>
  <c r="F13" i="73"/>
  <c r="F15" i="73"/>
  <c r="F12" i="73"/>
  <c r="F14" i="73"/>
  <c r="N11" i="73"/>
  <c r="N13" i="73"/>
  <c r="N15" i="73"/>
  <c r="N12" i="73"/>
  <c r="N14" i="73"/>
  <c r="D12" i="73"/>
  <c r="D14" i="73"/>
  <c r="D11" i="73"/>
  <c r="D13" i="73"/>
  <c r="D15" i="73"/>
  <c r="H12" i="73"/>
  <c r="H14" i="73"/>
  <c r="H11" i="73"/>
  <c r="H13" i="73"/>
  <c r="H15" i="73"/>
  <c r="L12" i="73"/>
  <c r="L14" i="73"/>
  <c r="L11" i="73"/>
  <c r="L13" i="73"/>
  <c r="L15" i="73"/>
  <c r="G29" i="11"/>
  <c r="G30" i="11"/>
  <c r="G28" i="11"/>
  <c r="G31" i="11"/>
  <c r="G32" i="11"/>
  <c r="H30" i="11"/>
  <c r="H31" i="11"/>
  <c r="H32" i="11"/>
  <c r="H28" i="11"/>
  <c r="X5" i="55"/>
  <c r="X9" i="55"/>
  <c r="X10" i="55"/>
  <c r="X4" i="55"/>
  <c r="X11" i="55"/>
  <c r="X3" i="55"/>
  <c r="X12" i="55"/>
  <c r="X8" i="55"/>
  <c r="X13" i="55"/>
  <c r="B12" i="73"/>
  <c r="B14" i="73"/>
  <c r="B15" i="73"/>
  <c r="B13" i="73"/>
  <c r="X14" i="55"/>
  <c r="X6" i="55"/>
  <c r="X7" i="55"/>
  <c r="K15" i="7"/>
  <c r="I15" i="7"/>
  <c r="H15" i="7"/>
  <c r="G15" i="7"/>
  <c r="K14" i="7"/>
  <c r="I14" i="7"/>
  <c r="H14" i="7"/>
  <c r="G14" i="7"/>
  <c r="K13" i="7"/>
  <c r="I13" i="7"/>
  <c r="H13" i="7"/>
  <c r="G13" i="7"/>
  <c r="K12" i="7"/>
  <c r="I12" i="7"/>
  <c r="H12" i="7"/>
  <c r="G12" i="7"/>
  <c r="K11" i="7"/>
  <c r="I11" i="7"/>
  <c r="H11" i="7"/>
  <c r="G11" i="7"/>
  <c r="K10" i="7"/>
  <c r="V12" i="7" l="1"/>
  <c r="V14" i="7"/>
  <c r="V11" i="7"/>
  <c r="V13" i="7"/>
  <c r="V10" i="7"/>
  <c r="V15" i="7"/>
  <c r="I10" i="7"/>
  <c r="H10" i="7"/>
  <c r="G10" i="7"/>
  <c r="K9" i="7"/>
  <c r="I9" i="7"/>
  <c r="H9" i="7"/>
  <c r="G9" i="7"/>
  <c r="K8" i="7"/>
  <c r="I8" i="7"/>
  <c r="H8" i="7"/>
  <c r="G8" i="7"/>
  <c r="K7" i="7"/>
  <c r="I7" i="7"/>
  <c r="H7" i="7"/>
  <c r="G7" i="7"/>
  <c r="K6" i="7"/>
  <c r="I6" i="7"/>
  <c r="H6" i="7"/>
  <c r="G6" i="7"/>
  <c r="K5" i="7"/>
  <c r="I5" i="7"/>
  <c r="H5" i="7"/>
  <c r="G5" i="7"/>
  <c r="K4" i="7"/>
  <c r="H4" i="7"/>
  <c r="G4" i="7"/>
  <c r="H16" i="13"/>
  <c r="H15" i="13"/>
  <c r="H14" i="13"/>
  <c r="H13" i="13"/>
  <c r="H12" i="13"/>
  <c r="H11" i="13"/>
  <c r="H10" i="13"/>
  <c r="H9" i="13"/>
  <c r="B8" i="7"/>
  <c r="H8" i="13"/>
  <c r="Q8" i="13" s="1"/>
  <c r="H7" i="13"/>
  <c r="B6" i="7"/>
  <c r="J6" i="7" s="1"/>
  <c r="H6" i="13"/>
  <c r="H5" i="13"/>
  <c r="Q5" i="13" s="1"/>
  <c r="H4" i="13"/>
  <c r="F3" i="7"/>
  <c r="H3" i="13"/>
  <c r="Q23" i="13" l="1"/>
  <c r="Q11" i="13"/>
  <c r="Q15" i="13"/>
  <c r="Q22" i="13"/>
  <c r="Q21" i="13"/>
  <c r="Q20" i="13"/>
  <c r="Q19" i="13"/>
  <c r="Q18" i="13"/>
  <c r="Q17" i="13"/>
  <c r="Q6" i="13"/>
  <c r="Q12" i="13"/>
  <c r="Q16" i="13"/>
  <c r="Q9" i="13"/>
  <c r="Q13" i="13"/>
  <c r="Q4" i="13"/>
  <c r="Q7" i="13"/>
  <c r="Q10" i="13"/>
  <c r="Q14" i="13"/>
  <c r="R8" i="13"/>
  <c r="R5" i="13"/>
  <c r="R10" i="13"/>
  <c r="R12" i="13"/>
  <c r="R14" i="13"/>
  <c r="R16" i="13"/>
  <c r="R7" i="13"/>
  <c r="R22" i="13"/>
  <c r="R21" i="13"/>
  <c r="R20" i="13"/>
  <c r="R19" i="13"/>
  <c r="R18" i="13"/>
  <c r="R17" i="13"/>
  <c r="R6" i="13"/>
  <c r="R9" i="13"/>
  <c r="R11" i="13"/>
  <c r="R13" i="13"/>
  <c r="R15" i="13"/>
  <c r="V7" i="7"/>
  <c r="V9" i="7"/>
  <c r="V6" i="7"/>
  <c r="V8" i="7"/>
  <c r="V5" i="7"/>
  <c r="R4" i="13"/>
  <c r="B10" i="7"/>
  <c r="F10" i="7" s="1"/>
  <c r="B4" i="7"/>
  <c r="F4" i="7" s="1"/>
  <c r="V4" i="7"/>
  <c r="B12" i="7"/>
  <c r="B14" i="7"/>
  <c r="M17" i="7"/>
  <c r="B7" i="7"/>
  <c r="F7" i="7" s="1"/>
  <c r="B9" i="7"/>
  <c r="B11" i="7"/>
  <c r="B13" i="7"/>
  <c r="B15" i="7"/>
  <c r="B5" i="7"/>
  <c r="F8" i="7"/>
  <c r="F6" i="7"/>
  <c r="J8" i="7"/>
  <c r="J5" i="7" l="1"/>
  <c r="M5" i="7"/>
  <c r="M11" i="7"/>
  <c r="J10" i="7"/>
  <c r="M7" i="7"/>
  <c r="F5" i="7"/>
  <c r="J4" i="7"/>
  <c r="J13" i="7"/>
  <c r="M13" i="7"/>
  <c r="F13" i="7"/>
  <c r="M9" i="7"/>
  <c r="F9" i="7"/>
  <c r="F12" i="7"/>
  <c r="M12" i="7"/>
  <c r="J12" i="7"/>
  <c r="M15" i="7"/>
  <c r="J15" i="7"/>
  <c r="F15" i="7"/>
  <c r="M14" i="7"/>
  <c r="J14" i="7"/>
  <c r="F14" i="7"/>
  <c r="F16" i="7"/>
  <c r="J16" i="7"/>
  <c r="M16" i="7"/>
  <c r="F11" i="7"/>
  <c r="J11" i="7"/>
  <c r="M10" i="7"/>
  <c r="J9" i="7"/>
  <c r="M6" i="7"/>
  <c r="M8" i="7"/>
  <c r="J7" i="7"/>
</calcChain>
</file>

<file path=xl/sharedStrings.xml><?xml version="1.0" encoding="utf-8"?>
<sst xmlns="http://schemas.openxmlformats.org/spreadsheetml/2006/main" count="1657" uniqueCount="798">
  <si>
    <t>LPV diesel %</t>
  </si>
  <si>
    <t>LCV diesel %</t>
  </si>
  <si>
    <t>Light Petrol</t>
  </si>
  <si>
    <t>Light Diesel</t>
  </si>
  <si>
    <t>Light passenger used import</t>
  </si>
  <si>
    <t>Light passenger travel</t>
  </si>
  <si>
    <t>Light commercial travel</t>
  </si>
  <si>
    <t>Heavy truck travel</t>
  </si>
  <si>
    <t>Heavy bus travel</t>
  </si>
  <si>
    <t>Motorcycle / moped travel</t>
  </si>
  <si>
    <t>Total (billion)</t>
  </si>
  <si>
    <t>Travel per capita (km/head)</t>
  </si>
  <si>
    <t xml:space="preserve"> LPV 3000+</t>
  </si>
  <si>
    <t xml:space="preserve"> LCV &lt; 1350</t>
  </si>
  <si>
    <t xml:space="preserve"> LCV &lt; 1600</t>
  </si>
  <si>
    <t xml:space="preserve"> LCV &lt; 2000</t>
  </si>
  <si>
    <t xml:space="preserve"> LCV &lt; 3000</t>
  </si>
  <si>
    <t xml:space="preserve"> LCV 3000+</t>
  </si>
  <si>
    <t>Light &lt; 1350</t>
  </si>
  <si>
    <t xml:space="preserve"> Light &lt; 1600</t>
  </si>
  <si>
    <t xml:space="preserve"> Light &lt; 2000</t>
  </si>
  <si>
    <t xml:space="preserve"> Light &lt; 3000</t>
  </si>
  <si>
    <t xml:space="preserve"> Light 3000+</t>
  </si>
  <si>
    <t xml:space="preserve">Other </t>
  </si>
  <si>
    <t>Year of manufacture</t>
  </si>
  <si>
    <t xml:space="preserve">Pre 1990 </t>
  </si>
  <si>
    <t>Number used petrol</t>
  </si>
  <si>
    <t>Total veh</t>
  </si>
  <si>
    <t>New</t>
  </si>
  <si>
    <t>Year first registered in NZ</t>
  </si>
  <si>
    <t>2000 Diesel</t>
  </si>
  <si>
    <t>2000 Petrol</t>
  </si>
  <si>
    <t>2001 Diesel</t>
  </si>
  <si>
    <t>2001 Petrol</t>
  </si>
  <si>
    <t>2002 Diesel</t>
  </si>
  <si>
    <t>2002 Petrol</t>
  </si>
  <si>
    <t>2003 Diesel</t>
  </si>
  <si>
    <t>2003 Petrol</t>
  </si>
  <si>
    <t>2004 Diesel</t>
  </si>
  <si>
    <t>2004 Petrol</t>
  </si>
  <si>
    <t>2005 Diesel</t>
  </si>
  <si>
    <t>2005 Petrol</t>
  </si>
  <si>
    <t>2006 Diesel</t>
  </si>
  <si>
    <t>2006 Petrol</t>
  </si>
  <si>
    <t>Vehicles entering the light fleet, by engine size band and new/used import</t>
  </si>
  <si>
    <t>Total Light</t>
  </si>
  <si>
    <t>Composition of the Fleet</t>
  </si>
  <si>
    <t>Bus used</t>
  </si>
  <si>
    <t>Total light new</t>
  </si>
  <si>
    <t>Total light used import</t>
  </si>
  <si>
    <t>Motorcycle Used Import</t>
  </si>
  <si>
    <t>Truck Used Import</t>
  </si>
  <si>
    <t>Bus Used Import</t>
  </si>
  <si>
    <t>Light used %</t>
  </si>
  <si>
    <t>Total LPV new</t>
  </si>
  <si>
    <t xml:space="preserve"> Total LPV used</t>
  </si>
  <si>
    <t>Light fleet average age</t>
  </si>
  <si>
    <t>Truck used %</t>
  </si>
  <si>
    <t>Bus used %</t>
  </si>
  <si>
    <t>Vehicle ages</t>
  </si>
  <si>
    <t>Total truck new</t>
  </si>
  <si>
    <t>Total truck used</t>
  </si>
  <si>
    <t>Total bus new</t>
  </si>
  <si>
    <t>Total bus used</t>
  </si>
  <si>
    <t>Truck fleet average age</t>
  </si>
  <si>
    <t>Bus fleet average age</t>
  </si>
  <si>
    <t xml:space="preserve">Bus </t>
  </si>
  <si>
    <t xml:space="preserve">Light </t>
  </si>
  <si>
    <t xml:space="preserve">Mcycl </t>
  </si>
  <si>
    <t xml:space="preserve">Truck </t>
  </si>
  <si>
    <t xml:space="preserve">Average vehicle age leaving the fleet </t>
  </si>
  <si>
    <t>2007 Diesel</t>
  </si>
  <si>
    <t>2007 Petrol</t>
  </si>
  <si>
    <t>Used Petrol</t>
  </si>
  <si>
    <t>All</t>
  </si>
  <si>
    <t xml:space="preserve">Average vehicle age entering the fleet </t>
  </si>
  <si>
    <t>Motorcycles entering the light fleet, by average engine size and engine size band and new/used import</t>
  </si>
  <si>
    <t xml:space="preserve">Vehicles entering and leaving the fleet </t>
  </si>
  <si>
    <t>Leaving</t>
  </si>
  <si>
    <t>Entering</t>
  </si>
  <si>
    <t>Entering and leaving</t>
  </si>
  <si>
    <t xml:space="preserve">LCV </t>
  </si>
  <si>
    <t xml:space="preserve">LPV </t>
  </si>
  <si>
    <t xml:space="preserve">MC </t>
  </si>
  <si>
    <t>GDP</t>
  </si>
  <si>
    <t>GDP growth</t>
  </si>
  <si>
    <t>Light vehicles live at Dec 31st (*)</t>
  </si>
  <si>
    <t>(*) Vehicles live in the fleet at Dec 31st, from Tab 1.1</t>
  </si>
  <si>
    <t>Total light</t>
  </si>
  <si>
    <t>Trucks</t>
  </si>
  <si>
    <t>Buses</t>
  </si>
  <si>
    <t>Motorcycles</t>
  </si>
  <si>
    <t>Engines &lt; 2000cc</t>
  </si>
  <si>
    <t>Engines &gt;= 2000cc</t>
  </si>
  <si>
    <t xml:space="preserve"> Mean age, travel weighted</t>
  </si>
  <si>
    <t xml:space="preserve"> Mean age</t>
  </si>
  <si>
    <t xml:space="preserve"> Mean CC, travel weighted</t>
  </si>
  <si>
    <t xml:space="preserve"> Mean CC</t>
  </si>
  <si>
    <t>Travel per used import truck</t>
  </si>
  <si>
    <t>Travel per vehicle</t>
  </si>
  <si>
    <t>Travel per used import bus</t>
  </si>
  <si>
    <t xml:space="preserve">Manufacturing year of vehicles entering and leaving the fleet </t>
  </si>
  <si>
    <t>Road freight</t>
  </si>
  <si>
    <t>Travel per light petrol vehicle</t>
  </si>
  <si>
    <t>Travel per light diesel vehicle</t>
  </si>
  <si>
    <t>Used truck</t>
  </si>
  <si>
    <t>Light_petrol_fleet_years</t>
  </si>
  <si>
    <t>Light_diesel_fleet_years</t>
  </si>
  <si>
    <t>Used LPV yrs</t>
  </si>
  <si>
    <t>Used LCV yrs</t>
  </si>
  <si>
    <t>Truck_new_years</t>
  </si>
  <si>
    <t>Truck_used_years</t>
  </si>
  <si>
    <t>Bus_new_years</t>
  </si>
  <si>
    <t>Bus_used_years</t>
  </si>
  <si>
    <t xml:space="preserve"> Diesel LPV new</t>
  </si>
  <si>
    <t xml:space="preserve"> Diesel LPV used</t>
  </si>
  <si>
    <t xml:space="preserve"> Diesel LCV new</t>
  </si>
  <si>
    <t>Diesel LCV used</t>
  </si>
  <si>
    <t xml:space="preserve"> Light passenger</t>
  </si>
  <si>
    <t>Light travel</t>
  </si>
  <si>
    <t xml:space="preserve">2005Q3 </t>
  </si>
  <si>
    <t xml:space="preserve">2005Q4 </t>
  </si>
  <si>
    <t xml:space="preserve">2006Q1 </t>
  </si>
  <si>
    <t xml:space="preserve">2006Q3 </t>
  </si>
  <si>
    <t xml:space="preserve">2006Q4 </t>
  </si>
  <si>
    <t xml:space="preserve">2007Q1 </t>
  </si>
  <si>
    <t xml:space="preserve">2007Q3 </t>
  </si>
  <si>
    <t xml:space="preserve">2007Q4 </t>
  </si>
  <si>
    <t>Quarter</t>
  </si>
  <si>
    <t xml:space="preserve">Truck used </t>
  </si>
  <si>
    <t>Light fleet used import</t>
  </si>
  <si>
    <t>Used import light passenger</t>
  </si>
  <si>
    <t>Used import light commercial</t>
  </si>
  <si>
    <t>Used bus</t>
  </si>
  <si>
    <t>Travel per new light passenger</t>
  </si>
  <si>
    <t>Travel per used light passenger</t>
  </si>
  <si>
    <t>Travel per new light commercial</t>
  </si>
  <si>
    <t>Travel per used light commercial</t>
  </si>
  <si>
    <t>Light passenger</t>
  </si>
  <si>
    <t>Light commercial</t>
  </si>
  <si>
    <t xml:space="preserve">Light fleet average </t>
  </si>
  <si>
    <t>Used import &lt;= 60</t>
  </si>
  <si>
    <t>Used import &lt;= 125</t>
  </si>
  <si>
    <t>Used import &lt;= 250</t>
  </si>
  <si>
    <t>Used import &lt;= 600</t>
  </si>
  <si>
    <t>Used import &lt;= 1000</t>
  </si>
  <si>
    <t>Used import &gt; 1000</t>
  </si>
  <si>
    <t>Petrol used in</t>
  </si>
  <si>
    <t>Diesel used in</t>
  </si>
  <si>
    <t>Petrol used out</t>
  </si>
  <si>
    <t>Diesel used out</t>
  </si>
  <si>
    <t>Light used in</t>
  </si>
  <si>
    <t>Light used out</t>
  </si>
  <si>
    <t>MC used in</t>
  </si>
  <si>
    <t>MC used out</t>
  </si>
  <si>
    <t>Truck used in</t>
  </si>
  <si>
    <t>Truck used out</t>
  </si>
  <si>
    <t>Bus used in</t>
  </si>
  <si>
    <t>Bus used out</t>
  </si>
  <si>
    <t>Light new in</t>
  </si>
  <si>
    <t>Light new out</t>
  </si>
  <si>
    <t>MC new in</t>
  </si>
  <si>
    <t>MC new out</t>
  </si>
  <si>
    <t>Truck new in</t>
  </si>
  <si>
    <t>Truck new out</t>
  </si>
  <si>
    <t>Bus new in</t>
  </si>
  <si>
    <t>Bus new out</t>
  </si>
  <si>
    <t>Used import &lt; 1350</t>
  </si>
  <si>
    <t>Used import 1350-1599</t>
  </si>
  <si>
    <t>Used import 1600-1999</t>
  </si>
  <si>
    <t>Used import 2000-2999</t>
  </si>
  <si>
    <t>Used import 3000-3999</t>
  </si>
  <si>
    <t>Used import 4000+</t>
  </si>
  <si>
    <t>Used imports</t>
  </si>
  <si>
    <t>Used light diesel</t>
  </si>
  <si>
    <t>Diesel truck new</t>
  </si>
  <si>
    <t>Diesel truck used</t>
  </si>
  <si>
    <t>Diesel bus new</t>
  </si>
  <si>
    <t>Diesel bus used</t>
  </si>
  <si>
    <t>Electric bus</t>
  </si>
  <si>
    <t>Light passenger petrol travel</t>
  </si>
  <si>
    <t>Light passenger diesel travel</t>
  </si>
  <si>
    <t>Light passenger petrol vehicles</t>
  </si>
  <si>
    <t>Light passenger diesel vehicles</t>
  </si>
  <si>
    <t>Light commercial petrol travel</t>
  </si>
  <si>
    <t>Light commercial diesel travel</t>
  </si>
  <si>
    <t>Light commercial petrol vehicles</t>
  </si>
  <si>
    <t>Light commercial diesel vehicles</t>
  </si>
  <si>
    <t>Light petrol</t>
  </si>
  <si>
    <t>Light diesel</t>
  </si>
  <si>
    <t>&gt;=3000cc</t>
  </si>
  <si>
    <t>-</t>
  </si>
  <si>
    <t>Average fleet age</t>
  </si>
  <si>
    <t>Average vehicle ages</t>
  </si>
  <si>
    <t>Travel, by 5 year YoM bands</t>
  </si>
  <si>
    <t>Composition of the motorcycle/moped fleet</t>
  </si>
  <si>
    <t>Other travel</t>
  </si>
  <si>
    <t>Light travel per capita</t>
  </si>
  <si>
    <t>Light travel per vehicle</t>
  </si>
  <si>
    <t>Light travel excludes motorcycles/power cycles/mopeds</t>
  </si>
  <si>
    <t>LPV</t>
  </si>
  <si>
    <t>LCV</t>
  </si>
  <si>
    <t>MCycle</t>
  </si>
  <si>
    <t>Bus</t>
  </si>
  <si>
    <t>Other</t>
  </si>
  <si>
    <t>&lt; 1350</t>
  </si>
  <si>
    <t>YoM</t>
  </si>
  <si>
    <t>Light fleet</t>
  </si>
  <si>
    <t>Overview</t>
  </si>
  <si>
    <t>Diesel</t>
  </si>
  <si>
    <t>Light Commercial</t>
  </si>
  <si>
    <t>Heavy Commercial</t>
  </si>
  <si>
    <t>Year</t>
  </si>
  <si>
    <t>Country</t>
  </si>
  <si>
    <t>Period</t>
  </si>
  <si>
    <t>Ratio of used to new</t>
  </si>
  <si>
    <t>Average age</t>
  </si>
  <si>
    <t xml:space="preserve">1985-1989 </t>
  </si>
  <si>
    <t xml:space="preserve">1990-1994 </t>
  </si>
  <si>
    <t xml:space="preserve">1995-1999 </t>
  </si>
  <si>
    <t>New vehicles</t>
  </si>
  <si>
    <t>Total</t>
  </si>
  <si>
    <t>Petrol</t>
  </si>
  <si>
    <t>Light commercial used import</t>
  </si>
  <si>
    <t xml:space="preserve">1968&lt;= </t>
  </si>
  <si>
    <t xml:space="preserve">1969-1974 </t>
  </si>
  <si>
    <t xml:space="preserve">1975-1979 </t>
  </si>
  <si>
    <t xml:space="preserve">1980-1984 </t>
  </si>
  <si>
    <t xml:space="preserve">2000-2004 </t>
  </si>
  <si>
    <t xml:space="preserve">2005-2009 </t>
  </si>
  <si>
    <t xml:space="preserve"> Vehicles</t>
  </si>
  <si>
    <t>The cc and travel means shown on this report are NOT the means for all the light fleet</t>
  </si>
  <si>
    <t>Vehicles</t>
  </si>
  <si>
    <t>1350-1599cc</t>
  </si>
  <si>
    <t>1600-1999cc</t>
  </si>
  <si>
    <t>2000-2999cc</t>
  </si>
  <si>
    <t>Travel and ownership trends</t>
  </si>
  <si>
    <t>info@transport.govt.nz</t>
  </si>
  <si>
    <t>Engine capacity trends</t>
  </si>
  <si>
    <t>Vehicle origin</t>
  </si>
  <si>
    <t>Light petrol fleet</t>
  </si>
  <si>
    <t>Used petrol light fleet</t>
  </si>
  <si>
    <t>Light diesel fleet</t>
  </si>
  <si>
    <t>Used diesel light fleet</t>
  </si>
  <si>
    <t>Type</t>
  </si>
  <si>
    <t>Travel weighted average engine size and vehicle age</t>
  </si>
  <si>
    <t>The average light vehicle in use</t>
  </si>
  <si>
    <t>Used vehicles</t>
  </si>
  <si>
    <t>Petrol Buses</t>
  </si>
  <si>
    <t>Back to Contents</t>
  </si>
  <si>
    <t xml:space="preserve"> LPV &lt; 1600</t>
  </si>
  <si>
    <t xml:space="preserve"> LPV &lt; 2000</t>
  </si>
  <si>
    <t xml:space="preserve"> LPV &lt; 3000</t>
  </si>
  <si>
    <t xml:space="preserve"> LPV &lt; 1350</t>
  </si>
  <si>
    <t>Motorcycle travel</t>
  </si>
  <si>
    <t xml:space="preserve"> Truck petrol travel</t>
  </si>
  <si>
    <t>Truck diesel travel</t>
  </si>
  <si>
    <t>Bus petrol travel</t>
  </si>
  <si>
    <t>Bus diesel travel</t>
  </si>
  <si>
    <t xml:space="preserve"> Petrol trucks</t>
  </si>
  <si>
    <t>Diesel trucks</t>
  </si>
  <si>
    <t>Diesel buses</t>
  </si>
  <si>
    <t>Light Petrol travel</t>
  </si>
  <si>
    <t>Light Diesel travel</t>
  </si>
  <si>
    <t>Electric bus travel</t>
  </si>
  <si>
    <t>Truck &lt;  5000</t>
  </si>
  <si>
    <t>Truck &lt;  7500</t>
  </si>
  <si>
    <t>Truck &lt; 10000</t>
  </si>
  <si>
    <t>Truck &lt; 12000</t>
  </si>
  <si>
    <t>Truck &lt; 15000</t>
  </si>
  <si>
    <t>Truck &lt; 20000</t>
  </si>
  <si>
    <t>Truck &lt; 25000</t>
  </si>
  <si>
    <t>Truck &lt; 30000</t>
  </si>
  <si>
    <t>Truck &gt; 30000</t>
  </si>
  <si>
    <t>Bus &lt;  7000</t>
  </si>
  <si>
    <t>Bus &lt; 12000</t>
  </si>
  <si>
    <t>Bus &gt; 12000</t>
  </si>
  <si>
    <t>2008 Diesel</t>
  </si>
  <si>
    <t>2008 Petrol</t>
  </si>
  <si>
    <t xml:space="preserve">2008Q1 </t>
  </si>
  <si>
    <t xml:space="preserve">2008Q3 </t>
  </si>
  <si>
    <t xml:space="preserve">2008Q4 </t>
  </si>
  <si>
    <t>The vehicles included were in the fleet during some or all of the year involved, but may not have still been in the fleet at the end of that year</t>
  </si>
  <si>
    <t>Electric buses (**)</t>
  </si>
  <si>
    <t>(**) there were more trolley buses than this but many have stuck odometers so they drop out of the distance estimation programs</t>
  </si>
  <si>
    <t xml:space="preserve">Upto 1968 </t>
  </si>
  <si>
    <t xml:space="preserve">1969-74 </t>
  </si>
  <si>
    <t xml:space="preserve"> Motorcycle used</t>
  </si>
  <si>
    <t>Light commercial average age</t>
  </si>
  <si>
    <t>Light passenger average age</t>
  </si>
  <si>
    <t>Total LCV new</t>
  </si>
  <si>
    <t xml:space="preserve"> Total LCV used</t>
  </si>
  <si>
    <t>Total in</t>
  </si>
  <si>
    <t>Vehicle age and travel</t>
  </si>
  <si>
    <t>Motorcycles (not mopeds)</t>
  </si>
  <si>
    <t>Mcycle (not mopeds)</t>
  </si>
  <si>
    <t>Travel per motorcycle</t>
  </si>
  <si>
    <t>2009 Diesel</t>
  </si>
  <si>
    <t>2009 Petrol</t>
  </si>
  <si>
    <t xml:space="preserve">2009Q1 </t>
  </si>
  <si>
    <t xml:space="preserve">2009Q3 </t>
  </si>
  <si>
    <t xml:space="preserve">2009Q4 </t>
  </si>
  <si>
    <t>Light fleet age distribution</t>
  </si>
  <si>
    <t>Age</t>
  </si>
  <si>
    <t>20+ years</t>
  </si>
  <si>
    <t>0-4 years</t>
  </si>
  <si>
    <t>5-9 years</t>
  </si>
  <si>
    <t>10-14 years</t>
  </si>
  <si>
    <t>15-19 years</t>
  </si>
  <si>
    <t>Total MC new</t>
  </si>
  <si>
    <t>Total MC used</t>
  </si>
  <si>
    <t>Motorcycle average age</t>
  </si>
  <si>
    <t>Last WoF odometer reading of vehicles leaving the fleet</t>
  </si>
  <si>
    <t xml:space="preserve"> Diesel</t>
  </si>
  <si>
    <t xml:space="preserve"> Petrol</t>
  </si>
  <si>
    <t xml:space="preserve"> Used import</t>
  </si>
  <si>
    <t>7.3a</t>
  </si>
  <si>
    <t>7.3b</t>
  </si>
  <si>
    <t>7.3c</t>
  </si>
  <si>
    <t>&lt;1350cc</t>
  </si>
  <si>
    <t>&lt;1600cc</t>
  </si>
  <si>
    <t>&lt;2000cc</t>
  </si>
  <si>
    <t>Average cc</t>
  </si>
  <si>
    <t>&lt;3000cc</t>
  </si>
  <si>
    <t xml:space="preserve"> Petrol LPV new</t>
  </si>
  <si>
    <t xml:space="preserve"> Petrol LPV used</t>
  </si>
  <si>
    <t>Petrol LCV new</t>
  </si>
  <si>
    <t>Petrol LCV used</t>
  </si>
  <si>
    <t xml:space="preserve"> Petrol truck new</t>
  </si>
  <si>
    <t xml:space="preserve"> Petrol truck used</t>
  </si>
  <si>
    <t>Petrol bus new</t>
  </si>
  <si>
    <t>Petrol bus used</t>
  </si>
  <si>
    <t>Light Used Imports</t>
  </si>
  <si>
    <t>Lights</t>
  </si>
  <si>
    <t>2010 Diesel</t>
  </si>
  <si>
    <t>2010 Petrol</t>
  </si>
  <si>
    <t xml:space="preserve">2010Q1 </t>
  </si>
  <si>
    <t xml:space="preserve">2010Q3 </t>
  </si>
  <si>
    <t xml:space="preserve">2010Q4 </t>
  </si>
  <si>
    <t>3000-3999cc</t>
  </si>
  <si>
    <t>Light used average age</t>
  </si>
  <si>
    <t xml:space="preserve">2010-2014 </t>
  </si>
  <si>
    <t>2011 Diesel</t>
  </si>
  <si>
    <t>2011 Petrol</t>
  </si>
  <si>
    <t xml:space="preserve">2011Q1 </t>
  </si>
  <si>
    <t xml:space="preserve">2011Q3 </t>
  </si>
  <si>
    <t xml:space="preserve">2011Q4 </t>
  </si>
  <si>
    <t>Canada 2009</t>
  </si>
  <si>
    <t>Derosiers report quoted on the web</t>
  </si>
  <si>
    <t>Polk report, quoted on the web</t>
  </si>
  <si>
    <t>Light vehicles</t>
  </si>
  <si>
    <t>Unknown</t>
  </si>
  <si>
    <t>Truck</t>
  </si>
  <si>
    <t>2012 Diesel</t>
  </si>
  <si>
    <t>2012 Petrol</t>
  </si>
  <si>
    <t xml:space="preserve">2012Q1 </t>
  </si>
  <si>
    <t xml:space="preserve">2012Q3 </t>
  </si>
  <si>
    <t xml:space="preserve">2012Q4 </t>
  </si>
  <si>
    <t>% diesel</t>
  </si>
  <si>
    <t>(*) Vehicles that were in the fleet at some point in the year, this is different to vehicles in the fleet at the end of the year</t>
  </si>
  <si>
    <t>Analysis produced by Ministry of Transport</t>
  </si>
  <si>
    <t>Light passenger vehicles per 1000</t>
  </si>
  <si>
    <t>Light commercial vehicles per 1000</t>
  </si>
  <si>
    <t>Emissions standard</t>
  </si>
  <si>
    <t>Euro 1 petrol</t>
  </si>
  <si>
    <t>Euro 2 petrol</t>
  </si>
  <si>
    <t>Euro 3 or 4 petrol</t>
  </si>
  <si>
    <t>Euro 3 petrol</t>
  </si>
  <si>
    <t>Euro 4 petrol</t>
  </si>
  <si>
    <t>Euro 5 petrol</t>
  </si>
  <si>
    <t>Japan 00/02 petrol</t>
  </si>
  <si>
    <t>Japan 98 petrol</t>
  </si>
  <si>
    <t>Japan 05 petrol</t>
  </si>
  <si>
    <t>Japan 09 petrol</t>
  </si>
  <si>
    <t>Australian pre-Euro 2</t>
  </si>
  <si>
    <t>US petrol</t>
  </si>
  <si>
    <t>No info</t>
  </si>
  <si>
    <t>Euro 1 diesel</t>
  </si>
  <si>
    <t>Euro 2 diesel</t>
  </si>
  <si>
    <t>Euro 3 diesel</t>
  </si>
  <si>
    <t>Euro 4 diesel</t>
  </si>
  <si>
    <t>Euro 5 diesel</t>
  </si>
  <si>
    <t>Euro 6 diesel</t>
  </si>
  <si>
    <t>Japan pre-97 diesel</t>
  </si>
  <si>
    <t>Japan 97/99 diesel</t>
  </si>
  <si>
    <t>Japan 02/04 diesel</t>
  </si>
  <si>
    <t>Japan 05 diesel</t>
  </si>
  <si>
    <t>Japan 09 diesel</t>
  </si>
  <si>
    <t>Known</t>
  </si>
  <si>
    <t>Not known</t>
  </si>
  <si>
    <t xml:space="preserve"> Light new petrol</t>
  </si>
  <si>
    <t xml:space="preserve"> light used petrol</t>
  </si>
  <si>
    <t xml:space="preserve"> Light new diesel</t>
  </si>
  <si>
    <t xml:space="preserve"> Light used diesel</t>
  </si>
  <si>
    <t>New petrol</t>
  </si>
  <si>
    <t>Used petrol</t>
  </si>
  <si>
    <t>New diesel</t>
  </si>
  <si>
    <t>Used diesel</t>
  </si>
  <si>
    <t>2013 Diesel</t>
  </si>
  <si>
    <t>2013 Petrol</t>
  </si>
  <si>
    <t xml:space="preserve">2013Q1 </t>
  </si>
  <si>
    <t xml:space="preserve">2013Q3 </t>
  </si>
  <si>
    <t xml:space="preserve">2013Q4 </t>
  </si>
  <si>
    <t>Euro 6 petrol</t>
  </si>
  <si>
    <t>Change</t>
  </si>
  <si>
    <t>Canada 2011</t>
  </si>
  <si>
    <t>AIA on the web (Automotive industries)</t>
  </si>
  <si>
    <t>Light fleet growth</t>
  </si>
  <si>
    <t>Number of vehicles with travel recorded during the year (*)</t>
  </si>
  <si>
    <t>Road freight VKT and tonne-km estimates</t>
  </si>
  <si>
    <t>WIMS/RUC approach</t>
  </si>
  <si>
    <t>RUC Truck km (millions)</t>
  </si>
  <si>
    <t>RUC Trailer km (millions)</t>
  </si>
  <si>
    <t>Tonne km, base year 2001</t>
  </si>
  <si>
    <t>Truck km growth, base 2001</t>
  </si>
  <si>
    <t>Population growth</t>
  </si>
  <si>
    <t>Light fleet regional ownership</t>
  </si>
  <si>
    <t>Northland</t>
  </si>
  <si>
    <t>Auckland</t>
  </si>
  <si>
    <t>Waikato</t>
  </si>
  <si>
    <t>Bay of Plenty</t>
  </si>
  <si>
    <t>Gisborne</t>
  </si>
  <si>
    <t>Hawkes Bay</t>
  </si>
  <si>
    <t>Taranaki</t>
  </si>
  <si>
    <t>Wellington</t>
  </si>
  <si>
    <t>Nelson/Marlborough</t>
  </si>
  <si>
    <t>Canterbury</t>
  </si>
  <si>
    <t>West Coast</t>
  </si>
  <si>
    <t>Otago</t>
  </si>
  <si>
    <t>Southland</t>
  </si>
  <si>
    <t>NZ</t>
  </si>
  <si>
    <t>Population</t>
  </si>
  <si>
    <t>Hawke's Bay</t>
  </si>
  <si>
    <t>Nelson - Marlborough - Tasman</t>
  </si>
  <si>
    <t>Light vehicles per 1000 popn</t>
  </si>
  <si>
    <t>Nelson - Marl</t>
  </si>
  <si>
    <t>Chathams</t>
  </si>
  <si>
    <t>NZ total includes the Chathams and unknown regions</t>
  </si>
  <si>
    <t>An alternative has been developed using NZTA Weight in Motion Site (WIMS) data, combined with vehicle register data</t>
  </si>
  <si>
    <t>2005</t>
  </si>
  <si>
    <t>2002 Cars</t>
  </si>
  <si>
    <t>601cc +</t>
  </si>
  <si>
    <t>Petrol/Diesel vehicles and travel, CNG/LPG/electric/Hybrid</t>
  </si>
  <si>
    <t>upto 60cc</t>
  </si>
  <si>
    <t>61-125cc</t>
  </si>
  <si>
    <t>126-600 cc</t>
  </si>
  <si>
    <t>Light passenger travel per capita</t>
  </si>
  <si>
    <t>Light commercial travel per capita</t>
  </si>
  <si>
    <t>2014 Diesel</t>
  </si>
  <si>
    <t>2014 Petrol</t>
  </si>
  <si>
    <t>Chain value series, 09/10 prices</t>
  </si>
  <si>
    <t>&lt;= 60 cc</t>
  </si>
  <si>
    <t>&lt;= 100 cc</t>
  </si>
  <si>
    <t>&lt;= 250 cc</t>
  </si>
  <si>
    <t>&lt;= 600 cc</t>
  </si>
  <si>
    <t>&lt;= 1000 cc</t>
  </si>
  <si>
    <t xml:space="preserve"> &gt; 1000 cc</t>
  </si>
  <si>
    <t>2011 lights</t>
  </si>
  <si>
    <t>2013 lights</t>
  </si>
  <si>
    <t>2012 lights</t>
  </si>
  <si>
    <t xml:space="preserve"> Vehicles &lt; 2000cc</t>
  </si>
  <si>
    <t>Vehicles &gt;= 2000cc</t>
  </si>
  <si>
    <t>% 2000+ cc</t>
  </si>
  <si>
    <t>New average age</t>
  </si>
  <si>
    <t>Used average age</t>
  </si>
  <si>
    <t>Total out</t>
  </si>
  <si>
    <t>Truck vehicle share</t>
  </si>
  <si>
    <t>Bus vehicle share</t>
  </si>
  <si>
    <t>Vehicles 2000+ cc</t>
  </si>
  <si>
    <t>2015 Diesel</t>
  </si>
  <si>
    <t>2015 Petrol</t>
  </si>
  <si>
    <t>US2007 diesel</t>
  </si>
  <si>
    <t>USA cars</t>
  </si>
  <si>
    <t>Light pure electric travel</t>
  </si>
  <si>
    <t>Light pure EV</t>
  </si>
  <si>
    <t>LCV=Light commercial vehicles, comprising vans, utes &lt;= 3500 kg</t>
  </si>
  <si>
    <t>LPV=Light passenger vehicles, comprising cars, SUVs &lt;= 3500 kg</t>
  </si>
  <si>
    <t>2016 Diesel</t>
  </si>
  <si>
    <t>2016 Petrol</t>
  </si>
  <si>
    <t>These graphs exclude the current year - exactly which vehicles have been scrapped is not certain until 12 months have passed</t>
  </si>
  <si>
    <t>Electric/Plugin</t>
  </si>
  <si>
    <t>Figure 9.0a  Real world emissions vs laboratory test results</t>
  </si>
  <si>
    <t>Figure 9.0b  Divergence between real world and test petrol economy</t>
  </si>
  <si>
    <t>Real world and lab test results</t>
  </si>
  <si>
    <t>Figure 9.0a Real world emissions vs laboratory test results</t>
  </si>
  <si>
    <t xml:space="preserve">Source: “Real-world fuel efficiency of light vehicles in New Zealand” Wang, McGlinchy, Badger, Wheaton, Ministry of Transport. 
This paper was presented at the Australasian Transport Research Forum (ATRF) in October 2015
</t>
  </si>
  <si>
    <t>http://atrf.info/papers/2015/files/ATRF2015_Resubmission_9.pdf</t>
  </si>
  <si>
    <t>Travel (million vkm)</t>
  </si>
  <si>
    <t>Travel (million vkt)</t>
  </si>
  <si>
    <t>2017 Petrol</t>
  </si>
  <si>
    <t>2017 Diesel</t>
  </si>
  <si>
    <t xml:space="preserve">2005Q2 </t>
  </si>
  <si>
    <t xml:space="preserve">2006Q2 </t>
  </si>
  <si>
    <t xml:space="preserve">2007Q2 </t>
  </si>
  <si>
    <t xml:space="preserve">2008Q2 </t>
  </si>
  <si>
    <t xml:space="preserve">2009Q2 </t>
  </si>
  <si>
    <t xml:space="preserve">2010Q2 </t>
  </si>
  <si>
    <t xml:space="preserve">2011Q2 </t>
  </si>
  <si>
    <t xml:space="preserve">2012Q2 </t>
  </si>
  <si>
    <t xml:space="preserve">2013Q2 </t>
  </si>
  <si>
    <t xml:space="preserve">2014Q1 </t>
  </si>
  <si>
    <t xml:space="preserve">2014Q2 </t>
  </si>
  <si>
    <t xml:space="preserve">2014Q3 </t>
  </si>
  <si>
    <t xml:space="preserve">2014Q4 </t>
  </si>
  <si>
    <t xml:space="preserve">2015Q1 </t>
  </si>
  <si>
    <t xml:space="preserve">2015Q2 </t>
  </si>
  <si>
    <t xml:space="preserve">2015Q3 </t>
  </si>
  <si>
    <t xml:space="preserve">2015Q4 </t>
  </si>
  <si>
    <t xml:space="preserve">2016Q1 </t>
  </si>
  <si>
    <t xml:space="preserve">2016Q2 </t>
  </si>
  <si>
    <t xml:space="preserve">2016Q3 </t>
  </si>
  <si>
    <t xml:space="preserve">2016Q4 </t>
  </si>
  <si>
    <t xml:space="preserve">2017Q1 </t>
  </si>
  <si>
    <t xml:space="preserve">2017Q2 </t>
  </si>
  <si>
    <t xml:space="preserve">2017Q3 </t>
  </si>
  <si>
    <t xml:space="preserve">2017Q4 </t>
  </si>
  <si>
    <t xml:space="preserve">Source: </t>
  </si>
  <si>
    <t>ICCT's 2017 lab to road report</t>
  </si>
  <si>
    <t>WIMS + RUC tkm  (millions)</t>
  </si>
  <si>
    <t xml:space="preserve">Tkm growth </t>
  </si>
  <si>
    <t>Average load (tonnes)</t>
  </si>
  <si>
    <t>GDP sourced from Stats NZ infoshare, Table reference: SNE053AA</t>
  </si>
  <si>
    <t>Canada 2016</t>
  </si>
  <si>
    <t>https://automotiveaftermarket.org/aftermarket-industry-trends/canada-automotive-aftermarket/</t>
  </si>
  <si>
    <t>AIA Canada</t>
  </si>
  <si>
    <t>Australia 2016</t>
  </si>
  <si>
    <t>Australia</t>
  </si>
  <si>
    <t>http://www.abs.gov.au/ausstats/abs@.nsf/mf/9309.0</t>
  </si>
  <si>
    <t>All vehicles</t>
  </si>
  <si>
    <t>USA     2016</t>
  </si>
  <si>
    <t>https://www.energy.gov/eere/vehicles/articles/fact-997-october-2-2017-average-age-cars-and-light-trucks-was-almost-12-years</t>
  </si>
  <si>
    <t>USA</t>
  </si>
  <si>
    <t>Data sources</t>
  </si>
  <si>
    <t>Canada lights</t>
  </si>
  <si>
    <t>(*) if a vehicle is in the fleet for part of the year then that fraction is included in the calculation above, ie a truck in the fleet all year plus another for 3 months = 1.25 fleet years</t>
  </si>
  <si>
    <t xml:space="preserve">Light pure electric vehicles </t>
  </si>
  <si>
    <t>Infoshare DPE051AA, June population</t>
  </si>
  <si>
    <t>2018 Petrol</t>
  </si>
  <si>
    <t>2018 Diesel</t>
  </si>
  <si>
    <t xml:space="preserve">2018Q1 </t>
  </si>
  <si>
    <t xml:space="preserve">2018Q2 </t>
  </si>
  <si>
    <t xml:space="preserve">2018Q3 </t>
  </si>
  <si>
    <t xml:space="preserve">2018Q4 </t>
  </si>
  <si>
    <t xml:space="preserve">2005Q1 </t>
  </si>
  <si>
    <t>reg_quarter</t>
  </si>
  <si>
    <t>NZ light 2018</t>
  </si>
  <si>
    <t>Number of vehicles</t>
  </si>
  <si>
    <t>Fleet Average Age</t>
  </si>
  <si>
    <t xml:space="preserve"> Change Relative to 2000</t>
  </si>
  <si>
    <t>Fleet Average Age (By Fuel)</t>
  </si>
  <si>
    <t>Total Light Vehicles</t>
  </si>
  <si>
    <t>Proportion</t>
  </si>
  <si>
    <t>Total collective distance travelled</t>
  </si>
  <si>
    <t>Total travel (billion km)</t>
  </si>
  <si>
    <t>Fleet composition</t>
  </si>
  <si>
    <t>Calculated summaries</t>
  </si>
  <si>
    <t>&lt; 1350cc</t>
  </si>
  <si>
    <t>&gt; 3000cc</t>
  </si>
  <si>
    <t>&gt; 4000cc</t>
  </si>
  <si>
    <t>Average engine capacity</t>
  </si>
  <si>
    <t>Light Commercial Vehicles</t>
  </si>
  <si>
    <t>Used Import</t>
  </si>
  <si>
    <t>Electric</t>
  </si>
  <si>
    <t xml:space="preserve">2019Q1 </t>
  </si>
  <si>
    <t xml:space="preserve">2019Q2 </t>
  </si>
  <si>
    <t xml:space="preserve">2019Q3 </t>
  </si>
  <si>
    <t xml:space="preserve">2019Q4 </t>
  </si>
  <si>
    <t>Travel breakdown by vehicle type</t>
  </si>
  <si>
    <t xml:space="preserve"> New</t>
  </si>
  <si>
    <t>Average light fleet engine sizes</t>
  </si>
  <si>
    <t>Light fleet number of vehicles by engine size</t>
  </si>
  <si>
    <t>Light Passnger Vehicles</t>
  </si>
  <si>
    <t>Light fleet travel (million VKT)</t>
  </si>
  <si>
    <t>Light fleet VKT</t>
  </si>
  <si>
    <t xml:space="preserve">Total vehicles </t>
  </si>
  <si>
    <t xml:space="preserve"> Year in</t>
  </si>
  <si>
    <t xml:space="preserve"> 2019 Diesel</t>
  </si>
  <si>
    <t>2019 Petrol</t>
  </si>
  <si>
    <t>Average engine size of vehicles entering the light fleet</t>
  </si>
  <si>
    <t>&lt;= 60cc</t>
  </si>
  <si>
    <t>&lt;= 100cc</t>
  </si>
  <si>
    <t>&lt;= 250cc</t>
  </si>
  <si>
    <t>&lt;= 600cc</t>
  </si>
  <si>
    <t>&lt;= 1000cc</t>
  </si>
  <si>
    <t xml:space="preserve"> &gt; 1000cc</t>
  </si>
  <si>
    <t>Averge engine capacity</t>
  </si>
  <si>
    <t>Vehicles entering the fleet: country of manufacture</t>
  </si>
  <si>
    <t>Vehicles entering the fleet: country imported from</t>
  </si>
  <si>
    <t>Used Europe and America</t>
  </si>
  <si>
    <t>Used Japan</t>
  </si>
  <si>
    <t>Used Australia</t>
  </si>
  <si>
    <t>Used NZ</t>
  </si>
  <si>
    <t>New Europe and America</t>
  </si>
  <si>
    <t>New Japan</t>
  </si>
  <si>
    <t>New Australia</t>
  </si>
  <si>
    <t>New NZ</t>
  </si>
  <si>
    <t xml:space="preserve"> Year out</t>
  </si>
  <si>
    <t>New Average Age</t>
  </si>
  <si>
    <t xml:space="preserve"> New Vehicles</t>
  </si>
  <si>
    <t>Used Average Age</t>
  </si>
  <si>
    <t xml:space="preserve"> Used Vehicles</t>
  </si>
  <si>
    <t>Petrol Average Age</t>
  </si>
  <si>
    <t xml:space="preserve"> Petrol Vehicles</t>
  </si>
  <si>
    <t>Diesel Average Age</t>
  </si>
  <si>
    <t xml:space="preserve"> Diesel Vehicles</t>
  </si>
  <si>
    <t>Diesel travel per light vehicle</t>
  </si>
  <si>
    <t>Petrol travel per light vehicle</t>
  </si>
  <si>
    <t>Number of vehicles (*)</t>
  </si>
  <si>
    <t>Petrol hybrid</t>
  </si>
  <si>
    <t>Diesel hybrid</t>
  </si>
  <si>
    <t>Electric (petrol extended)</t>
  </si>
  <si>
    <t>Electric (diesel extended)</t>
  </si>
  <si>
    <t>Plugin petrol hybrid (PHEV)</t>
  </si>
  <si>
    <t>Plugin diesel hybrid (PHEV)</t>
  </si>
  <si>
    <t>LPG</t>
  </si>
  <si>
    <t>CNG</t>
  </si>
  <si>
    <t>Hydrogen</t>
  </si>
  <si>
    <t>Emissions standards in fleet: light diesel vehicles</t>
  </si>
  <si>
    <t>Emissions standards in fleet: light petrol vehicles</t>
  </si>
  <si>
    <t>Testing status of vehicles</t>
  </si>
  <si>
    <t>Manawatu-Whanganui</t>
  </si>
  <si>
    <t>Petrol and diesel vehicle entry to and exit from the fleet</t>
  </si>
  <si>
    <t>Canada 2017</t>
  </si>
  <si>
    <t>https://www.autoserviceworld.com/by-the-numbers-average-age-of-u-s-canadian-fleets/</t>
  </si>
  <si>
    <t>https://www.abs.gov.au/statistics/industry/tourism-and-transport/motor-vehicle-census-australia/latest-release</t>
  </si>
  <si>
    <t>Australia 2019/20</t>
  </si>
  <si>
    <t>Quarterly vehicle registrations</t>
  </si>
  <si>
    <t xml:space="preserve"> Japanese New</t>
  </si>
  <si>
    <t xml:space="preserve"> Japanese Used</t>
  </si>
  <si>
    <t xml:space="preserve"> Other Countries New</t>
  </si>
  <si>
    <t xml:space="preserve"> Other Countries Used</t>
  </si>
  <si>
    <t xml:space="preserve"> Light Passenger</t>
  </si>
  <si>
    <t>Light vehicles per 1000</t>
  </si>
  <si>
    <t>Fleet composition by vehcle type and import status</t>
  </si>
  <si>
    <t>Gross vehicle mass range (kg)</t>
  </si>
  <si>
    <t>Average light passenger/commercial travel by YoM</t>
  </si>
  <si>
    <t xml:space="preserve">Travel (million km) by fuel type and vehicle type </t>
  </si>
  <si>
    <t>Emissions of vehicles entering the light fleet</t>
  </si>
  <si>
    <t>Fleet Composition</t>
  </si>
  <si>
    <t>Table 11.1  Truck and trailer travel</t>
  </si>
  <si>
    <t>Table 11.2  Truck+trailer tonne-km</t>
  </si>
  <si>
    <t>Tab 1.1  Composition of the NZ Fleet</t>
  </si>
  <si>
    <t>Tab 1.2  Composition of the NZ fleet relative to Jan 2000</t>
  </si>
  <si>
    <t>Tab 1.1 extra Fleet Average Age</t>
  </si>
  <si>
    <t>Tab 1.3 Total collective distance travelled</t>
  </si>
  <si>
    <t>Tab 1.4  Light fleet travel by year</t>
  </si>
  <si>
    <t>Tab 1.5  Light fleet ownership per capita by year</t>
  </si>
  <si>
    <t>Tab 1.5b Regional light fleet ownership per capita</t>
  </si>
  <si>
    <t>Tab 1.6  Light fleet travel per capita by year</t>
  </si>
  <si>
    <t>Tab 1.7  Light fleet average vehicle travel by year</t>
  </si>
  <si>
    <t>Tab 1.8  International comparisons of fleet ages</t>
  </si>
  <si>
    <t xml:space="preserve">Tab 2.1  Number of new/used light vehicles by year </t>
  </si>
  <si>
    <t>Tab 2.2  Percentage of used imports in the light/truck/bus fleets, by year</t>
  </si>
  <si>
    <t>Tab 2.3 Average age of Light, Trucks and Buses by year</t>
  </si>
  <si>
    <t>Tab 2.4 Light fleet average age in detail, by year</t>
  </si>
  <si>
    <t>Tab 2.5a Light fleet year of manufacture</t>
  </si>
  <si>
    <t>Tab 2.6a Motorcycle year of manufacture</t>
  </si>
  <si>
    <t>Tab 2.7a Truck year of manufacture</t>
  </si>
  <si>
    <t>Tab 2.8a Bus year of manufacture</t>
  </si>
  <si>
    <t>Tab 2.9  Heavy vehicle mass</t>
  </si>
  <si>
    <t>Tab 2.10 Light fleet age distribution</t>
  </si>
  <si>
    <t>Tab 3.1  Total LPV, LCV, Truck and Bus travel by year of manufacture in 5 year blocks</t>
  </si>
  <si>
    <t>Tab 3.2 Light, truck, bus travel by new/used, by year of manufacture in 5 year blocks</t>
  </si>
  <si>
    <t>Tab 3.4  LPV, LCV, Truck and Bus travel per vehicle by year of manufacture in 5 year blocks</t>
  </si>
  <si>
    <t>Tab 3.5  Average light travel by year of manufacture</t>
  </si>
  <si>
    <t>Tab 3 Light fleet travel by engine size</t>
  </si>
  <si>
    <t xml:space="preserve">Tab 4.1b  Light fleet average engine capacity by petrol/diesel by year </t>
  </si>
  <si>
    <t>Tab 4.3a  Light passenger average travel by cc band, by year of manufacture</t>
  </si>
  <si>
    <t>Tab 4.3b  Light commercial average travel by cc band, by year of manufacture</t>
  </si>
  <si>
    <t>Tab 4.4 Motorcycle fleet engine composition by year</t>
  </si>
  <si>
    <t>Tab 5.1  Entry and exit from the fleet</t>
  </si>
  <si>
    <t>Tab 5.2abcd  Vehicles entering/leaving the fleet by Year of Manufacture</t>
  </si>
  <si>
    <t>Tab 6.2b Used light imports : Year of manufacture and fuel</t>
  </si>
  <si>
    <t>Tab 6.2c  Average age of used imports entering the truck and bus fleets by year</t>
  </si>
  <si>
    <t>Tab 6.3  Average engine size of vehicles entering the light fleet, by petrol/diesel and year</t>
  </si>
  <si>
    <t>Tab 6.4a  Numbers of used imports entering the light fleet, by engize size band and year</t>
  </si>
  <si>
    <t>Tab 6.5a  Numbers of motorcycles entering the fleet, by engize size band and year</t>
  </si>
  <si>
    <t>Tab 6.5b  Average engine capacity of motorcycles entering the fleet, by year</t>
  </si>
  <si>
    <t>Tab 6.7a Vehicles entering the fleet: country of manufacture</t>
  </si>
  <si>
    <t>Tab 6.7b Vehicles entering the fleet: country imported from</t>
  </si>
  <si>
    <t>Tab 7.3a,b,c Last odometer reading of scrapped vehicles</t>
  </si>
  <si>
    <t>Tab 7.3d,e Last odometer reading of scrapped vehicles</t>
  </si>
  <si>
    <t>Tab 8.1 Diesel vehicles in the light, truck and bus fleets</t>
  </si>
  <si>
    <t>Tab 8.2  Petrol and diesel travel</t>
  </si>
  <si>
    <t>Tab 8.2a  Percentage of light passenger/commercial vehicles by petrol/diesel</t>
  </si>
  <si>
    <t>Tab 8.2b  Percentage of light passenger/commercial travel by petrol/diesel</t>
  </si>
  <si>
    <t>Tab 8.3  Light fleet petrol and diesel travel by year of manufacture in 5 year blocks</t>
  </si>
  <si>
    <t>Tab 9.4 Average quarterly CO2 emissions of light fleet registrations</t>
  </si>
  <si>
    <t>Tab 9.11 Emissions standards of vehicles in the light fleet</t>
  </si>
  <si>
    <t>Tab 10.1  Travel weighted vehicle age by year</t>
  </si>
  <si>
    <t>Tab 10.2  Travel weighted engine size by year</t>
  </si>
  <si>
    <t>Petrol electric hybrid</t>
  </si>
  <si>
    <t>Diesel electric hybrid</t>
  </si>
  <si>
    <t>Tab 6.1  Number of New/used imports entering the light fleet by year</t>
  </si>
  <si>
    <t>Tab 6.4b  Numbers of New entering the light fleet, by engize size band and year</t>
  </si>
  <si>
    <t>Tab 7.1a  Number of light fleet used imports/New scrapped, by year</t>
  </si>
  <si>
    <t>Tab 7.1b  Number of heavy fleet used imports/New scrapped, by year</t>
  </si>
  <si>
    <t>Tab 7.2a  Average age of light fleet used imports/New when scrapped, by year</t>
  </si>
  <si>
    <t>Tab 7.2b  Average age of heavy fleet used imports/New when scrapped, by year</t>
  </si>
  <si>
    <t>Light New</t>
  </si>
  <si>
    <t>Light passenger New</t>
  </si>
  <si>
    <t>Light commercial New</t>
  </si>
  <si>
    <t>Motorcycle New</t>
  </si>
  <si>
    <t>Truck New</t>
  </si>
  <si>
    <t>Bus New</t>
  </si>
  <si>
    <t>New light average age</t>
  </si>
  <si>
    <t>New light passenger</t>
  </si>
  <si>
    <t>New light commercial</t>
  </si>
  <si>
    <t>New truck</t>
  </si>
  <si>
    <t>New bus</t>
  </si>
  <si>
    <t>New LPV yrs</t>
  </si>
  <si>
    <t>New LCV yrs</t>
  </si>
  <si>
    <t xml:space="preserve">Light fleet New </t>
  </si>
  <si>
    <t>Travel per New truck</t>
  </si>
  <si>
    <t>Travel per New bus</t>
  </si>
  <si>
    <t>New petrol light fleet</t>
  </si>
  <si>
    <t>New diesel light fleet</t>
  </si>
  <si>
    <t>New &lt;= 60</t>
  </si>
  <si>
    <t>New &lt;= 125</t>
  </si>
  <si>
    <t>New &lt;= 250</t>
  </si>
  <si>
    <t>New &lt;= 600</t>
  </si>
  <si>
    <t>New &lt;= 1000</t>
  </si>
  <si>
    <t>New &gt; 1000</t>
  </si>
  <si>
    <t>Petrol New in</t>
  </si>
  <si>
    <t>Diesel New in</t>
  </si>
  <si>
    <t>Petrol New out</t>
  </si>
  <si>
    <t>Diesel New out</t>
  </si>
  <si>
    <t>New &lt; 1350</t>
  </si>
  <si>
    <t>New 1350-1599</t>
  </si>
  <si>
    <t>New 1600-1999</t>
  </si>
  <si>
    <t>New 2000-2999</t>
  </si>
  <si>
    <t>New 3000-3999</t>
  </si>
  <si>
    <t>New 4000+</t>
  </si>
  <si>
    <t>New light diesel</t>
  </si>
  <si>
    <t>New Petrol</t>
  </si>
  <si>
    <t>New Diesel</t>
  </si>
  <si>
    <t>Number New petrol</t>
  </si>
  <si>
    <t>Number New diesel</t>
  </si>
  <si>
    <t xml:space="preserve">2015-2019 </t>
  </si>
  <si>
    <t xml:space="preserve">2020-2024 </t>
  </si>
  <si>
    <t xml:space="preserve">Up to 1968 </t>
  </si>
  <si>
    <t xml:space="preserve"> 2020 Diesel</t>
  </si>
  <si>
    <t xml:space="preserve">2020 Petrol </t>
  </si>
  <si>
    <t>Road tonne-km estimates were produced previously using Road User Charges (RUC) data</t>
  </si>
  <si>
    <t>Changes to RUC in 2012 mean that that technique is no longer viable</t>
  </si>
  <si>
    <t xml:space="preserve">2020Q1 </t>
  </si>
  <si>
    <t xml:space="preserve">2020Q2 </t>
  </si>
  <si>
    <t xml:space="preserve">2020Q3 </t>
  </si>
  <si>
    <t xml:space="preserve">2020Q4 </t>
  </si>
  <si>
    <t>Euro 4 or 5 petrol</t>
  </si>
  <si>
    <t>Japan pre-98 petrol</t>
  </si>
  <si>
    <t>Japan 05d petrol</t>
  </si>
  <si>
    <t>Japan 18 petrol</t>
  </si>
  <si>
    <t>US2001 petrol</t>
  </si>
  <si>
    <t>US2004 petrol</t>
  </si>
  <si>
    <t>US2007 petrol</t>
  </si>
  <si>
    <t>Euro 4 or 5 diesel</t>
  </si>
  <si>
    <t>Japan 18 diesel</t>
  </si>
  <si>
    <t>US2004 diesel</t>
  </si>
  <si>
    <t>Note: All CO2 values (grams/km) are on the three phase (that is, those for low, medium, and high speed) Worldwide Harmonised Light Vehicle Test Procedure (3P-WLTP)</t>
  </si>
  <si>
    <t>Q2</t>
  </si>
  <si>
    <t>Q3</t>
  </si>
  <si>
    <t>Q4</t>
  </si>
  <si>
    <t>Q1</t>
  </si>
  <si>
    <t xml:space="preserve">(**) Infoshare DPE056AA, June population
</t>
  </si>
  <si>
    <t>Popn (**)</t>
  </si>
  <si>
    <t>Fuel types in the fleet</t>
  </si>
  <si>
    <t>Motorcycles and mopeds</t>
  </si>
  <si>
    <t>Other/unknown</t>
  </si>
  <si>
    <t>Note - this table is based on the work NZTA has done to upgrade the fuel information held on the vehicle register</t>
  </si>
  <si>
    <t>However the upgrade only applied to live vehicles, we cannot use this method to track historic registrations,</t>
  </si>
  <si>
    <t>as any of those vehicles that have been scrapped may not have an appropriate fuel type</t>
  </si>
  <si>
    <t>Tab 8.5 Primary fuel types by vehicle type</t>
  </si>
  <si>
    <t>The New Zealand 2021 Vehicle Fleet : Data Spreadsheet</t>
  </si>
  <si>
    <t>October/November 2022</t>
  </si>
  <si>
    <t>2021 Diesel</t>
  </si>
  <si>
    <t xml:space="preserve">2021 Petrol </t>
  </si>
  <si>
    <t xml:space="preserve">2021Q1 </t>
  </si>
  <si>
    <t xml:space="preserve">2021Q2 </t>
  </si>
  <si>
    <t xml:space="preserve">2021Q3 </t>
  </si>
  <si>
    <t xml:space="preserve">2021Q4 </t>
  </si>
  <si>
    <t xml:space="preserve"> Overall</t>
  </si>
  <si>
    <t>Regional annual VKT in billion</t>
  </si>
  <si>
    <t>Manawatu/Wanganui</t>
  </si>
  <si>
    <t>Other or unknown regions</t>
  </si>
  <si>
    <t>NZ total</t>
  </si>
  <si>
    <t>Tab 1.4b  Regional vehicle travel</t>
  </si>
  <si>
    <t>Distance (million km)</t>
  </si>
  <si>
    <t>Vehicle Year of Manufacture (by end of 2021)</t>
  </si>
  <si>
    <t xml:space="preserve">Heavy vehicle mass distribution </t>
  </si>
  <si>
    <t>Note: Average travel for the 2021 YoM vehicles is far lower as the vehicles are only in the fleet for part of the year, and many have not had a second inspection.</t>
  </si>
  <si>
    <t>Light annual travel by engine size and YoM</t>
  </si>
  <si>
    <t>Note: Average annual travel for the 2021 YoM vehicles is far lower as the vehicles are only in the fleet for part of the year.</t>
  </si>
  <si>
    <t>Used imports entering the light fleet: year of manufacture and fuel type vs NZ registration</t>
  </si>
  <si>
    <t>Light fleet by fuel type: main fuel</t>
  </si>
  <si>
    <t>Light fleet byfuel type: secondary fuel</t>
  </si>
  <si>
    <t>Tab 8.4 Light vehicle fleet by fuel type</t>
  </si>
  <si>
    <t>Average CO2 emissions (g/km): newly registered light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</si>
</sst>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0.0"/>
    <numFmt numFmtId="165" formatCode="0.0%"/>
    <numFmt numFmtId="166" formatCode="_-* #,##0_-;\-* #,##0_-;_-* &quot;-&quot;??_-;_-@_-"/>
    <numFmt numFmtId="167" formatCode="&quot;$&quot;#,##0\ ;\(&quot;$&quot;#,##0\)"/>
    <numFmt numFmtId="168" formatCode="&quot;$&quot;#,##0.00;[Red]\(&quot;$&quot;#,##0.00\)"/>
    <numFmt numFmtId="169" formatCode="[Blue]#,##0"/>
    <numFmt numFmtId="170" formatCode="[Blue]0.0;\-0.0"/>
    <numFmt numFmtId="171" formatCode="yyyy"/>
    <numFmt numFmtId="172" formatCode="mmm\ yyyy"/>
    <numFmt numFmtId="173" formatCode="0.0000%"/>
  </numFmts>
  <fonts count="6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u/>
      <sz val="10"/>
      <color indexed="12"/>
      <name val="Arial"/>
      <family val="2"/>
    </font>
    <font>
      <sz val="10"/>
      <color indexed="8"/>
      <name val="Arial"/>
      <family val="2"/>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i/>
      <sz val="10"/>
      <name val="Arial"/>
      <family val="2"/>
    </font>
    <font>
      <sz val="10"/>
      <color indexed="12"/>
      <name val="Arial"/>
      <family val="2"/>
    </font>
    <font>
      <b/>
      <sz val="20"/>
      <color indexed="9"/>
      <name val="Arial"/>
      <family val="2"/>
    </font>
    <font>
      <b/>
      <sz val="11"/>
      <color indexed="9"/>
      <name val="Arial"/>
      <family val="2"/>
    </font>
    <font>
      <b/>
      <i/>
      <sz val="11"/>
      <color indexed="9"/>
      <name val="Arial"/>
      <family val="2"/>
    </font>
    <font>
      <b/>
      <i/>
      <u/>
      <sz val="11"/>
      <color indexed="9"/>
      <name val="Arial"/>
      <family val="2"/>
    </font>
    <font>
      <b/>
      <sz val="10"/>
      <color indexed="9"/>
      <name val="Arial"/>
      <family val="2"/>
    </font>
    <font>
      <sz val="10"/>
      <color indexed="9"/>
      <name val="Arial"/>
      <family val="2"/>
    </font>
    <font>
      <sz val="11"/>
      <color indexed="9"/>
      <name val="Arial"/>
      <family val="2"/>
    </font>
    <font>
      <sz val="11"/>
      <name val="Arial"/>
      <family val="2"/>
    </font>
    <font>
      <b/>
      <sz val="10"/>
      <color indexed="12"/>
      <name val="Arial"/>
      <family val="2"/>
    </font>
    <font>
      <u/>
      <sz val="10"/>
      <color indexed="9"/>
      <name val="Arial"/>
      <family val="2"/>
    </font>
    <font>
      <sz val="10"/>
      <color indexed="9"/>
      <name val="Arial"/>
      <family val="2"/>
    </font>
    <font>
      <u/>
      <sz val="10"/>
      <color indexed="9"/>
      <name val="Arial"/>
      <family val="2"/>
    </font>
    <font>
      <b/>
      <sz val="8"/>
      <name val="Arial"/>
      <family val="2"/>
    </font>
    <font>
      <sz val="8"/>
      <color theme="1"/>
      <name val="Arial"/>
      <family val="2"/>
    </font>
    <font>
      <b/>
      <sz val="8"/>
      <color indexed="9"/>
      <name val="Arial"/>
      <family val="2"/>
    </font>
    <font>
      <sz val="8"/>
      <color indexed="9"/>
      <name val="Arial"/>
      <family val="2"/>
    </font>
    <font>
      <sz val="8"/>
      <color rgb="FF333333"/>
      <name val="Arial"/>
      <family val="2"/>
    </font>
    <font>
      <sz val="8"/>
      <color rgb="FF666666"/>
      <name val="Arial"/>
      <family val="2"/>
    </font>
    <font>
      <sz val="11"/>
      <color indexed="8"/>
      <name val="Calibri"/>
      <family val="2"/>
      <scheme val="minor"/>
    </font>
    <font>
      <sz val="8"/>
      <color indexed="8"/>
      <name val="Arial"/>
      <family val="2"/>
    </font>
    <font>
      <sz val="18"/>
      <color theme="3"/>
      <name val="Cambria"/>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8"/>
      <color theme="0" tint="-0.499984740745262"/>
      <name val="Arial"/>
      <family val="2"/>
    </font>
    <font>
      <u/>
      <sz val="8"/>
      <color indexed="12"/>
      <name val="Arial"/>
      <family val="2"/>
    </font>
    <font>
      <b/>
      <sz val="10"/>
      <color theme="1"/>
      <name val="Arial"/>
      <family val="2"/>
    </font>
    <font>
      <sz val="8"/>
      <color theme="1"/>
      <name val="Calibri"/>
      <family val="2"/>
      <scheme val="minor"/>
    </font>
    <font>
      <sz val="9"/>
      <name val="Arial"/>
      <family val="2"/>
    </font>
    <font>
      <u/>
      <sz val="11"/>
      <color indexed="12"/>
      <name val="Arial"/>
      <family val="2"/>
    </font>
    <font>
      <b/>
      <sz val="10"/>
      <color rgb="FF1967CC"/>
      <name val="Arial"/>
      <family val="2"/>
    </font>
  </fonts>
  <fills count="44">
    <fill>
      <patternFill patternType="none"/>
    </fill>
    <fill>
      <patternFill patternType="gray125"/>
    </fill>
    <fill>
      <patternFill patternType="solid">
        <fgColor indexed="9"/>
        <bgColor indexed="64"/>
      </patternFill>
    </fill>
    <fill>
      <patternFill patternType="solid">
        <fgColor indexed="38"/>
        <bgColor indexed="64"/>
      </patternFill>
    </fill>
    <fill>
      <patternFill patternType="solid">
        <fgColor theme="6"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FF"/>
        <bgColor indexed="64"/>
      </patternFill>
    </fill>
    <fill>
      <patternFill patternType="solid">
        <fgColor theme="6"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s>
  <cellStyleXfs count="68">
    <xf numFmtId="0" fontId="0" fillId="0" borderId="0"/>
    <xf numFmtId="0" fontId="9" fillId="0" borderId="0">
      <protection locked="0"/>
    </xf>
    <xf numFmtId="0" fontId="10" fillId="0" borderId="0" applyNumberFormat="0" applyFont="0" applyFill="0" applyBorder="0" applyProtection="0">
      <alignment horizontal="right"/>
    </xf>
    <xf numFmtId="43" fontId="3" fillId="0" borderId="0" applyFont="0" applyFill="0" applyBorder="0" applyAlignment="0" applyProtection="0"/>
    <xf numFmtId="3" fontId="11" fillId="0" borderId="0" applyFont="0" applyFill="0" applyBorder="0" applyAlignment="0" applyProtection="0"/>
    <xf numFmtId="4" fontId="12" fillId="0" borderId="0" applyFont="0" applyFill="0" applyBorder="0" applyAlignment="0" applyProtection="0"/>
    <xf numFmtId="167" fontId="11" fillId="0" borderId="0" applyFont="0" applyFill="0" applyBorder="0" applyAlignment="0" applyProtection="0"/>
    <xf numFmtId="168" fontId="13" fillId="0" borderId="0" applyFont="0" applyFill="0" applyBorder="0" applyAlignment="0" applyProtection="0"/>
    <xf numFmtId="15" fontId="13" fillId="0" borderId="0" applyFont="0" applyFill="0" applyBorder="0" applyProtection="0">
      <alignment horizontal="right"/>
    </xf>
    <xf numFmtId="2" fontId="11" fillId="0" borderId="0" applyFont="0" applyFill="0" applyBorder="0" applyAlignment="0" applyProtection="0"/>
    <xf numFmtId="169" fontId="14" fillId="0" borderId="0">
      <protection locked="0"/>
    </xf>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7" fillId="0" borderId="0" applyNumberFormat="0" applyFill="0" applyBorder="0" applyAlignment="0" applyProtection="0">
      <alignment vertical="top"/>
      <protection locked="0"/>
    </xf>
    <xf numFmtId="170" fontId="14" fillId="0" borderId="0">
      <protection locked="0"/>
    </xf>
    <xf numFmtId="0" fontId="3" fillId="0" borderId="0"/>
    <xf numFmtId="9" fontId="3" fillId="0" borderId="0" applyFont="0" applyFill="0" applyBorder="0" applyAlignment="0" applyProtection="0"/>
    <xf numFmtId="10" fontId="13" fillId="0" borderId="0" applyFont="0" applyFill="0" applyBorder="0" applyAlignment="0" applyProtection="0"/>
    <xf numFmtId="0" fontId="8" fillId="0" borderId="0">
      <alignment vertical="top"/>
    </xf>
    <xf numFmtId="4" fontId="10" fillId="0" borderId="1" applyNumberFormat="0" applyFont="0" applyFill="0" applyAlignment="0" applyProtection="0"/>
    <xf numFmtId="2" fontId="9" fillId="1" borderId="2" applyNumberFormat="0" applyBorder="0" applyProtection="0">
      <alignment horizontal="left"/>
    </xf>
    <xf numFmtId="4" fontId="10" fillId="0" borderId="3" applyNumberFormat="0" applyFont="0" applyFill="0" applyAlignment="0" applyProtection="0"/>
    <xf numFmtId="171" fontId="13" fillId="0" borderId="0" applyFont="0" applyFill="0" applyBorder="0" applyAlignment="0" applyProtection="0"/>
    <xf numFmtId="0" fontId="2" fillId="13" borderId="0" applyNumberFormat="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1" fillId="0" borderId="0" applyNumberFormat="0" applyFill="0" applyBorder="0" applyAlignment="0" applyProtection="0"/>
    <xf numFmtId="0" fontId="42" fillId="14" borderId="0" applyNumberFormat="0" applyBorder="0" applyAlignment="0" applyProtection="0"/>
    <xf numFmtId="0" fontId="43" fillId="15" borderId="0" applyNumberFormat="0" applyBorder="0" applyAlignment="0" applyProtection="0"/>
    <xf numFmtId="0" fontId="44" fillId="16" borderId="0" applyNumberFormat="0" applyBorder="0" applyAlignment="0" applyProtection="0"/>
    <xf numFmtId="0" fontId="45" fillId="17" borderId="10" applyNumberFormat="0" applyAlignment="0" applyProtection="0"/>
    <xf numFmtId="0" fontId="46" fillId="18" borderId="11" applyNumberFormat="0" applyAlignment="0" applyProtection="0"/>
    <xf numFmtId="0" fontId="47" fillId="18" borderId="10" applyNumberFormat="0" applyAlignment="0" applyProtection="0"/>
    <xf numFmtId="0" fontId="48" fillId="0" borderId="12" applyNumberFormat="0" applyFill="0" applyAlignment="0" applyProtection="0"/>
    <xf numFmtId="0" fontId="49" fillId="19" borderId="13"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2" fillId="24" borderId="0" applyNumberFormat="0" applyBorder="0" applyAlignment="0" applyProtection="0"/>
    <xf numFmtId="0" fontId="5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2" fillId="28" borderId="0" applyNumberFormat="0" applyBorder="0" applyAlignment="0" applyProtection="0"/>
    <xf numFmtId="0" fontId="52" fillId="29" borderId="0" applyNumberFormat="0" applyBorder="0" applyAlignment="0" applyProtection="0"/>
    <xf numFmtId="0" fontId="1" fillId="30" borderId="0" applyNumberFormat="0" applyBorder="0" applyAlignment="0" applyProtection="0"/>
    <xf numFmtId="0" fontId="52" fillId="31" borderId="0" applyNumberFormat="0" applyBorder="0" applyAlignment="0" applyProtection="0"/>
    <xf numFmtId="0" fontId="5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52" fillId="35" borderId="0" applyNumberFormat="0" applyBorder="0" applyAlignment="0" applyProtection="0"/>
    <xf numFmtId="0" fontId="5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52" fillId="39" borderId="0" applyNumberFormat="0" applyBorder="0" applyAlignment="0" applyProtection="0"/>
    <xf numFmtId="0" fontId="5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52" fillId="43" borderId="0" applyNumberFormat="0" applyBorder="0" applyAlignment="0" applyProtection="0"/>
    <xf numFmtId="0" fontId="1" fillId="0" borderId="0"/>
    <xf numFmtId="0" fontId="53" fillId="0" borderId="15" applyNumberFormat="0" applyFill="0" applyAlignment="0" applyProtection="0"/>
    <xf numFmtId="0" fontId="54" fillId="0" borderId="16" applyNumberFormat="0" applyFill="0" applyAlignment="0" applyProtection="0"/>
    <xf numFmtId="0" fontId="1" fillId="20" borderId="14" applyNumberFormat="0" applyFont="0" applyAlignment="0" applyProtection="0"/>
    <xf numFmtId="0" fontId="55" fillId="0" borderId="17" applyNumberFormat="0" applyFill="0" applyAlignment="0" applyProtection="0"/>
    <xf numFmtId="0" fontId="1" fillId="13" borderId="0" applyNumberFormat="0" applyBorder="0" applyAlignment="0" applyProtection="0"/>
    <xf numFmtId="0" fontId="56" fillId="0" borderId="0" applyNumberFormat="0" applyFill="0" applyBorder="0" applyAlignment="0" applyProtection="0"/>
  </cellStyleXfs>
  <cellXfs count="238">
    <xf numFmtId="0" fontId="0" fillId="0" borderId="0" xfId="0"/>
    <xf numFmtId="0" fontId="0" fillId="0" borderId="0" xfId="0" applyAlignment="1">
      <alignment horizontal="center"/>
    </xf>
    <xf numFmtId="0" fontId="0" fillId="0" borderId="0" xfId="0" applyAlignment="1">
      <alignment horizontal="center" vertical="top" wrapText="1"/>
    </xf>
    <xf numFmtId="1" fontId="0" fillId="0" borderId="0" xfId="0" applyNumberFormat="1" applyAlignment="1">
      <alignment horizontal="center"/>
    </xf>
    <xf numFmtId="2" fontId="0" fillId="0" borderId="0" xfId="0" applyNumberFormat="1" applyAlignment="1">
      <alignment horizontal="center"/>
    </xf>
    <xf numFmtId="1" fontId="0" fillId="0" borderId="0" xfId="0" applyNumberFormat="1"/>
    <xf numFmtId="0" fontId="0" fillId="0" borderId="0" xfId="0" applyAlignment="1">
      <alignment vertical="top" wrapText="1"/>
    </xf>
    <xf numFmtId="0" fontId="4" fillId="0" borderId="0" xfId="0" applyFont="1"/>
    <xf numFmtId="165" fontId="0" fillId="0" borderId="0" xfId="17" applyNumberFormat="1" applyFont="1"/>
    <xf numFmtId="0" fontId="0" fillId="0" borderId="0" xfId="0" applyAlignment="1">
      <alignment vertical="top"/>
    </xf>
    <xf numFmtId="0" fontId="0" fillId="2" borderId="0" xfId="0" applyFill="1"/>
    <xf numFmtId="0" fontId="7" fillId="2" borderId="0" xfId="14" applyFill="1" applyAlignment="1" applyProtection="1"/>
    <xf numFmtId="0" fontId="19" fillId="2" borderId="0" xfId="0" applyFont="1" applyFill="1"/>
    <xf numFmtId="0" fontId="0" fillId="3" borderId="0" xfId="0" applyFill="1"/>
    <xf numFmtId="0" fontId="21" fillId="3" borderId="0" xfId="0" applyFont="1" applyFill="1"/>
    <xf numFmtId="0" fontId="24" fillId="3" borderId="0" xfId="0" applyFont="1" applyFill="1" applyAlignment="1">
      <alignment vertical="center"/>
    </xf>
    <xf numFmtId="0" fontId="25" fillId="3" borderId="0" xfId="0" applyFont="1" applyFill="1" applyAlignment="1">
      <alignment vertical="center"/>
    </xf>
    <xf numFmtId="0" fontId="21" fillId="3" borderId="0" xfId="0" applyFont="1" applyFill="1" applyAlignment="1">
      <alignment vertical="center"/>
    </xf>
    <xf numFmtId="0" fontId="26" fillId="3" borderId="0" xfId="0" applyFont="1" applyFill="1" applyAlignment="1">
      <alignment vertical="center"/>
    </xf>
    <xf numFmtId="0" fontId="26" fillId="3" borderId="0" xfId="0" applyFont="1" applyFill="1" applyAlignment="1">
      <alignment horizontal="center" vertical="center"/>
    </xf>
    <xf numFmtId="0" fontId="0" fillId="0" borderId="0" xfId="0" applyAlignment="1">
      <alignment vertical="center"/>
    </xf>
    <xf numFmtId="164" fontId="0" fillId="0" borderId="0" xfId="0" applyNumberFormat="1" applyAlignment="1">
      <alignment horizontal="center"/>
    </xf>
    <xf numFmtId="0" fontId="18" fillId="0" borderId="0" xfId="0" applyFont="1"/>
    <xf numFmtId="165" fontId="0" fillId="0" borderId="0" xfId="17" applyNumberFormat="1" applyFont="1" applyAlignment="1">
      <alignment horizontal="center"/>
    </xf>
    <xf numFmtId="0" fontId="21" fillId="0" borderId="0" xfId="0" applyFont="1" applyAlignment="1">
      <alignment vertical="center"/>
    </xf>
    <xf numFmtId="2" fontId="0" fillId="0" borderId="0" xfId="0" applyNumberFormat="1"/>
    <xf numFmtId="0" fontId="28" fillId="0" borderId="0" xfId="0" applyFont="1"/>
    <xf numFmtId="0" fontId="28" fillId="2" borderId="0" xfId="0" applyFont="1" applyFill="1"/>
    <xf numFmtId="9" fontId="0" fillId="0" borderId="0" xfId="17" applyFont="1" applyAlignment="1">
      <alignment horizontal="center"/>
    </xf>
    <xf numFmtId="0" fontId="4" fillId="0" borderId="0" xfId="0" applyFont="1" applyAlignment="1">
      <alignment horizontal="center" vertical="top" wrapText="1"/>
    </xf>
    <xf numFmtId="0" fontId="21" fillId="3" borderId="0" xfId="0" applyFont="1" applyFill="1" applyAlignment="1">
      <alignment horizontal="center" vertical="center"/>
    </xf>
    <xf numFmtId="0" fontId="0" fillId="3" borderId="0" xfId="0" applyFill="1" applyAlignment="1">
      <alignment horizontal="center"/>
    </xf>
    <xf numFmtId="0" fontId="4" fillId="0" borderId="0" xfId="0" applyFont="1" applyAlignment="1">
      <alignment horizontal="center"/>
    </xf>
    <xf numFmtId="0" fontId="30" fillId="3" borderId="0" xfId="0" applyFont="1" applyFill="1"/>
    <xf numFmtId="0" fontId="20" fillId="3" borderId="0" xfId="0" applyFont="1" applyFill="1" applyAlignment="1">
      <alignment vertical="center"/>
    </xf>
    <xf numFmtId="0" fontId="22" fillId="3" borderId="0" xfId="0" applyFont="1" applyFill="1" applyAlignment="1">
      <alignment vertical="top" wrapText="1"/>
    </xf>
    <xf numFmtId="0" fontId="23" fillId="3" borderId="0" xfId="14" applyFont="1" applyFill="1" applyAlignment="1" applyProtection="1"/>
    <xf numFmtId="0" fontId="0" fillId="5" borderId="0" xfId="0" applyFill="1"/>
    <xf numFmtId="0" fontId="3" fillId="0" borderId="0" xfId="0" applyFont="1" applyAlignment="1">
      <alignment horizontal="center" vertical="top" wrapText="1"/>
    </xf>
    <xf numFmtId="0" fontId="3" fillId="0" borderId="0" xfId="0" applyFont="1"/>
    <xf numFmtId="0" fontId="6" fillId="0" borderId="0" xfId="0" applyFont="1" applyAlignment="1">
      <alignment vertical="top" wrapText="1"/>
    </xf>
    <xf numFmtId="0" fontId="6" fillId="0" borderId="0" xfId="0" quotePrefix="1" applyFont="1" applyAlignment="1">
      <alignment horizontal="right"/>
    </xf>
    <xf numFmtId="0" fontId="0" fillId="7" borderId="0" xfId="0" applyFill="1"/>
    <xf numFmtId="0" fontId="3" fillId="0" borderId="0" xfId="0" applyFont="1" applyAlignment="1">
      <alignment horizontal="left"/>
    </xf>
    <xf numFmtId="0" fontId="6" fillId="0" borderId="0" xfId="0" applyFont="1"/>
    <xf numFmtId="0" fontId="6" fillId="0" borderId="0" xfId="0" quotePrefix="1" applyFont="1" applyAlignment="1">
      <alignment horizontal="right" vertical="center"/>
    </xf>
    <xf numFmtId="0" fontId="32" fillId="0" borderId="0" xfId="0" applyFont="1"/>
    <xf numFmtId="3" fontId="6" fillId="0" borderId="0" xfId="0" applyNumberFormat="1" applyFont="1" applyAlignment="1">
      <alignment horizontal="center"/>
    </xf>
    <xf numFmtId="165" fontId="6" fillId="0" borderId="0" xfId="17" applyNumberFormat="1" applyFont="1" applyBorder="1" applyAlignment="1">
      <alignment horizontal="center"/>
    </xf>
    <xf numFmtId="0" fontId="0" fillId="12" borderId="0" xfId="0" applyFill="1"/>
    <xf numFmtId="3" fontId="0" fillId="0" borderId="0" xfId="0" applyNumberFormat="1"/>
    <xf numFmtId="0" fontId="6" fillId="0" borderId="0" xfId="0" applyFont="1" applyAlignment="1">
      <alignment horizontal="center"/>
    </xf>
    <xf numFmtId="9" fontId="0" fillId="0" borderId="0" xfId="17" applyFont="1" applyBorder="1"/>
    <xf numFmtId="0" fontId="7" fillId="12" borderId="0" xfId="14" applyFill="1" applyBorder="1" applyAlignment="1" applyProtection="1"/>
    <xf numFmtId="0" fontId="7" fillId="12" borderId="0" xfId="14" applyFill="1" applyAlignment="1" applyProtection="1"/>
    <xf numFmtId="0" fontId="29" fillId="3" borderId="0" xfId="14" applyFont="1" applyFill="1" applyAlignment="1" applyProtection="1">
      <alignment vertical="center"/>
    </xf>
    <xf numFmtId="16" fontId="6" fillId="0" borderId="0" xfId="0" quotePrefix="1" applyNumberFormat="1" applyFont="1"/>
    <xf numFmtId="17" fontId="6" fillId="0" borderId="0" xfId="0" quotePrefix="1" applyNumberFormat="1" applyFont="1"/>
    <xf numFmtId="165" fontId="6" fillId="0" borderId="0" xfId="17" applyNumberFormat="1" applyFont="1"/>
    <xf numFmtId="166" fontId="6" fillId="0" borderId="0" xfId="3" applyNumberFormat="1" applyFont="1"/>
    <xf numFmtId="0" fontId="6" fillId="0" borderId="0" xfId="0" applyFont="1" applyAlignment="1">
      <alignment horizontal="center" vertical="top" wrapText="1"/>
    </xf>
    <xf numFmtId="0" fontId="6" fillId="0" borderId="0" xfId="0" quotePrefix="1" applyFont="1" applyAlignment="1">
      <alignment horizontal="center"/>
    </xf>
    <xf numFmtId="2" fontId="6" fillId="0" borderId="0" xfId="0" applyNumberFormat="1" applyFont="1" applyAlignment="1">
      <alignment horizontal="center"/>
    </xf>
    <xf numFmtId="0" fontId="6" fillId="0" borderId="0" xfId="0" applyFont="1" applyAlignment="1">
      <alignment horizontal="center" vertical="top"/>
    </xf>
    <xf numFmtId="0" fontId="6" fillId="0" borderId="5" xfId="0" applyFont="1" applyBorder="1" applyAlignment="1">
      <alignment horizontal="center" vertical="top" wrapText="1"/>
    </xf>
    <xf numFmtId="1" fontId="6" fillId="0" borderId="0" xfId="0" applyNumberFormat="1" applyFont="1" applyAlignment="1">
      <alignment horizontal="center"/>
    </xf>
    <xf numFmtId="0" fontId="6" fillId="0" borderId="0" xfId="0" applyFont="1" applyAlignment="1">
      <alignment horizontal="center" vertical="center"/>
    </xf>
    <xf numFmtId="2" fontId="6" fillId="0" borderId="0" xfId="0" applyNumberFormat="1" applyFont="1"/>
    <xf numFmtId="1" fontId="6" fillId="0" borderId="0" xfId="0" applyNumberFormat="1" applyFont="1"/>
    <xf numFmtId="0" fontId="6" fillId="0" borderId="0" xfId="0" applyFont="1" applyAlignment="1">
      <alignment horizontal="center" vertical="center" wrapText="1"/>
    </xf>
    <xf numFmtId="0" fontId="6" fillId="0" borderId="0" xfId="0" applyFont="1" applyAlignment="1">
      <alignment vertical="center" wrapText="1"/>
    </xf>
    <xf numFmtId="9" fontId="6" fillId="0" borderId="0" xfId="17" applyFont="1" applyBorder="1" applyAlignment="1">
      <alignment horizontal="center"/>
    </xf>
    <xf numFmtId="165" fontId="6" fillId="0" borderId="0" xfId="17" applyNumberFormat="1" applyFont="1" applyAlignment="1">
      <alignment horizontal="center"/>
    </xf>
    <xf numFmtId="9" fontId="6" fillId="0" borderId="0" xfId="17" applyFont="1" applyAlignment="1">
      <alignment horizontal="center"/>
    </xf>
    <xf numFmtId="0" fontId="6" fillId="0" borderId="0" xfId="0" applyFont="1" applyAlignment="1">
      <alignment vertical="center"/>
    </xf>
    <xf numFmtId="165" fontId="6" fillId="0" borderId="0" xfId="17" applyNumberFormat="1" applyFont="1" applyBorder="1"/>
    <xf numFmtId="165" fontId="6" fillId="0" borderId="0" xfId="17" applyNumberFormat="1" applyFont="1" applyFill="1" applyBorder="1" applyAlignment="1">
      <alignment horizontal="center"/>
    </xf>
    <xf numFmtId="0" fontId="6" fillId="0" borderId="0" xfId="0" applyFont="1" applyAlignment="1">
      <alignment horizontal="left" vertical="top" wrapText="1"/>
    </xf>
    <xf numFmtId="0" fontId="32" fillId="0" borderId="0" xfId="0" applyFont="1" applyAlignment="1">
      <alignment horizontal="left"/>
    </xf>
    <xf numFmtId="0" fontId="6" fillId="0" borderId="0" xfId="0" applyFont="1" applyAlignment="1">
      <alignment horizontal="center" wrapText="1"/>
    </xf>
    <xf numFmtId="0" fontId="6" fillId="0" borderId="0" xfId="0" applyFont="1" applyAlignment="1">
      <alignment horizontal="left"/>
    </xf>
    <xf numFmtId="0" fontId="3" fillId="0" borderId="0" xfId="0" applyFont="1" applyAlignment="1">
      <alignment horizontal="center"/>
    </xf>
    <xf numFmtId="0" fontId="6" fillId="0" borderId="0" xfId="0" quotePrefix="1" applyFont="1" applyAlignment="1">
      <alignment horizontal="center" vertical="top" wrapText="1"/>
    </xf>
    <xf numFmtId="0" fontId="21" fillId="3" borderId="0" xfId="16" applyFont="1" applyFill="1" applyAlignment="1">
      <alignment vertical="center"/>
    </xf>
    <xf numFmtId="0" fontId="3" fillId="0" borderId="0" xfId="16"/>
    <xf numFmtId="0" fontId="6" fillId="0" borderId="0" xfId="16" applyFont="1"/>
    <xf numFmtId="0" fontId="32" fillId="0" borderId="0" xfId="16" applyFont="1"/>
    <xf numFmtId="0" fontId="4" fillId="0" borderId="0" xfId="16" applyFont="1"/>
    <xf numFmtId="0" fontId="6" fillId="0" borderId="0" xfId="16" applyFont="1" applyAlignment="1">
      <alignment vertical="top" wrapText="1"/>
    </xf>
    <xf numFmtId="17" fontId="6" fillId="0" borderId="0" xfId="16" quotePrefix="1" applyNumberFormat="1" applyFont="1"/>
    <xf numFmtId="0" fontId="3" fillId="3" borderId="0" xfId="16" applyFill="1"/>
    <xf numFmtId="164" fontId="6" fillId="0" borderId="0" xfId="16" applyNumberFormat="1" applyFont="1" applyAlignment="1">
      <alignment horizontal="center"/>
    </xf>
    <xf numFmtId="0" fontId="3" fillId="0" borderId="0" xfId="16" applyAlignment="1">
      <alignment horizontal="center" vertical="top" wrapText="1"/>
    </xf>
    <xf numFmtId="0" fontId="7" fillId="0" borderId="0" xfId="14" applyAlignment="1" applyProtection="1"/>
    <xf numFmtId="11" fontId="0" fillId="0" borderId="0" xfId="0" applyNumberFormat="1"/>
    <xf numFmtId="0" fontId="8" fillId="0" borderId="0" xfId="0" applyFont="1"/>
    <xf numFmtId="0" fontId="38" fillId="0" borderId="0" xfId="24" applyFont="1" applyFill="1"/>
    <xf numFmtId="3" fontId="39" fillId="0" borderId="0" xfId="0" applyNumberFormat="1" applyFont="1"/>
    <xf numFmtId="166" fontId="39" fillId="0" borderId="0" xfId="3" applyNumberFormat="1" applyFont="1" applyFill="1"/>
    <xf numFmtId="166" fontId="35" fillId="0" borderId="0" xfId="3" applyNumberFormat="1" applyFont="1" applyFill="1"/>
    <xf numFmtId="0" fontId="35" fillId="0" borderId="0" xfId="0" applyFont="1"/>
    <xf numFmtId="166" fontId="6" fillId="7" borderId="0" xfId="3" applyNumberFormat="1" applyFont="1" applyFill="1" applyBorder="1" applyAlignment="1">
      <alignment horizontal="center"/>
    </xf>
    <xf numFmtId="1" fontId="6" fillId="7" borderId="0" xfId="0" applyNumberFormat="1" applyFont="1" applyFill="1" applyAlignment="1">
      <alignment horizontal="center"/>
    </xf>
    <xf numFmtId="49" fontId="6" fillId="0" borderId="0" xfId="3" applyNumberFormat="1" applyFont="1" applyAlignment="1">
      <alignment horizontal="right"/>
    </xf>
    <xf numFmtId="0" fontId="7" fillId="0" borderId="0" xfId="14" applyAlignment="1" applyProtection="1">
      <alignment vertical="center"/>
    </xf>
    <xf numFmtId="0" fontId="3" fillId="7" borderId="0" xfId="0" applyFont="1" applyFill="1"/>
    <xf numFmtId="1" fontId="6" fillId="0" borderId="0" xfId="0" applyNumberFormat="1" applyFont="1" applyAlignment="1">
      <alignment horizontal="left"/>
    </xf>
    <xf numFmtId="165" fontId="6" fillId="0" borderId="0" xfId="0" applyNumberFormat="1" applyFont="1"/>
    <xf numFmtId="0" fontId="31" fillId="3" borderId="0" xfId="14" applyFont="1" applyFill="1" applyAlignment="1" applyProtection="1">
      <alignment vertical="center"/>
    </xf>
    <xf numFmtId="0" fontId="0" fillId="0" borderId="0" xfId="0" applyAlignment="1">
      <alignment wrapText="1"/>
    </xf>
    <xf numFmtId="3" fontId="0" fillId="0" borderId="0" xfId="0" applyNumberFormat="1" applyAlignment="1">
      <alignment horizontal="center"/>
    </xf>
    <xf numFmtId="0" fontId="21" fillId="3" borderId="0" xfId="0" applyFont="1" applyFill="1" applyAlignment="1">
      <alignment horizontal="left" vertical="center"/>
    </xf>
    <xf numFmtId="0" fontId="0" fillId="0" borderId="0" xfId="0" applyAlignment="1">
      <alignment horizontal="left"/>
    </xf>
    <xf numFmtId="0" fontId="3" fillId="0" borderId="0" xfId="0" applyFont="1" applyAlignment="1">
      <alignment horizontal="center" wrapText="1"/>
    </xf>
    <xf numFmtId="165" fontId="0" fillId="0" borderId="0" xfId="17" applyNumberFormat="1" applyFont="1" applyBorder="1"/>
    <xf numFmtId="0" fontId="36" fillId="0" borderId="0" xfId="0" quotePrefix="1" applyFont="1" applyAlignment="1">
      <alignment horizontal="left" vertical="center"/>
    </xf>
    <xf numFmtId="0" fontId="37" fillId="0" borderId="0" xfId="0" quotePrefix="1" applyFont="1" applyAlignment="1">
      <alignment horizontal="left" vertical="center"/>
    </xf>
    <xf numFmtId="172" fontId="6" fillId="0" borderId="0" xfId="0" applyNumberFormat="1" applyFont="1" applyAlignment="1">
      <alignment horizontal="center"/>
    </xf>
    <xf numFmtId="0" fontId="6" fillId="6" borderId="0" xfId="0" applyFont="1" applyFill="1"/>
    <xf numFmtId="0" fontId="6" fillId="0" borderId="0" xfId="0" quotePrefix="1" applyFont="1"/>
    <xf numFmtId="0" fontId="3" fillId="0" borderId="0" xfId="0" quotePrefix="1" applyFont="1"/>
    <xf numFmtId="165" fontId="6" fillId="0" borderId="0" xfId="0" applyNumberFormat="1" applyFont="1" applyAlignment="1">
      <alignment horizontal="center"/>
    </xf>
    <xf numFmtId="165" fontId="0" fillId="0" borderId="0" xfId="0" applyNumberFormat="1"/>
    <xf numFmtId="164" fontId="0" fillId="0" borderId="0" xfId="0" applyNumberFormat="1"/>
    <xf numFmtId="0" fontId="30" fillId="3" borderId="0" xfId="0" applyFont="1" applyFill="1" applyAlignment="1">
      <alignment horizontal="center"/>
    </xf>
    <xf numFmtId="0" fontId="0" fillId="7" borderId="0" xfId="0" applyFill="1" applyAlignment="1">
      <alignment horizontal="center"/>
    </xf>
    <xf numFmtId="0" fontId="6" fillId="7" borderId="0" xfId="0" applyFont="1" applyFill="1"/>
    <xf numFmtId="166" fontId="0" fillId="7" borderId="0" xfId="0" applyNumberFormat="1" applyFill="1"/>
    <xf numFmtId="1" fontId="0" fillId="7" borderId="0" xfId="0" applyNumberFormat="1" applyFill="1"/>
    <xf numFmtId="0" fontId="6" fillId="0" borderId="0" xfId="0" applyFont="1" applyAlignment="1">
      <alignment horizontal="left" wrapText="1"/>
    </xf>
    <xf numFmtId="0" fontId="32" fillId="0" borderId="0" xfId="0" applyFont="1" applyAlignment="1">
      <alignment horizontal="left" vertical="center" wrapText="1"/>
    </xf>
    <xf numFmtId="0" fontId="6" fillId="0" borderId="4" xfId="0" applyFont="1" applyBorder="1" applyAlignment="1">
      <alignment horizontal="center" vertical="top" wrapText="1"/>
    </xf>
    <xf numFmtId="0" fontId="24" fillId="3" borderId="0" xfId="0" applyFont="1" applyFill="1" applyAlignment="1">
      <alignment horizontal="left" vertical="center"/>
    </xf>
    <xf numFmtId="0" fontId="3" fillId="0" borderId="0" xfId="0" applyFont="1" applyAlignment="1">
      <alignment horizontal="left" wrapText="1"/>
    </xf>
    <xf numFmtId="0" fontId="6" fillId="0" borderId="0" xfId="0" applyFont="1" applyAlignment="1">
      <alignment horizontal="left" vertical="center"/>
    </xf>
    <xf numFmtId="164" fontId="6" fillId="0" borderId="0" xfId="0" applyNumberFormat="1" applyFont="1" applyAlignment="1">
      <alignment horizontal="center" vertical="center"/>
    </xf>
    <xf numFmtId="164" fontId="6" fillId="0" borderId="0" xfId="0" applyNumberFormat="1" applyFont="1" applyAlignment="1">
      <alignment horizontal="center" vertical="center" wrapText="1"/>
    </xf>
    <xf numFmtId="0" fontId="6" fillId="0" borderId="8" xfId="0" applyFont="1" applyBorder="1" applyAlignment="1">
      <alignment horizontal="center" vertical="top" wrapText="1"/>
    </xf>
    <xf numFmtId="10" fontId="57" fillId="0" borderId="0" xfId="17" applyNumberFormat="1" applyFont="1" applyAlignment="1">
      <alignment horizontal="center"/>
    </xf>
    <xf numFmtId="0" fontId="21"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wrapText="1"/>
    </xf>
    <xf numFmtId="0" fontId="32" fillId="0" borderId="0" xfId="0" applyFont="1" applyAlignment="1">
      <alignment vertical="center"/>
    </xf>
    <xf numFmtId="0" fontId="35" fillId="0" borderId="0" xfId="0" applyFont="1" applyAlignment="1">
      <alignment vertical="center"/>
    </xf>
    <xf numFmtId="0" fontId="34" fillId="0" borderId="0" xfId="0" applyFont="1" applyAlignment="1">
      <alignment vertical="center"/>
    </xf>
    <xf numFmtId="0" fontId="32" fillId="0" borderId="0" xfId="14" applyFont="1" applyFill="1" applyBorder="1" applyAlignment="1" applyProtection="1">
      <alignment vertical="center"/>
    </xf>
    <xf numFmtId="0" fontId="58" fillId="0" borderId="0" xfId="14" applyFont="1" applyFill="1" applyBorder="1" applyAlignment="1" applyProtection="1">
      <alignment vertical="center"/>
    </xf>
    <xf numFmtId="165" fontId="6" fillId="0" borderId="0" xfId="17" applyNumberFormat="1" applyFont="1" applyFill="1" applyBorder="1"/>
    <xf numFmtId="0" fontId="6" fillId="0" borderId="0" xfId="16" applyFont="1" applyAlignment="1">
      <alignment horizontal="center" vertical="top" wrapText="1"/>
    </xf>
    <xf numFmtId="0" fontId="6" fillId="0" borderId="0" xfId="16" applyFont="1" applyAlignment="1">
      <alignment horizontal="center" vertical="top"/>
    </xf>
    <xf numFmtId="0" fontId="6" fillId="8" borderId="0" xfId="0" applyFont="1" applyFill="1" applyAlignment="1">
      <alignment horizontal="center"/>
    </xf>
    <xf numFmtId="1" fontId="6" fillId="0" borderId="0" xfId="0" applyNumberFormat="1" applyFont="1" applyAlignment="1">
      <alignment horizontal="center" vertical="center" wrapText="1"/>
    </xf>
    <xf numFmtId="1" fontId="6" fillId="0" borderId="0" xfId="0" applyNumberFormat="1" applyFont="1" applyAlignment="1">
      <alignment horizontal="center" vertical="center"/>
    </xf>
    <xf numFmtId="1" fontId="0" fillId="0" borderId="0" xfId="17" applyNumberFormat="1" applyFont="1" applyFill="1" applyBorder="1" applyAlignment="1">
      <alignment horizontal="center"/>
    </xf>
    <xf numFmtId="0" fontId="33" fillId="0" borderId="0" xfId="0" applyFont="1" applyAlignment="1">
      <alignment horizontal="center"/>
    </xf>
    <xf numFmtId="1" fontId="33" fillId="0" borderId="0" xfId="0" applyNumberFormat="1" applyFont="1" applyAlignment="1">
      <alignment horizontal="center"/>
    </xf>
    <xf numFmtId="164" fontId="33" fillId="0" borderId="0" xfId="0" applyNumberFormat="1" applyFont="1" applyAlignment="1">
      <alignment horizontal="center"/>
    </xf>
    <xf numFmtId="165" fontId="33" fillId="0" borderId="0" xfId="17" applyNumberFormat="1" applyFont="1" applyFill="1" applyBorder="1" applyAlignment="1">
      <alignment horizontal="center"/>
    </xf>
    <xf numFmtId="1" fontId="33" fillId="0" borderId="0" xfId="17" applyNumberFormat="1" applyFont="1" applyFill="1" applyBorder="1" applyAlignment="1">
      <alignment horizontal="center"/>
    </xf>
    <xf numFmtId="0" fontId="33" fillId="0" borderId="0" xfId="0" applyFont="1" applyAlignment="1">
      <alignment horizontal="center" vertical="center" wrapText="1"/>
    </xf>
    <xf numFmtId="2" fontId="6" fillId="0" borderId="0" xfId="0" applyNumberFormat="1" applyFont="1" applyAlignment="1">
      <alignment horizontal="center" vertical="center" wrapText="1"/>
    </xf>
    <xf numFmtId="0" fontId="0" fillId="0" borderId="0" xfId="0" applyAlignment="1">
      <alignment horizontal="center" wrapText="1"/>
    </xf>
    <xf numFmtId="9" fontId="0" fillId="0" borderId="0" xfId="17" applyFont="1" applyFill="1" applyBorder="1" applyAlignment="1">
      <alignment horizontal="center"/>
    </xf>
    <xf numFmtId="0" fontId="26" fillId="3" borderId="0" xfId="0" applyFont="1" applyFill="1" applyAlignment="1">
      <alignment horizontal="left" vertical="center"/>
    </xf>
    <xf numFmtId="0" fontId="21" fillId="0" borderId="0" xfId="0" applyFont="1" applyAlignment="1">
      <alignment horizontal="center" vertical="center"/>
    </xf>
    <xf numFmtId="165" fontId="3" fillId="0" borderId="0" xfId="17" applyNumberFormat="1" applyFont="1"/>
    <xf numFmtId="0" fontId="3" fillId="0" borderId="0" xfId="0" quotePrefix="1" applyFont="1" applyAlignment="1">
      <alignment horizontal="center"/>
    </xf>
    <xf numFmtId="2" fontId="3" fillId="0" borderId="0" xfId="0" applyNumberFormat="1" applyFont="1" applyAlignment="1">
      <alignment horizontal="center"/>
    </xf>
    <xf numFmtId="0" fontId="7" fillId="0" borderId="0" xfId="14" applyAlignment="1" applyProtection="1">
      <alignment horizontal="center"/>
    </xf>
    <xf numFmtId="0" fontId="6" fillId="0" borderId="0" xfId="16" applyFont="1" applyAlignment="1">
      <alignment horizontal="center" vertical="center" wrapText="1"/>
    </xf>
    <xf numFmtId="0" fontId="6" fillId="0" borderId="0" xfId="0" applyFont="1" applyAlignment="1">
      <alignment vertical="top"/>
    </xf>
    <xf numFmtId="1" fontId="0" fillId="0" borderId="0" xfId="0" applyNumberFormat="1" applyAlignment="1">
      <alignment vertical="center"/>
    </xf>
    <xf numFmtId="0" fontId="6" fillId="6" borderId="0" xfId="0" applyFont="1" applyFill="1" applyAlignment="1">
      <alignment vertical="center"/>
    </xf>
    <xf numFmtId="0" fontId="25" fillId="3" borderId="0" xfId="0" applyFont="1" applyFill="1"/>
    <xf numFmtId="10" fontId="0" fillId="0" borderId="0" xfId="17" applyNumberFormat="1" applyFont="1" applyBorder="1"/>
    <xf numFmtId="173" fontId="0" fillId="0" borderId="0" xfId="17" applyNumberFormat="1" applyFont="1" applyBorder="1"/>
    <xf numFmtId="166" fontId="0" fillId="0" borderId="0" xfId="3" applyNumberFormat="1" applyFont="1" applyFill="1" applyBorder="1"/>
    <xf numFmtId="0" fontId="59" fillId="0" borderId="0" xfId="0" applyFont="1"/>
    <xf numFmtId="166" fontId="0" fillId="0" borderId="0" xfId="3" applyNumberFormat="1" applyFont="1" applyFill="1" applyBorder="1" applyAlignment="1"/>
    <xf numFmtId="166" fontId="0" fillId="0" borderId="0" xfId="3" applyNumberFormat="1" applyFont="1" applyFill="1" applyBorder="1" applyAlignment="1">
      <alignment horizontal="center"/>
    </xf>
    <xf numFmtId="1" fontId="0" fillId="0" borderId="0" xfId="17" applyNumberFormat="1" applyFont="1"/>
    <xf numFmtId="0" fontId="3" fillId="0" borderId="0" xfId="0" applyFont="1" applyAlignment="1">
      <alignment horizontal="left" vertical="top" wrapText="1"/>
    </xf>
    <xf numFmtId="3" fontId="0" fillId="0" borderId="0" xfId="0" applyNumberFormat="1" applyAlignment="1">
      <alignment horizontal="center" vertical="top"/>
    </xf>
    <xf numFmtId="10" fontId="0" fillId="0" borderId="0" xfId="0" applyNumberFormat="1" applyAlignment="1">
      <alignment horizontal="center"/>
    </xf>
    <xf numFmtId="166" fontId="6" fillId="0" borderId="0" xfId="0" applyNumberFormat="1" applyFont="1"/>
    <xf numFmtId="11" fontId="6" fillId="0" borderId="0" xfId="0" applyNumberFormat="1" applyFont="1"/>
    <xf numFmtId="0" fontId="33" fillId="26" borderId="0" xfId="43" applyFont="1"/>
    <xf numFmtId="2" fontId="33" fillId="26" borderId="0" xfId="43" applyNumberFormat="1" applyFont="1"/>
    <xf numFmtId="1" fontId="33" fillId="26" borderId="0" xfId="43" applyNumberFormat="1" applyFont="1"/>
    <xf numFmtId="0" fontId="60" fillId="26" borderId="0" xfId="43" applyFont="1"/>
    <xf numFmtId="0" fontId="61" fillId="0" borderId="0" xfId="0" applyFont="1"/>
    <xf numFmtId="164" fontId="6" fillId="0" borderId="0" xfId="0" applyNumberFormat="1" applyFont="1"/>
    <xf numFmtId="0" fontId="0" fillId="0" borderId="0" xfId="0"/>
    <xf numFmtId="0" fontId="21" fillId="3" borderId="0" xfId="0" applyFont="1" applyFill="1" applyAlignment="1">
      <alignment horizontal="center" vertical="center"/>
    </xf>
    <xf numFmtId="0" fontId="6" fillId="0" borderId="0" xfId="0" applyFont="1" applyAlignment="1">
      <alignment horizontal="center"/>
    </xf>
    <xf numFmtId="0" fontId="0" fillId="0" borderId="0" xfId="0"/>
    <xf numFmtId="0" fontId="6" fillId="0" borderId="0" xfId="0" applyFont="1" applyBorder="1" applyAlignment="1">
      <alignment horizontal="center"/>
    </xf>
    <xf numFmtId="164" fontId="6" fillId="0" borderId="0" xfId="0" applyNumberFormat="1" applyFont="1" applyBorder="1"/>
    <xf numFmtId="0" fontId="6" fillId="0" borderId="0" xfId="0" quotePrefix="1" applyFont="1" applyAlignment="1">
      <alignment horizontal="left" vertical="center" wrapText="1"/>
    </xf>
    <xf numFmtId="0" fontId="6" fillId="0" borderId="0" xfId="0" quotePrefix="1" applyFont="1" applyAlignment="1">
      <alignment horizontal="center" vertical="center" wrapText="1"/>
    </xf>
    <xf numFmtId="0" fontId="6" fillId="0" borderId="0" xfId="0" quotePrefix="1" applyFont="1" applyAlignment="1">
      <alignment horizontal="center" vertical="center"/>
    </xf>
    <xf numFmtId="0" fontId="6" fillId="0" borderId="0" xfId="0" quotePrefix="1" applyFont="1" applyAlignment="1">
      <alignment horizontal="left" vertical="center"/>
    </xf>
    <xf numFmtId="3" fontId="6" fillId="0" borderId="0" xfId="0" applyNumberFormat="1" applyFont="1" applyAlignment="1">
      <alignment horizontal="center" vertical="center"/>
    </xf>
    <xf numFmtId="0" fontId="62" fillId="3" borderId="0" xfId="14" applyFont="1" applyFill="1" applyAlignment="1" applyProtection="1">
      <alignment vertical="center"/>
    </xf>
    <xf numFmtId="0" fontId="27" fillId="0" borderId="0" xfId="0" applyFont="1"/>
    <xf numFmtId="0" fontId="27" fillId="3" borderId="0" xfId="0" applyFont="1" applyFill="1"/>
    <xf numFmtId="3" fontId="6" fillId="0" borderId="0" xfId="0" applyNumberFormat="1" applyFont="1"/>
    <xf numFmtId="165" fontId="6" fillId="0" borderId="0" xfId="17" applyNumberFormat="1" applyFont="1" applyAlignment="1">
      <alignment horizontal="right"/>
    </xf>
    <xf numFmtId="0" fontId="7" fillId="3" borderId="0" xfId="14" applyFill="1" applyAlignment="1" applyProtection="1">
      <alignment vertical="center"/>
    </xf>
    <xf numFmtId="0" fontId="29" fillId="3" borderId="0" xfId="14" applyFont="1" applyFill="1" applyAlignment="1" applyProtection="1">
      <alignment vertical="center"/>
    </xf>
    <xf numFmtId="0" fontId="27" fillId="0" borderId="0" xfId="0" applyFont="1" applyAlignment="1">
      <alignment horizontal="center" vertical="center"/>
    </xf>
    <xf numFmtId="0" fontId="0" fillId="0" borderId="0" xfId="0" applyAlignment="1">
      <alignment horizontal="center" vertical="center"/>
    </xf>
    <xf numFmtId="0" fontId="0" fillId="0" borderId="0" xfId="0"/>
    <xf numFmtId="0" fontId="29" fillId="3" borderId="0" xfId="14" applyFont="1" applyFill="1" applyBorder="1" applyAlignment="1" applyProtection="1">
      <alignment horizontal="left" vertical="center"/>
    </xf>
    <xf numFmtId="0" fontId="29" fillId="3" borderId="0" xfId="14" applyFont="1" applyFill="1" applyBorder="1" applyAlignment="1" applyProtection="1">
      <alignment vertical="center"/>
    </xf>
    <xf numFmtId="0" fontId="7" fillId="3" borderId="0" xfId="14" applyFill="1" applyBorder="1" applyAlignment="1" applyProtection="1">
      <alignment vertical="center"/>
    </xf>
    <xf numFmtId="0" fontId="21" fillId="3" borderId="0" xfId="0" applyFont="1" applyFill="1" applyAlignment="1">
      <alignment horizontal="center" vertical="center"/>
    </xf>
    <xf numFmtId="0" fontId="6" fillId="0" borderId="0" xfId="0" applyFont="1" applyAlignment="1">
      <alignment horizontal="center"/>
    </xf>
    <xf numFmtId="0" fontId="31" fillId="3" borderId="0" xfId="14" applyFont="1" applyFill="1" applyBorder="1" applyAlignment="1" applyProtection="1">
      <alignment vertical="center"/>
    </xf>
    <xf numFmtId="0" fontId="31" fillId="3" borderId="0" xfId="14" applyFont="1" applyFill="1" applyAlignment="1" applyProtection="1">
      <alignment vertical="center"/>
    </xf>
    <xf numFmtId="0" fontId="31" fillId="3" borderId="0" xfId="14" applyFont="1" applyFill="1" applyAlignment="1" applyProtection="1">
      <alignment horizontal="center" vertical="center"/>
    </xf>
    <xf numFmtId="0" fontId="29" fillId="3" borderId="0" xfId="14" applyFont="1" applyFill="1" applyBorder="1" applyAlignment="1" applyProtection="1">
      <alignment horizontal="center" vertical="center"/>
    </xf>
    <xf numFmtId="0" fontId="0" fillId="10" borderId="0" xfId="0" quotePrefix="1"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3" fillId="10" borderId="2" xfId="0" applyFont="1" applyFill="1" applyBorder="1" applyAlignment="1">
      <alignment horizontal="center"/>
    </xf>
    <xf numFmtId="0" fontId="0" fillId="10" borderId="6" xfId="0" quotePrefix="1" applyFill="1" applyBorder="1" applyAlignment="1">
      <alignment horizontal="center"/>
    </xf>
    <xf numFmtId="0" fontId="0" fillId="10" borderId="7" xfId="0" quotePrefix="1" applyFill="1" applyBorder="1" applyAlignment="1">
      <alignment horizontal="center"/>
    </xf>
    <xf numFmtId="0" fontId="3" fillId="4" borderId="2" xfId="0" applyFont="1"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33" fillId="0" borderId="0" xfId="0" applyFont="1" applyAlignment="1">
      <alignment horizontal="center" vertical="center" wrapText="1"/>
    </xf>
    <xf numFmtId="164" fontId="33" fillId="26" borderId="0" xfId="43" applyNumberFormat="1" applyFont="1"/>
    <xf numFmtId="1" fontId="6" fillId="8" borderId="0" xfId="0" applyNumberFormat="1" applyFont="1" applyFill="1" applyAlignment="1">
      <alignment horizontal="center"/>
    </xf>
    <xf numFmtId="0" fontId="63" fillId="0" borderId="0" xfId="16" applyFont="1"/>
  </cellXfs>
  <cellStyles count="68">
    <cellStyle name="20% - Accent1" xfId="39" builtinId="30" customBuiltin="1"/>
    <cellStyle name="20% - Accent2" xfId="43" builtinId="34" customBuiltin="1"/>
    <cellStyle name="20% - Accent3" xfId="24" builtinId="38"/>
    <cellStyle name="20% - Accent3 2" xfId="66"/>
    <cellStyle name="20% - Accent4" xfId="50" builtinId="42" customBuiltin="1"/>
    <cellStyle name="20% - Accent5" xfId="54" builtinId="46" customBuiltin="1"/>
    <cellStyle name="20% - Accent6" xfId="58" builtinId="50" customBuiltin="1"/>
    <cellStyle name="40% - Accent1" xfId="40" builtinId="31" customBuiltin="1"/>
    <cellStyle name="40% - Accent2" xfId="44" builtinId="35" customBuiltin="1"/>
    <cellStyle name="40% - Accent3" xfId="47" builtinId="39" customBuiltin="1"/>
    <cellStyle name="40% - Accent4" xfId="51" builtinId="43" customBuiltin="1"/>
    <cellStyle name="40% - Accent5" xfId="55" builtinId="47" customBuiltin="1"/>
    <cellStyle name="40% - Accent6" xfId="59" builtinId="51" customBuiltin="1"/>
    <cellStyle name="60% - Accent1" xfId="41" builtinId="32" customBuiltin="1"/>
    <cellStyle name="60% - Accent2" xfId="45" builtinId="36" customBuiltin="1"/>
    <cellStyle name="60% - Accent3" xfId="48" builtinId="40" customBuiltin="1"/>
    <cellStyle name="60% - Accent4" xfId="52" builtinId="44" customBuiltin="1"/>
    <cellStyle name="60% - Accent5" xfId="56" builtinId="48" customBuiltin="1"/>
    <cellStyle name="60% - Accent6" xfId="60" builtinId="52" customBuiltin="1"/>
    <cellStyle name="Accent1" xfId="38" builtinId="29" customBuiltin="1"/>
    <cellStyle name="Accent2" xfId="42" builtinId="33" customBuiltin="1"/>
    <cellStyle name="Accent3" xfId="46" builtinId="37" customBuiltin="1"/>
    <cellStyle name="Accent4" xfId="49" builtinId="41" customBuiltin="1"/>
    <cellStyle name="Accent5" xfId="53" builtinId="45" customBuiltin="1"/>
    <cellStyle name="Accent6" xfId="57" builtinId="49" customBuiltin="1"/>
    <cellStyle name="Bad" xfId="29" builtinId="27" customBuiltin="1"/>
    <cellStyle name="Calculation" xfId="33" builtinId="22" customBuiltin="1"/>
    <cellStyle name="Changed" xfId="1"/>
    <cellStyle name="Check Cell" xfId="35" builtinId="23" customBuiltin="1"/>
    <cellStyle name="ColHeading" xfId="2"/>
    <cellStyle name="Comma" xfId="3" builtinId="3"/>
    <cellStyle name="Comma0" xfId="4"/>
    <cellStyle name="Comma2" xfId="5"/>
    <cellStyle name="Currency0" xfId="6"/>
    <cellStyle name="Currency2" xfId="7"/>
    <cellStyle name="Date" xfId="8"/>
    <cellStyle name="Explanatory Text" xfId="37" builtinId="53" customBuiltin="1"/>
    <cellStyle name="Fixed" xfId="9"/>
    <cellStyle name="Good" xfId="28" builtinId="26" customBuiltin="1"/>
    <cellStyle name="Guesses" xfId="10"/>
    <cellStyle name="Heading" xfId="11"/>
    <cellStyle name="Heading 1" xfId="12" builtinId="16" customBuiltin="1"/>
    <cellStyle name="Heading 1 2" xfId="62"/>
    <cellStyle name="Heading 2" xfId="13" builtinId="17" customBuiltin="1"/>
    <cellStyle name="Heading 2 2" xfId="63"/>
    <cellStyle name="Heading 3" xfId="26" builtinId="18" customBuiltin="1"/>
    <cellStyle name="Heading 4" xfId="27" builtinId="19" customBuiltin="1"/>
    <cellStyle name="Hyperlink" xfId="14" builtinId="8"/>
    <cellStyle name="Hyperlink 2" xfId="67"/>
    <cellStyle name="Input" xfId="31" builtinId="20" customBuiltin="1"/>
    <cellStyle name="Linked Cell" xfId="34" builtinId="24" customBuiltin="1"/>
    <cellStyle name="N+(X)" xfId="15"/>
    <cellStyle name="Neutral" xfId="30" builtinId="28" customBuiltin="1"/>
    <cellStyle name="Normal" xfId="0" builtinId="0"/>
    <cellStyle name="Normal 2" xfId="16"/>
    <cellStyle name="Normal 3" xfId="61"/>
    <cellStyle name="Note 2" xfId="64"/>
    <cellStyle name="Output" xfId="32" builtinId="21" customBuiltin="1"/>
    <cellStyle name="Percent" xfId="17" builtinId="5"/>
    <cellStyle name="Percent2" xfId="18"/>
    <cellStyle name="Style 1" xfId="19"/>
    <cellStyle name="Sub Total" xfId="20"/>
    <cellStyle name="Table Heading" xfId="21"/>
    <cellStyle name="Title" xfId="25" builtinId="15" customBuiltin="1"/>
    <cellStyle name="Total" xfId="22" builtinId="25" customBuiltin="1"/>
    <cellStyle name="Total 2" xfId="65"/>
    <cellStyle name="Warning Text" xfId="36" builtinId="11" customBuiltin="1"/>
    <cellStyle name="Year" xfId="23"/>
  </cellStyles>
  <dxfs count="1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202222"/>
      <rgbColor rgb="00E17B23"/>
      <rgbColor rgb="009BD5E9"/>
      <rgbColor rgb="0045B6DE"/>
      <rgbColor rgb="00434646"/>
      <rgbColor rgb="000093D3"/>
      <rgbColor rgb="00BDC1C1"/>
      <rgbColor rgb="00B3D14C"/>
      <rgbColor rgb="0066B134"/>
      <rgbColor rgb="00CCCC00"/>
      <rgbColor rgb="0000DE6F"/>
      <rgbColor rgb="0000B45A"/>
      <rgbColor rgb="0029A363"/>
      <rgbColor rgb="00005E5C"/>
      <rgbColor rgb="0081982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967CC"/>
      <color rgb="FFFFFFCC"/>
      <color rgb="FFFFFF99"/>
      <color rgb="FF75CBF6"/>
      <color rgb="FFAADDFA"/>
      <color rgb="FF0093D3"/>
      <color rgb="FFFFFFFF"/>
      <color rgb="FF22B0F1"/>
      <color rgb="FFB3B8BA"/>
      <color rgb="FF5C83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1.8 : Average light fleet age</a:t>
            </a:r>
          </a:p>
        </c:rich>
      </c:tx>
      <c:layout>
        <c:manualLayout>
          <c:xMode val="edge"/>
          <c:yMode val="edge"/>
          <c:x val="0.21368620037807184"/>
          <c:y val="1.3126082582616657E-2"/>
        </c:manualLayout>
      </c:layout>
      <c:overlay val="0"/>
      <c:spPr>
        <a:noFill/>
        <a:ln w="25400">
          <a:noFill/>
        </a:ln>
      </c:spPr>
    </c:title>
    <c:autoTitleDeleted val="0"/>
    <c:plotArea>
      <c:layout>
        <c:manualLayout>
          <c:layoutTarget val="inner"/>
          <c:xMode val="edge"/>
          <c:yMode val="edge"/>
          <c:x val="0.24359012480927017"/>
          <c:y val="9.9531784336562179E-2"/>
          <c:w val="0.7195524081536836"/>
          <c:h val="0.76391448950579799"/>
        </c:manualLayout>
      </c:layout>
      <c:barChart>
        <c:barDir val="bar"/>
        <c:grouping val="clustered"/>
        <c:varyColors val="0"/>
        <c:ser>
          <c:idx val="0"/>
          <c:order val="0"/>
          <c:tx>
            <c:strRef>
              <c:f>'1.8'!$C$2</c:f>
              <c:strCache>
                <c:ptCount val="1"/>
                <c:pt idx="0">
                  <c:v>Average age</c:v>
                </c:pt>
              </c:strCache>
            </c:strRef>
          </c:tx>
          <c:spPr>
            <a:solidFill>
              <a:srgbClr val="99CCFF"/>
            </a:solidFill>
            <a:ln w="12700">
              <a:noFill/>
              <a:prstDash val="solid"/>
            </a:ln>
          </c:spPr>
          <c:invertIfNegative val="0"/>
          <c:dPt>
            <c:idx val="0"/>
            <c:invertIfNegative val="0"/>
            <c:bubble3D val="0"/>
            <c:spPr>
              <a:solidFill>
                <a:schemeClr val="accent3">
                  <a:lumMod val="75000"/>
                </a:schemeClr>
              </a:solidFill>
              <a:ln w="25400">
                <a:noFill/>
              </a:ln>
            </c:spPr>
            <c:extLst>
              <c:ext xmlns:c16="http://schemas.microsoft.com/office/drawing/2014/chart" uri="{C3380CC4-5D6E-409C-BE32-E72D297353CC}">
                <c16:uniqueId val="{00000000-0F82-4F62-9245-998F7502E157}"/>
              </c:ext>
            </c:extLst>
          </c:dPt>
          <c:dPt>
            <c:idx val="1"/>
            <c:invertIfNegative val="0"/>
            <c:bubble3D val="0"/>
            <c:spPr>
              <a:solidFill>
                <a:schemeClr val="accent3">
                  <a:lumMod val="75000"/>
                </a:schemeClr>
              </a:solidFill>
              <a:ln w="25400">
                <a:noFill/>
              </a:ln>
            </c:spPr>
            <c:extLst>
              <c:ext xmlns:c16="http://schemas.microsoft.com/office/drawing/2014/chart" uri="{C3380CC4-5D6E-409C-BE32-E72D297353CC}">
                <c16:uniqueId val="{00000001-0F82-4F62-9245-998F7502E157}"/>
              </c:ext>
            </c:extLst>
          </c:dPt>
          <c:dPt>
            <c:idx val="2"/>
            <c:invertIfNegative val="0"/>
            <c:bubble3D val="0"/>
            <c:spPr>
              <a:solidFill>
                <a:schemeClr val="accent3">
                  <a:lumMod val="75000"/>
                </a:schemeClr>
              </a:solidFill>
              <a:ln w="25400">
                <a:noFill/>
              </a:ln>
            </c:spPr>
            <c:extLst>
              <c:ext xmlns:c16="http://schemas.microsoft.com/office/drawing/2014/chart" uri="{C3380CC4-5D6E-409C-BE32-E72D297353CC}">
                <c16:uniqueId val="{00000002-0F82-4F62-9245-998F7502E157}"/>
              </c:ext>
            </c:extLst>
          </c:dPt>
          <c:dPt>
            <c:idx val="3"/>
            <c:invertIfNegative val="0"/>
            <c:bubble3D val="0"/>
            <c:spPr>
              <a:solidFill>
                <a:schemeClr val="accent3">
                  <a:lumMod val="75000"/>
                </a:schemeClr>
              </a:solidFill>
              <a:ln w="25400">
                <a:noFill/>
              </a:ln>
            </c:spPr>
            <c:extLst>
              <c:ext xmlns:c16="http://schemas.microsoft.com/office/drawing/2014/chart" uri="{C3380CC4-5D6E-409C-BE32-E72D297353CC}">
                <c16:uniqueId val="{00000003-0F82-4F62-9245-998F7502E157}"/>
              </c:ext>
            </c:extLst>
          </c:dPt>
          <c:dPt>
            <c:idx val="4"/>
            <c:invertIfNegative val="0"/>
            <c:bubble3D val="0"/>
            <c:spPr>
              <a:solidFill>
                <a:schemeClr val="accent3">
                  <a:lumMod val="75000"/>
                </a:schemeClr>
              </a:solidFill>
              <a:ln w="25400">
                <a:noFill/>
              </a:ln>
            </c:spPr>
            <c:extLst>
              <c:ext xmlns:c16="http://schemas.microsoft.com/office/drawing/2014/chart" uri="{C3380CC4-5D6E-409C-BE32-E72D297353CC}">
                <c16:uniqueId val="{00000004-0F82-4F62-9245-998F7502E157}"/>
              </c:ext>
            </c:extLst>
          </c:dPt>
          <c:dPt>
            <c:idx val="5"/>
            <c:invertIfNegative val="0"/>
            <c:bubble3D val="0"/>
            <c:spPr>
              <a:solidFill>
                <a:schemeClr val="accent3">
                  <a:lumMod val="75000"/>
                </a:schemeClr>
              </a:solidFill>
              <a:ln w="25400">
                <a:noFill/>
              </a:ln>
            </c:spPr>
            <c:extLst>
              <c:ext xmlns:c16="http://schemas.microsoft.com/office/drawing/2014/chart" uri="{C3380CC4-5D6E-409C-BE32-E72D297353CC}">
                <c16:uniqueId val="{00000005-0F82-4F62-9245-998F7502E157}"/>
              </c:ext>
            </c:extLst>
          </c:dPt>
          <c:dPt>
            <c:idx val="6"/>
            <c:invertIfNegative val="0"/>
            <c:bubble3D val="0"/>
            <c:spPr>
              <a:solidFill>
                <a:schemeClr val="accent3">
                  <a:lumMod val="75000"/>
                </a:schemeClr>
              </a:solidFill>
              <a:ln w="25400">
                <a:noFill/>
              </a:ln>
            </c:spPr>
            <c:extLst>
              <c:ext xmlns:c16="http://schemas.microsoft.com/office/drawing/2014/chart" uri="{C3380CC4-5D6E-409C-BE32-E72D297353CC}">
                <c16:uniqueId val="{00000006-0F82-4F62-9245-998F7502E157}"/>
              </c:ext>
            </c:extLst>
          </c:dPt>
          <c:dPt>
            <c:idx val="7"/>
            <c:invertIfNegative val="0"/>
            <c:bubble3D val="0"/>
            <c:spPr>
              <a:solidFill>
                <a:schemeClr val="accent3">
                  <a:lumMod val="75000"/>
                </a:schemeClr>
              </a:solidFill>
              <a:ln w="25400">
                <a:noFill/>
              </a:ln>
            </c:spPr>
            <c:extLst>
              <c:ext xmlns:c16="http://schemas.microsoft.com/office/drawing/2014/chart" uri="{C3380CC4-5D6E-409C-BE32-E72D297353CC}">
                <c16:uniqueId val="{00000007-0F82-4F62-9245-998F7502E157}"/>
              </c:ext>
            </c:extLst>
          </c:dPt>
          <c:dPt>
            <c:idx val="8"/>
            <c:invertIfNegative val="0"/>
            <c:bubble3D val="0"/>
            <c:spPr>
              <a:solidFill>
                <a:schemeClr val="accent3">
                  <a:lumMod val="75000"/>
                </a:schemeClr>
              </a:solidFill>
              <a:ln w="25400">
                <a:noFill/>
              </a:ln>
            </c:spPr>
            <c:extLst>
              <c:ext xmlns:c16="http://schemas.microsoft.com/office/drawing/2014/chart" uri="{C3380CC4-5D6E-409C-BE32-E72D297353CC}">
                <c16:uniqueId val="{00000008-0F82-4F62-9245-998F7502E157}"/>
              </c:ext>
            </c:extLst>
          </c:dPt>
          <c:dPt>
            <c:idx val="9"/>
            <c:invertIfNegative val="0"/>
            <c:bubble3D val="0"/>
            <c:spPr>
              <a:solidFill>
                <a:schemeClr val="bg1">
                  <a:lumMod val="50000"/>
                </a:schemeClr>
              </a:solidFill>
              <a:ln w="12700">
                <a:noFill/>
                <a:prstDash val="solid"/>
              </a:ln>
            </c:spPr>
            <c:extLst>
              <c:ext xmlns:c16="http://schemas.microsoft.com/office/drawing/2014/chart" uri="{C3380CC4-5D6E-409C-BE32-E72D297353CC}">
                <c16:uniqueId val="{00000009-0F82-4F62-9245-998F7502E157}"/>
              </c:ext>
            </c:extLst>
          </c:dPt>
          <c:dPt>
            <c:idx val="10"/>
            <c:invertIfNegative val="0"/>
            <c:bubble3D val="0"/>
            <c:spPr>
              <a:solidFill>
                <a:schemeClr val="bg1">
                  <a:lumMod val="75000"/>
                </a:schemeClr>
              </a:solidFill>
              <a:ln w="12700">
                <a:noFill/>
                <a:prstDash val="solid"/>
              </a:ln>
            </c:spPr>
            <c:extLst>
              <c:ext xmlns:c16="http://schemas.microsoft.com/office/drawing/2014/chart" uri="{C3380CC4-5D6E-409C-BE32-E72D297353CC}">
                <c16:uniqueId val="{0000000A-0F82-4F62-9245-998F7502E157}"/>
              </c:ext>
            </c:extLst>
          </c:dPt>
          <c:dPt>
            <c:idx val="11"/>
            <c:invertIfNegative val="0"/>
            <c:bubble3D val="0"/>
            <c:spPr>
              <a:solidFill>
                <a:schemeClr val="bg1">
                  <a:lumMod val="75000"/>
                </a:schemeClr>
              </a:solidFill>
              <a:ln w="12700">
                <a:noFill/>
                <a:prstDash val="solid"/>
              </a:ln>
            </c:spPr>
            <c:extLst>
              <c:ext xmlns:c16="http://schemas.microsoft.com/office/drawing/2014/chart" uri="{C3380CC4-5D6E-409C-BE32-E72D297353CC}">
                <c16:uniqueId val="{0000000B-0F82-4F62-9245-998F7502E157}"/>
              </c:ext>
            </c:extLst>
          </c:dPt>
          <c:dPt>
            <c:idx val="12"/>
            <c:invertIfNegative val="0"/>
            <c:bubble3D val="0"/>
            <c:spPr>
              <a:solidFill>
                <a:schemeClr val="bg1">
                  <a:lumMod val="75000"/>
                </a:schemeClr>
              </a:solidFill>
              <a:ln w="12700">
                <a:noFill/>
                <a:prstDash val="solid"/>
              </a:ln>
            </c:spPr>
            <c:extLst>
              <c:ext xmlns:c16="http://schemas.microsoft.com/office/drawing/2014/chart" uri="{C3380CC4-5D6E-409C-BE32-E72D297353CC}">
                <c16:uniqueId val="{0000000C-0F82-4F62-9245-998F7502E157}"/>
              </c:ext>
            </c:extLst>
          </c:dPt>
          <c:dPt>
            <c:idx val="13"/>
            <c:invertIfNegative val="0"/>
            <c:bubble3D val="0"/>
            <c:spPr>
              <a:solidFill>
                <a:schemeClr val="bg1">
                  <a:lumMod val="75000"/>
                </a:schemeClr>
              </a:solidFill>
              <a:ln w="12700">
                <a:noFill/>
                <a:prstDash val="solid"/>
              </a:ln>
            </c:spPr>
            <c:extLst>
              <c:ext xmlns:c16="http://schemas.microsoft.com/office/drawing/2014/chart" uri="{C3380CC4-5D6E-409C-BE32-E72D297353CC}">
                <c16:uniqueId val="{0000000D-0F82-4F62-9245-998F7502E157}"/>
              </c:ext>
            </c:extLst>
          </c:dPt>
          <c:dPt>
            <c:idx val="14"/>
            <c:invertIfNegative val="0"/>
            <c:bubble3D val="0"/>
            <c:spPr>
              <a:solidFill>
                <a:srgbClr val="92D050"/>
              </a:solidFill>
              <a:ln w="12700">
                <a:noFill/>
                <a:prstDash val="solid"/>
              </a:ln>
            </c:spPr>
            <c:extLst>
              <c:ext xmlns:c16="http://schemas.microsoft.com/office/drawing/2014/chart" uri="{C3380CC4-5D6E-409C-BE32-E72D297353CC}">
                <c16:uniqueId val="{0000000E-0F82-4F62-9245-998F7502E157}"/>
              </c:ext>
            </c:extLst>
          </c:dPt>
          <c:dPt>
            <c:idx val="15"/>
            <c:invertIfNegative val="0"/>
            <c:bubble3D val="0"/>
            <c:spPr>
              <a:solidFill>
                <a:srgbClr val="92D050"/>
              </a:solidFill>
              <a:ln w="12700">
                <a:noFill/>
                <a:prstDash val="solid"/>
              </a:ln>
            </c:spPr>
            <c:extLst>
              <c:ext xmlns:c16="http://schemas.microsoft.com/office/drawing/2014/chart" uri="{C3380CC4-5D6E-409C-BE32-E72D297353CC}">
                <c16:uniqueId val="{0000000F-0F82-4F62-9245-998F7502E157}"/>
              </c:ext>
            </c:extLst>
          </c:dPt>
          <c:dPt>
            <c:idx val="16"/>
            <c:invertIfNegative val="0"/>
            <c:bubble3D val="0"/>
            <c:spPr>
              <a:solidFill>
                <a:srgbClr val="92D050"/>
              </a:solidFill>
              <a:ln w="12700">
                <a:noFill/>
                <a:prstDash val="solid"/>
              </a:ln>
            </c:spPr>
            <c:extLst>
              <c:ext xmlns:c16="http://schemas.microsoft.com/office/drawing/2014/chart" uri="{C3380CC4-5D6E-409C-BE32-E72D297353CC}">
                <c16:uniqueId val="{00000010-0F82-4F62-9245-998F7502E157}"/>
              </c:ext>
            </c:extLst>
          </c:dPt>
          <c:dPt>
            <c:idx val="17"/>
            <c:invertIfNegative val="0"/>
            <c:bubble3D val="0"/>
            <c:spPr>
              <a:solidFill>
                <a:srgbClr val="92D050"/>
              </a:solidFill>
              <a:ln w="12700">
                <a:noFill/>
                <a:prstDash val="solid"/>
              </a:ln>
            </c:spPr>
            <c:extLst>
              <c:ext xmlns:c16="http://schemas.microsoft.com/office/drawing/2014/chart" uri="{C3380CC4-5D6E-409C-BE32-E72D297353CC}">
                <c16:uniqueId val="{00000011-0F82-4F62-9245-998F7502E157}"/>
              </c:ext>
            </c:extLst>
          </c:dPt>
          <c:dPt>
            <c:idx val="18"/>
            <c:invertIfNegative val="0"/>
            <c:bubble3D val="0"/>
            <c:spPr>
              <a:solidFill>
                <a:srgbClr val="92D050"/>
              </a:solidFill>
              <a:ln w="12700">
                <a:noFill/>
                <a:prstDash val="solid"/>
              </a:ln>
            </c:spPr>
            <c:extLst>
              <c:ext xmlns:c16="http://schemas.microsoft.com/office/drawing/2014/chart" uri="{C3380CC4-5D6E-409C-BE32-E72D297353CC}">
                <c16:uniqueId val="{00000012-0F82-4F62-9245-998F7502E157}"/>
              </c:ext>
            </c:extLst>
          </c:dPt>
          <c:dPt>
            <c:idx val="19"/>
            <c:invertIfNegative val="0"/>
            <c:bubble3D val="0"/>
            <c:spPr>
              <a:solidFill>
                <a:srgbClr val="92D050"/>
              </a:solidFill>
              <a:ln w="12700">
                <a:noFill/>
                <a:prstDash val="solid"/>
              </a:ln>
            </c:spPr>
            <c:extLst>
              <c:ext xmlns:c16="http://schemas.microsoft.com/office/drawing/2014/chart" uri="{C3380CC4-5D6E-409C-BE32-E72D297353CC}">
                <c16:uniqueId val="{00000013-0F82-4F62-9245-998F7502E157}"/>
              </c:ext>
            </c:extLst>
          </c:dPt>
          <c:dPt>
            <c:idx val="20"/>
            <c:invertIfNegative val="0"/>
            <c:bubble3D val="0"/>
            <c:spPr>
              <a:solidFill>
                <a:srgbClr val="92D050"/>
              </a:solidFill>
              <a:ln w="12700">
                <a:solidFill>
                  <a:srgbClr val="92D050"/>
                </a:solidFill>
                <a:prstDash val="solid"/>
              </a:ln>
            </c:spPr>
            <c:extLst>
              <c:ext xmlns:c16="http://schemas.microsoft.com/office/drawing/2014/chart" uri="{C3380CC4-5D6E-409C-BE32-E72D297353CC}">
                <c16:uniqueId val="{00000014-0F82-4F62-9245-998F7502E157}"/>
              </c:ext>
            </c:extLst>
          </c:dPt>
          <c:dPt>
            <c:idx val="21"/>
            <c:invertIfNegative val="0"/>
            <c:bubble3D val="0"/>
            <c:spPr>
              <a:solidFill>
                <a:srgbClr val="92D050"/>
              </a:solidFill>
              <a:ln w="12700">
                <a:solidFill>
                  <a:srgbClr val="92D050"/>
                </a:solidFill>
                <a:prstDash val="solid"/>
              </a:ln>
            </c:spPr>
            <c:extLst>
              <c:ext xmlns:c16="http://schemas.microsoft.com/office/drawing/2014/chart" uri="{C3380CC4-5D6E-409C-BE32-E72D297353CC}">
                <c16:uniqueId val="{00000015-0F82-4F62-9245-998F7502E157}"/>
              </c:ext>
            </c:extLst>
          </c:dPt>
          <c:dPt>
            <c:idx val="22"/>
            <c:invertIfNegative val="0"/>
            <c:bubble3D val="0"/>
            <c:spPr>
              <a:solidFill>
                <a:srgbClr val="92D050"/>
              </a:solidFill>
              <a:ln w="12700">
                <a:noFill/>
                <a:prstDash val="solid"/>
              </a:ln>
            </c:spPr>
            <c:extLst>
              <c:ext xmlns:c16="http://schemas.microsoft.com/office/drawing/2014/chart" uri="{C3380CC4-5D6E-409C-BE32-E72D297353CC}">
                <c16:uniqueId val="{00000016-0F82-4F62-9245-998F7502E157}"/>
              </c:ext>
            </c:extLst>
          </c:dPt>
          <c:dPt>
            <c:idx val="23"/>
            <c:invertIfNegative val="0"/>
            <c:bubble3D val="0"/>
            <c:spPr>
              <a:solidFill>
                <a:srgbClr val="BDC1C1"/>
              </a:solidFill>
              <a:ln w="12700">
                <a:noFill/>
                <a:prstDash val="solid"/>
              </a:ln>
            </c:spPr>
            <c:extLst>
              <c:ext xmlns:c16="http://schemas.microsoft.com/office/drawing/2014/chart" uri="{C3380CC4-5D6E-409C-BE32-E72D297353CC}">
                <c16:uniqueId val="{00000017-0F82-4F62-9245-998F7502E157}"/>
              </c:ext>
            </c:extLst>
          </c:dPt>
          <c:dPt>
            <c:idx val="24"/>
            <c:invertIfNegative val="0"/>
            <c:bubble3D val="0"/>
            <c:spPr>
              <a:solidFill>
                <a:srgbClr val="B3B8BA"/>
              </a:solidFill>
              <a:ln w="12700">
                <a:noFill/>
                <a:prstDash val="solid"/>
              </a:ln>
            </c:spPr>
            <c:extLst>
              <c:ext xmlns:c16="http://schemas.microsoft.com/office/drawing/2014/chart" uri="{C3380CC4-5D6E-409C-BE32-E72D297353CC}">
                <c16:uniqueId val="{00000018-0F82-4F62-9245-998F7502E157}"/>
              </c:ext>
            </c:extLst>
          </c:dPt>
          <c:dPt>
            <c:idx val="25"/>
            <c:invertIfNegative val="0"/>
            <c:bubble3D val="0"/>
            <c:spPr>
              <a:solidFill>
                <a:srgbClr val="B3B8BA"/>
              </a:solidFill>
              <a:ln w="12700">
                <a:noFill/>
                <a:prstDash val="solid"/>
              </a:ln>
            </c:spPr>
            <c:extLst>
              <c:ext xmlns:c16="http://schemas.microsoft.com/office/drawing/2014/chart" uri="{C3380CC4-5D6E-409C-BE32-E72D297353CC}">
                <c16:uniqueId val="{00000019-0F82-4F62-9245-998F7502E157}"/>
              </c:ext>
            </c:extLst>
          </c:dPt>
          <c:dPt>
            <c:idx val="26"/>
            <c:invertIfNegative val="0"/>
            <c:bubble3D val="0"/>
            <c:spPr>
              <a:solidFill>
                <a:srgbClr val="B3B8BA"/>
              </a:solidFill>
              <a:ln w="12700">
                <a:noFill/>
                <a:prstDash val="solid"/>
              </a:ln>
            </c:spPr>
            <c:extLst>
              <c:ext xmlns:c16="http://schemas.microsoft.com/office/drawing/2014/chart" uri="{C3380CC4-5D6E-409C-BE32-E72D297353CC}">
                <c16:uniqueId val="{0000001A-0F82-4F62-9245-998F7502E157}"/>
              </c:ext>
            </c:extLst>
          </c:dPt>
          <c:dPt>
            <c:idx val="27"/>
            <c:invertIfNegative val="0"/>
            <c:bubble3D val="0"/>
            <c:spPr>
              <a:solidFill>
                <a:srgbClr val="B3B8BA"/>
              </a:solidFill>
              <a:ln w="12700">
                <a:noFill/>
                <a:prstDash val="solid"/>
              </a:ln>
            </c:spPr>
            <c:extLst>
              <c:ext xmlns:c16="http://schemas.microsoft.com/office/drawing/2014/chart" uri="{C3380CC4-5D6E-409C-BE32-E72D297353CC}">
                <c16:uniqueId val="{0000001B-0F82-4F62-9245-998F7502E157}"/>
              </c:ext>
            </c:extLst>
          </c:dPt>
          <c:dPt>
            <c:idx val="28"/>
            <c:invertIfNegative val="0"/>
            <c:bubble3D val="0"/>
            <c:spPr>
              <a:solidFill>
                <a:schemeClr val="bg1">
                  <a:lumMod val="75000"/>
                </a:schemeClr>
              </a:solidFill>
              <a:ln w="12700">
                <a:noFill/>
                <a:prstDash val="solid"/>
              </a:ln>
            </c:spPr>
            <c:extLst>
              <c:ext xmlns:c16="http://schemas.microsoft.com/office/drawing/2014/chart" uri="{C3380CC4-5D6E-409C-BE32-E72D297353CC}">
                <c16:uniqueId val="{0000001C-0F82-4F62-9245-998F7502E157}"/>
              </c:ext>
            </c:extLst>
          </c:dPt>
          <c:dPt>
            <c:idx val="29"/>
            <c:invertIfNegative val="0"/>
            <c:bubble3D val="0"/>
            <c:spPr>
              <a:solidFill>
                <a:schemeClr val="bg1">
                  <a:lumMod val="75000"/>
                </a:schemeClr>
              </a:solidFill>
              <a:ln w="12700">
                <a:solidFill>
                  <a:schemeClr val="bg1">
                    <a:lumMod val="75000"/>
                  </a:schemeClr>
                </a:solidFill>
                <a:prstDash val="solid"/>
              </a:ln>
            </c:spPr>
            <c:extLst>
              <c:ext xmlns:c16="http://schemas.microsoft.com/office/drawing/2014/chart" uri="{C3380CC4-5D6E-409C-BE32-E72D297353CC}">
                <c16:uniqueId val="{0000003F-11D0-43D5-955B-203F388E9D4B}"/>
              </c:ext>
            </c:extLst>
          </c:dPt>
          <c:dPt>
            <c:idx val="30"/>
            <c:invertIfNegative val="0"/>
            <c:bubble3D val="0"/>
            <c:spPr>
              <a:solidFill>
                <a:schemeClr val="bg1">
                  <a:lumMod val="75000"/>
                </a:schemeClr>
              </a:solidFill>
              <a:ln w="12700">
                <a:solidFill>
                  <a:schemeClr val="bg1">
                    <a:lumMod val="75000"/>
                  </a:schemeClr>
                </a:solidFill>
                <a:prstDash val="solid"/>
              </a:ln>
            </c:spPr>
            <c:extLst>
              <c:ext xmlns:c16="http://schemas.microsoft.com/office/drawing/2014/chart" uri="{C3380CC4-5D6E-409C-BE32-E72D297353CC}">
                <c16:uniqueId val="{00000045-11D0-43D5-955B-203F388E9D4B}"/>
              </c:ext>
            </c:extLst>
          </c:dPt>
          <c:dPt>
            <c:idx val="31"/>
            <c:invertIfNegative val="0"/>
            <c:bubble3D val="0"/>
            <c:spPr>
              <a:solidFill>
                <a:schemeClr val="bg1">
                  <a:lumMod val="75000"/>
                </a:schemeClr>
              </a:solidFill>
              <a:ln w="12700">
                <a:solidFill>
                  <a:schemeClr val="bg1">
                    <a:lumMod val="75000"/>
                  </a:schemeClr>
                </a:solidFill>
                <a:prstDash val="solid"/>
              </a:ln>
            </c:spPr>
            <c:extLst>
              <c:ext xmlns:c16="http://schemas.microsoft.com/office/drawing/2014/chart" uri="{C3380CC4-5D6E-409C-BE32-E72D297353CC}">
                <c16:uniqueId val="{0000004B-11D0-43D5-955B-203F388E9D4B}"/>
              </c:ext>
            </c:extLst>
          </c:dPt>
          <c:dPt>
            <c:idx val="32"/>
            <c:invertIfNegative val="0"/>
            <c:bubble3D val="0"/>
            <c:spPr>
              <a:solidFill>
                <a:schemeClr val="bg1">
                  <a:lumMod val="75000"/>
                </a:schemeClr>
              </a:solidFill>
              <a:ln w="12700">
                <a:noFill/>
                <a:prstDash val="solid"/>
              </a:ln>
            </c:spPr>
            <c:extLst>
              <c:ext xmlns:c16="http://schemas.microsoft.com/office/drawing/2014/chart" uri="{C3380CC4-5D6E-409C-BE32-E72D297353CC}">
                <c16:uniqueId val="{00000040-6E32-4E2B-A1D4-2BD6542429C3}"/>
              </c:ext>
            </c:extLst>
          </c:dPt>
          <c:dPt>
            <c:idx val="33"/>
            <c:invertIfNegative val="0"/>
            <c:bubble3D val="0"/>
            <c:spPr>
              <a:solidFill>
                <a:schemeClr val="bg1">
                  <a:lumMod val="75000"/>
                </a:schemeClr>
              </a:solidFill>
              <a:ln w="12700">
                <a:solidFill>
                  <a:schemeClr val="bg1">
                    <a:lumMod val="75000"/>
                  </a:schemeClr>
                </a:solidFill>
                <a:prstDash val="solid"/>
              </a:ln>
            </c:spPr>
            <c:extLst>
              <c:ext xmlns:c16="http://schemas.microsoft.com/office/drawing/2014/chart" uri="{C3380CC4-5D6E-409C-BE32-E72D297353CC}">
                <c16:uniqueId val="{00000041-6E32-4E2B-A1D4-2BD6542429C3}"/>
              </c:ext>
            </c:extLst>
          </c:dPt>
          <c:cat>
            <c:strRef>
              <c:f>'1.8'!$B$3:$B$36</c:f>
              <c:strCache>
                <c:ptCount val="33"/>
                <c:pt idx="0">
                  <c:v>2002 Cars</c:v>
                </c:pt>
                <c:pt idx="1">
                  <c:v>2010</c:v>
                </c:pt>
                <c:pt idx="3">
                  <c:v>2012</c:v>
                </c:pt>
                <c:pt idx="5">
                  <c:v>2014</c:v>
                </c:pt>
                <c:pt idx="7">
                  <c:v>USA     2016</c:v>
                </c:pt>
                <c:pt idx="8">
                  <c:v>2019</c:v>
                </c:pt>
                <c:pt idx="9">
                  <c:v>2005</c:v>
                </c:pt>
                <c:pt idx="11">
                  <c:v>2011</c:v>
                </c:pt>
                <c:pt idx="12">
                  <c:v>Canada 2016</c:v>
                </c:pt>
                <c:pt idx="13">
                  <c:v>Canada 2017</c:v>
                </c:pt>
                <c:pt idx="14">
                  <c:v>2005</c:v>
                </c:pt>
                <c:pt idx="16">
                  <c:v>2011</c:v>
                </c:pt>
                <c:pt idx="18">
                  <c:v>2013</c:v>
                </c:pt>
                <c:pt idx="21">
                  <c:v>Australia 2016</c:v>
                </c:pt>
                <c:pt idx="22">
                  <c:v>Australia 2019/20</c:v>
                </c:pt>
                <c:pt idx="23">
                  <c:v>2002</c:v>
                </c:pt>
                <c:pt idx="26">
                  <c:v>2012</c:v>
                </c:pt>
                <c:pt idx="28">
                  <c:v>2014</c:v>
                </c:pt>
                <c:pt idx="30">
                  <c:v>2016</c:v>
                </c:pt>
                <c:pt idx="32">
                  <c:v>NZ light 2018</c:v>
                </c:pt>
              </c:strCache>
            </c:strRef>
          </c:cat>
          <c:val>
            <c:numRef>
              <c:f>'1.8'!$C$3:$C$36</c:f>
              <c:numCache>
                <c:formatCode>General</c:formatCode>
                <c:ptCount val="34"/>
                <c:pt idx="0">
                  <c:v>9.8000000000000007</c:v>
                </c:pt>
                <c:pt idx="1">
                  <c:v>10.9</c:v>
                </c:pt>
                <c:pt idx="2">
                  <c:v>11.2</c:v>
                </c:pt>
                <c:pt idx="3">
                  <c:v>11.3</c:v>
                </c:pt>
                <c:pt idx="4">
                  <c:v>11.4</c:v>
                </c:pt>
                <c:pt idx="5">
                  <c:v>11.4</c:v>
                </c:pt>
                <c:pt idx="6">
                  <c:v>11.5</c:v>
                </c:pt>
                <c:pt idx="7">
                  <c:v>11.6</c:v>
                </c:pt>
                <c:pt idx="8">
                  <c:v>11.8</c:v>
                </c:pt>
                <c:pt idx="9">
                  <c:v>7.6</c:v>
                </c:pt>
                <c:pt idx="10">
                  <c:v>8.6</c:v>
                </c:pt>
                <c:pt idx="11">
                  <c:v>9.1999999999999993</c:v>
                </c:pt>
                <c:pt idx="12">
                  <c:v>9.6</c:v>
                </c:pt>
                <c:pt idx="13">
                  <c:v>9.7100000000000009</c:v>
                </c:pt>
                <c:pt idx="14">
                  <c:v>10.1</c:v>
                </c:pt>
                <c:pt idx="15">
                  <c:v>9.9</c:v>
                </c:pt>
                <c:pt idx="16">
                  <c:v>10</c:v>
                </c:pt>
                <c:pt idx="17">
                  <c:v>10</c:v>
                </c:pt>
                <c:pt idx="18">
                  <c:v>10</c:v>
                </c:pt>
                <c:pt idx="19">
                  <c:v>9.8000000000000007</c:v>
                </c:pt>
                <c:pt idx="20">
                  <c:v>10.1</c:v>
                </c:pt>
                <c:pt idx="21">
                  <c:v>10.1</c:v>
                </c:pt>
                <c:pt idx="22">
                  <c:v>10.4</c:v>
                </c:pt>
                <c:pt idx="23" formatCode="0.00">
                  <c:v>12.063456342339258</c:v>
                </c:pt>
                <c:pt idx="24" formatCode="0.00">
                  <c:v>13.493555086470359</c:v>
                </c:pt>
                <c:pt idx="25" formatCode="0.00">
                  <c:v>13.753549875828414</c:v>
                </c:pt>
                <c:pt idx="26" formatCode="0.00">
                  <c:v>13.969651744633845</c:v>
                </c:pt>
                <c:pt idx="27" formatCode="0.00">
                  <c:v>14.086217734527445</c:v>
                </c:pt>
                <c:pt idx="28" formatCode="0.00">
                  <c:v>14.103534750516856</c:v>
                </c:pt>
                <c:pt idx="29" formatCode="0.00">
                  <c:v>14.092467729005653</c:v>
                </c:pt>
                <c:pt idx="30" formatCode="0.00">
                  <c:v>14.087509002151416</c:v>
                </c:pt>
                <c:pt idx="31" formatCode="0.00">
                  <c:v>14.032965339383408</c:v>
                </c:pt>
                <c:pt idx="32" formatCode="0.00">
                  <c:v>14.018298028858501</c:v>
                </c:pt>
              </c:numCache>
            </c:numRef>
          </c:val>
          <c:extLst>
            <c:ext xmlns:c16="http://schemas.microsoft.com/office/drawing/2014/chart" uri="{C3380CC4-5D6E-409C-BE32-E72D297353CC}">
              <c16:uniqueId val="{0000001D-0F82-4F62-9245-998F7502E157}"/>
            </c:ext>
          </c:extLst>
        </c:ser>
        <c:dLbls>
          <c:showLegendKey val="0"/>
          <c:showVal val="0"/>
          <c:showCatName val="0"/>
          <c:showSerName val="0"/>
          <c:showPercent val="0"/>
          <c:showBubbleSize val="0"/>
        </c:dLbls>
        <c:gapWidth val="230"/>
        <c:axId val="148580608"/>
        <c:axId val="148586496"/>
      </c:barChart>
      <c:catAx>
        <c:axId val="148580608"/>
        <c:scaling>
          <c:orientation val="minMax"/>
        </c:scaling>
        <c:delete val="0"/>
        <c:axPos val="l"/>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8586496"/>
        <c:crosses val="autoZero"/>
        <c:auto val="1"/>
        <c:lblAlgn val="ctr"/>
        <c:lblOffset val="100"/>
        <c:tickLblSkip val="1"/>
        <c:tickMarkSkip val="1"/>
        <c:noMultiLvlLbl val="0"/>
      </c:catAx>
      <c:valAx>
        <c:axId val="148586496"/>
        <c:scaling>
          <c:orientation val="minMax"/>
          <c:max val="15"/>
          <c:min val="0"/>
        </c:scaling>
        <c:delete val="0"/>
        <c:axPos val="b"/>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vehicle age (years)</a:t>
                </a:r>
              </a:p>
            </c:rich>
          </c:tx>
          <c:layout>
            <c:manualLayout>
              <c:xMode val="edge"/>
              <c:yMode val="edge"/>
              <c:x val="0.35887166666667253"/>
              <c:y val="0.92379259259260005"/>
            </c:manualLayout>
          </c:layout>
          <c:overlay val="0"/>
          <c:spPr>
            <a:noFill/>
            <a:ln w="25400">
              <a:noFill/>
            </a:ln>
          </c:spPr>
        </c:title>
        <c:numFmt formatCode="General"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8580608"/>
        <c:crosses val="autoZero"/>
        <c:crossBetween val="midCat"/>
        <c:majorUnit val="2"/>
        <c:minorUnit val="2.7000000000000256E-2"/>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ttp://www.transport.govt.nz/copyright-and-disclaimer/"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120650</xdr:colOff>
      <xdr:row>63</xdr:row>
      <xdr:rowOff>101600</xdr:rowOff>
    </xdr:from>
    <xdr:to>
      <xdr:col>2</xdr:col>
      <xdr:colOff>1492250</xdr:colOff>
      <xdr:row>80</xdr:row>
      <xdr:rowOff>6350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120650" y="10534650"/>
          <a:ext cx="7004050" cy="260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eaLnBrk="0" hangingPunct="0"/>
          <a:r>
            <a:rPr lang="en-NZ" sz="1100">
              <a:solidFill>
                <a:schemeClr val="dk1"/>
              </a:solidFill>
              <a:latin typeface="+mn-lt"/>
              <a:ea typeface="+mn-ea"/>
              <a:cs typeface="+mn-cs"/>
            </a:rPr>
            <a:t>Disclaimer:</a:t>
          </a:r>
        </a:p>
        <a:p>
          <a:pPr eaLnBrk="0" hangingPunct="0"/>
          <a:r>
            <a:rPr lang="en-NZ" sz="1100">
              <a:solidFill>
                <a:schemeClr val="dk1"/>
              </a:solidFill>
              <a:latin typeface="+mn-lt"/>
              <a:ea typeface="+mn-ea"/>
              <a:cs typeface="+mn-cs"/>
            </a:rPr>
            <a:t> </a:t>
          </a:r>
        </a:p>
        <a:p>
          <a:pPr eaLnBrk="0" hangingPunct="0"/>
          <a:r>
            <a:rPr lang="en-NZ" sz="1100">
              <a:solidFill>
                <a:schemeClr val="dk1"/>
              </a:solidFill>
              <a:latin typeface="+mn-lt"/>
              <a:ea typeface="+mn-ea"/>
              <a:cs typeface="+mn-cs"/>
            </a:rPr>
            <a:t>All reasonable endeavours have been made to ensure the accuracy of the information in this report. However, the information is provided without warranties of any kind including accuracy, completeness, timeliness or fitness for any particular purpose.</a:t>
          </a:r>
        </a:p>
        <a:p>
          <a:pPr eaLnBrk="0" hangingPunct="0"/>
          <a:r>
            <a:rPr lang="en-NZ" sz="1100">
              <a:solidFill>
                <a:schemeClr val="dk1"/>
              </a:solidFill>
              <a:latin typeface="+mn-lt"/>
              <a:ea typeface="+mn-ea"/>
              <a:cs typeface="+mn-cs"/>
            </a:rPr>
            <a:t>The Ministry of Transport excludes liability for any loss, damage or expense, direct or indirect, and however caused, whether through negligence or otherwise, resulting from any person or organisation’s use of, or reliance on, the information provided in this report.</a:t>
          </a:r>
        </a:p>
        <a:p>
          <a:pPr eaLnBrk="0" hangingPunct="0"/>
          <a:r>
            <a:rPr lang="en-NZ" sz="1100">
              <a:solidFill>
                <a:schemeClr val="dk1"/>
              </a:solidFill>
              <a:latin typeface="+mn-lt"/>
              <a:ea typeface="+mn-ea"/>
              <a:cs typeface="+mn-cs"/>
            </a:rPr>
            <a:t>Under the terms of the Creative Commons Attribution 4.0 International (BY) licence, this document, and the information contained within it, can be copied, distributed, adapted and otherwise used provided that:</a:t>
          </a:r>
        </a:p>
        <a:p>
          <a:pPr lvl="0" eaLnBrk="0" hangingPunct="0"/>
          <a:r>
            <a:rPr lang="en-NZ" sz="1100">
              <a:solidFill>
                <a:schemeClr val="dk1"/>
              </a:solidFill>
              <a:latin typeface="+mn-lt"/>
              <a:ea typeface="+mn-ea"/>
              <a:cs typeface="+mn-cs"/>
            </a:rPr>
            <a:t> - the Ministry of Transport is attributed as the source of the material</a:t>
          </a:r>
        </a:p>
        <a:p>
          <a:pPr lvl="0" eaLnBrk="0" hangingPunct="0"/>
          <a:r>
            <a:rPr lang="en-NZ" sz="1100">
              <a:solidFill>
                <a:schemeClr val="dk1"/>
              </a:solidFill>
              <a:latin typeface="+mn-lt"/>
              <a:ea typeface="+mn-ea"/>
              <a:cs typeface="+mn-cs"/>
            </a:rPr>
            <a:t> - the material is not misrepresented or distorted through selective use of the material</a:t>
          </a:r>
        </a:p>
        <a:p>
          <a:pPr lvl="0" eaLnBrk="0" hangingPunct="0"/>
          <a:r>
            <a:rPr lang="en-NZ" sz="1100">
              <a:solidFill>
                <a:schemeClr val="dk1"/>
              </a:solidFill>
              <a:latin typeface="+mn-lt"/>
              <a:ea typeface="+mn-ea"/>
              <a:cs typeface="+mn-cs"/>
            </a:rPr>
            <a:t> - images contained in the material are not copied</a:t>
          </a:r>
        </a:p>
        <a:p>
          <a:pPr eaLnBrk="0" hangingPunct="0"/>
          <a:r>
            <a:rPr lang="en-NZ" sz="1100">
              <a:solidFill>
                <a:schemeClr val="dk1"/>
              </a:solidFill>
              <a:latin typeface="+mn-lt"/>
              <a:ea typeface="+mn-ea"/>
              <a:cs typeface="+mn-cs"/>
            </a:rPr>
            <a:t>The terms of the Ministry’s </a:t>
          </a:r>
          <a:r>
            <a:rPr lang="en-NZ" sz="1100" u="sng">
              <a:solidFill>
                <a:schemeClr val="dk1"/>
              </a:solidFill>
              <a:latin typeface="+mn-lt"/>
              <a:ea typeface="+mn-ea"/>
              <a:cs typeface="+mn-cs"/>
              <a:hlinkClick xmlns:r="http://schemas.openxmlformats.org/officeDocument/2006/relationships" r:id=""/>
            </a:rPr>
            <a:t>Copyright and disclaimer</a:t>
          </a:r>
          <a:r>
            <a:rPr lang="en-NZ" sz="1100">
              <a:solidFill>
                <a:schemeClr val="dk1"/>
              </a:solidFill>
              <a:latin typeface="+mn-lt"/>
              <a:ea typeface="+mn-ea"/>
              <a:cs typeface="+mn-cs"/>
            </a:rPr>
            <a:t> apply.</a:t>
          </a:r>
        </a:p>
        <a:p>
          <a:endParaRPr lang="en-NZ" sz="1100"/>
        </a:p>
      </xdr:txBody>
    </xdr:sp>
    <xdr:clientData/>
  </xdr:twoCellAnchor>
  <xdr:oneCellAnchor>
    <xdr:from>
      <xdr:col>0</xdr:col>
      <xdr:colOff>107949</xdr:colOff>
      <xdr:row>58</xdr:row>
      <xdr:rowOff>44449</xdr:rowOff>
    </xdr:from>
    <xdr:ext cx="6734176" cy="953466"/>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07949" y="9904729"/>
          <a:ext cx="6734176" cy="953466"/>
        </a:xfrm>
        <a:prstGeom prst="rect">
          <a:avLst/>
        </a:prstGeom>
        <a:no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eaLnBrk="0" hangingPunct="0"/>
          <a:r>
            <a:rPr lang="en-NZ" sz="1100">
              <a:solidFill>
                <a:schemeClr val="tx1"/>
              </a:solidFill>
              <a:effectLst/>
              <a:latin typeface="+mn-lt"/>
              <a:ea typeface="+mn-ea"/>
              <a:cs typeface="+mn-cs"/>
            </a:rPr>
            <a:t>Enquires relating to this data may be directed to the Ministry of Transport, PO Box 3175, Wellington, or by email on </a:t>
          </a:r>
          <a:r>
            <a:rPr lang="en-NZ" sz="1100" b="1">
              <a:solidFill>
                <a:schemeClr val="tx1"/>
              </a:solidFill>
              <a:effectLst/>
              <a:latin typeface="+mn-lt"/>
              <a:ea typeface="+mn-ea"/>
              <a:cs typeface="+mn-cs"/>
            </a:rPr>
            <a:t>info@transport.govt.nz</a:t>
          </a:r>
          <a:endParaRPr lang="en-NZ">
            <a:effectLst/>
          </a:endParaRPr>
        </a:p>
        <a:p>
          <a:pPr eaLnBrk="0" hangingPunct="0"/>
          <a:r>
            <a:rPr lang="en-NZ" sz="1100">
              <a:solidFill>
                <a:schemeClr val="tx1"/>
              </a:solidFill>
              <a:effectLst/>
              <a:latin typeface="+mn-lt"/>
              <a:ea typeface="+mn-ea"/>
              <a:cs typeface="+mn-cs"/>
            </a:rPr>
            <a:t>For more information about vehicles and travel check out </a:t>
          </a:r>
        </a:p>
        <a:p>
          <a:pPr eaLnBrk="0" hangingPunct="0"/>
          <a:r>
            <a:rPr lang="en-NZ">
              <a:hlinkClick xmlns:r="http://schemas.openxmlformats.org/officeDocument/2006/relationships" r:id=""/>
            </a:rPr>
            <a:t>https://www.transport.govt.nz/statistics-and-insights/fleet-statistics/</a:t>
          </a:r>
          <a:endParaRPr lang="en-NZ"/>
        </a:p>
        <a:p>
          <a:endParaRPr lang="en-NZ" sz="1100"/>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7</xdr:col>
      <xdr:colOff>219075</xdr:colOff>
      <xdr:row>48</xdr:row>
      <xdr:rowOff>69850</xdr:rowOff>
    </xdr:to>
    <xdr:pic>
      <xdr:nvPicPr>
        <xdr:cNvPr id="3" name="Picture 2">
          <a:extLst>
            <a:ext uri="{FF2B5EF4-FFF2-40B4-BE49-F238E27FC236}">
              <a16:creationId xmlns:a16="http://schemas.microsoft.com/office/drawing/2014/main" id="{00000000-0008-0000-2000-000003000000}"/>
            </a:ext>
          </a:extLst>
        </xdr:cNvPr>
        <xdr:cNvPicPr/>
      </xdr:nvPicPr>
      <xdr:blipFill>
        <a:blip xmlns:r="http://schemas.openxmlformats.org/officeDocument/2006/relationships" r:embed="rId1" cstate="print"/>
        <a:srcRect/>
        <a:stretch>
          <a:fillRect/>
        </a:stretch>
      </xdr:blipFill>
      <xdr:spPr bwMode="auto">
        <a:xfrm>
          <a:off x="609600" y="4311650"/>
          <a:ext cx="3876675" cy="2133600"/>
        </a:xfrm>
        <a:prstGeom prst="rect">
          <a:avLst/>
        </a:prstGeom>
        <a:noFill/>
        <a:ln w="9525">
          <a:noFill/>
          <a:miter lim="800000"/>
          <a:headEnd/>
          <a:tailEnd/>
        </a:ln>
      </xdr:spPr>
    </xdr:pic>
    <xdr:clientData/>
  </xdr:twoCellAnchor>
  <xdr:twoCellAnchor>
    <xdr:from>
      <xdr:col>0</xdr:col>
      <xdr:colOff>590550</xdr:colOff>
      <xdr:row>4</xdr:row>
      <xdr:rowOff>9525</xdr:rowOff>
    </xdr:from>
    <xdr:to>
      <xdr:col>11</xdr:col>
      <xdr:colOff>276225</xdr:colOff>
      <xdr:row>32</xdr:row>
      <xdr:rowOff>38100</xdr:rowOff>
    </xdr:to>
    <xdr:grpSp>
      <xdr:nvGrpSpPr>
        <xdr:cNvPr id="47110" name="Group 6">
          <a:extLst>
            <a:ext uri="{FF2B5EF4-FFF2-40B4-BE49-F238E27FC236}">
              <a16:creationId xmlns:a16="http://schemas.microsoft.com/office/drawing/2014/main" id="{00000000-0008-0000-2000-000006B80000}"/>
            </a:ext>
          </a:extLst>
        </xdr:cNvPr>
        <xdr:cNvGrpSpPr>
          <a:grpSpLocks noChangeAspect="1"/>
        </xdr:cNvGrpSpPr>
      </xdr:nvGrpSpPr>
      <xdr:grpSpPr bwMode="auto">
        <a:xfrm>
          <a:off x="590550" y="838200"/>
          <a:ext cx="6391275" cy="4562475"/>
          <a:chOff x="1172" y="121"/>
          <a:chExt cx="671" cy="479"/>
        </a:xfrm>
      </xdr:grpSpPr>
      <xdr:sp macro="" textlink="">
        <xdr:nvSpPr>
          <xdr:cNvPr id="47109" name="AutoShape 5">
            <a:extLst>
              <a:ext uri="{FF2B5EF4-FFF2-40B4-BE49-F238E27FC236}">
                <a16:creationId xmlns:a16="http://schemas.microsoft.com/office/drawing/2014/main" id="{00000000-0008-0000-2000-000005B80000}"/>
              </a:ext>
            </a:extLst>
          </xdr:cNvPr>
          <xdr:cNvSpPr>
            <a:spLocks noChangeAspect="1" noChangeArrowheads="1" noTextEdit="1"/>
          </xdr:cNvSpPr>
        </xdr:nvSpPr>
        <xdr:spPr bwMode="auto">
          <a:xfrm>
            <a:off x="1344" y="121"/>
            <a:ext cx="499" cy="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9" name="Picture 8">
            <a:extLst>
              <a:ext uri="{FF2B5EF4-FFF2-40B4-BE49-F238E27FC236}">
                <a16:creationId xmlns:a16="http://schemas.microsoft.com/office/drawing/2014/main" id="{00000000-0008-0000-20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2" y="126"/>
            <a:ext cx="630" cy="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15</xdr:row>
      <xdr:rowOff>0</xdr:rowOff>
    </xdr:from>
    <xdr:to>
      <xdr:col>2</xdr:col>
      <xdr:colOff>314325</xdr:colOff>
      <xdr:row>16</xdr:row>
      <xdr:rowOff>19050</xdr:rowOff>
    </xdr:to>
    <xdr:sp macro="" textlink="">
      <xdr:nvSpPr>
        <xdr:cNvPr id="18531" name="Text Box 2">
          <a:extLst>
            <a:ext uri="{FF2B5EF4-FFF2-40B4-BE49-F238E27FC236}">
              <a16:creationId xmlns:a16="http://schemas.microsoft.com/office/drawing/2014/main" id="{00000000-0008-0000-0600-000063480000}"/>
            </a:ext>
          </a:extLst>
        </xdr:cNvPr>
        <xdr:cNvSpPr txBox="1">
          <a:spLocks noChangeArrowheads="1"/>
        </xdr:cNvSpPr>
      </xdr:nvSpPr>
      <xdr:spPr bwMode="auto">
        <a:xfrm>
          <a:off x="1905000" y="3000375"/>
          <a:ext cx="66675" cy="180975"/>
        </a:xfrm>
        <a:prstGeom prst="rect">
          <a:avLst/>
        </a:prstGeom>
        <a:noFill/>
        <a:ln w="9525">
          <a:noFill/>
          <a:miter lim="800000"/>
          <a:headEnd/>
          <a:tailEnd/>
        </a:ln>
      </xdr:spPr>
    </xdr:sp>
    <xdr:clientData/>
  </xdr:twoCellAnchor>
  <xdr:twoCellAnchor>
    <xdr:from>
      <xdr:col>16</xdr:col>
      <xdr:colOff>207645</xdr:colOff>
      <xdr:row>10</xdr:row>
      <xdr:rowOff>102869</xdr:rowOff>
    </xdr:from>
    <xdr:to>
      <xdr:col>23</xdr:col>
      <xdr:colOff>569595</xdr:colOff>
      <xdr:row>29</xdr:row>
      <xdr:rowOff>7620</xdr:rowOff>
    </xdr:to>
    <xdr:graphicFrame macro="">
      <xdr:nvGraphicFramePr>
        <xdr:cNvPr id="18532" name="Chart 1">
          <a:extLst>
            <a:ext uri="{FF2B5EF4-FFF2-40B4-BE49-F238E27FC236}">
              <a16:creationId xmlns:a16="http://schemas.microsoft.com/office/drawing/2014/main" id="{00000000-0008-0000-0600-0000644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17</xdr:col>
      <xdr:colOff>17145</xdr:colOff>
      <xdr:row>32</xdr:row>
      <xdr:rowOff>100965</xdr:rowOff>
    </xdr:from>
    <xdr:ext cx="4067175" cy="387286"/>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11161395" y="5577840"/>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19</xdr:col>
      <xdr:colOff>590549</xdr:colOff>
      <xdr:row>2</xdr:row>
      <xdr:rowOff>9525</xdr:rowOff>
    </xdr:from>
    <xdr:ext cx="7381875" cy="1409700"/>
    <xdr:sp macro="" textlink="">
      <xdr:nvSpPr>
        <xdr:cNvPr id="2" name="TextBox 1"/>
        <xdr:cNvSpPr txBox="1"/>
      </xdr:nvSpPr>
      <xdr:spPr>
        <a:xfrm>
          <a:off x="11810999" y="638175"/>
          <a:ext cx="7381875" cy="1409700"/>
        </a:xfrm>
        <a:prstGeom prst="rect">
          <a:avLst/>
        </a:prstGeom>
        <a:solidFill>
          <a:srgbClr val="FFFFCC"/>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100"/>
            <a:t>Note : scrappage has been established by finding vehicles active at the start of the year, but not active at the end of the year.</a:t>
          </a:r>
        </a:p>
        <a:p>
          <a:r>
            <a:rPr lang="en-NZ" sz="1100"/>
            <a:t>'Active means either currently licensed, or relicensing less than one year overdue.</a:t>
          </a:r>
        </a:p>
        <a:p>
          <a:endParaRPr lang="en-NZ" sz="1100"/>
        </a:p>
        <a:p>
          <a:r>
            <a:rPr lang="en-NZ" sz="1100"/>
            <a:t>The WoF based approach has not been used as it is overly drastic for establishing scrappage (a reasonable number of vehicles deemed inactive via outdated WoF/CoF eventually get a Wof/CoF).</a:t>
          </a:r>
        </a:p>
        <a:p>
          <a:endParaRPr lang="en-NZ" sz="1100"/>
        </a:p>
        <a:p>
          <a:r>
            <a:rPr lang="en-NZ" sz="1100"/>
            <a:t>This mechanism misses those vehicles that enter and then leave the fleet during the year</a:t>
          </a:r>
        </a:p>
        <a:p>
          <a:endParaRPr lang="en-NZ" sz="1100"/>
        </a:p>
        <a:p>
          <a:endParaRPr lang="en-NZ"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xdr:col>
      <xdr:colOff>57150</xdr:colOff>
      <xdr:row>26</xdr:row>
      <xdr:rowOff>66675</xdr:rowOff>
    </xdr:from>
    <xdr:ext cx="4067175" cy="387286"/>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1238250" y="4438650"/>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19050</xdr:colOff>
      <xdr:row>27</xdr:row>
      <xdr:rowOff>28575</xdr:rowOff>
    </xdr:from>
    <xdr:ext cx="4067175" cy="387286"/>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609600" y="4781550"/>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17</xdr:col>
      <xdr:colOff>28575</xdr:colOff>
      <xdr:row>3</xdr:row>
      <xdr:rowOff>152400</xdr:rowOff>
    </xdr:from>
    <xdr:ext cx="3164200" cy="239809"/>
    <xdr:sp macro="" textlink="">
      <xdr:nvSpPr>
        <xdr:cNvPr id="2" name="TextBox 1">
          <a:extLst>
            <a:ext uri="{FF2B5EF4-FFF2-40B4-BE49-F238E27FC236}">
              <a16:creationId xmlns:a16="http://schemas.microsoft.com/office/drawing/2014/main" id="{00000000-0008-0000-1900-000002000000}"/>
            </a:ext>
          </a:extLst>
        </xdr:cNvPr>
        <xdr:cNvSpPr txBox="1"/>
      </xdr:nvSpPr>
      <xdr:spPr>
        <a:xfrm>
          <a:off x="10144125" y="1076325"/>
          <a:ext cx="3164200" cy="239809"/>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000">
              <a:latin typeface="Arial" panose="020B0604020202020204" pitchFamily="34" charset="0"/>
              <a:cs typeface="Arial" panose="020B0604020202020204" pitchFamily="34" charset="0"/>
            </a:rPr>
            <a:t>Note: the 2021 data are</a:t>
          </a:r>
          <a:r>
            <a:rPr lang="en-NZ" sz="1000" baseline="0">
              <a:latin typeface="Arial" panose="020B0604020202020204" pitchFamily="34" charset="0"/>
              <a:cs typeface="Arial" panose="020B0604020202020204" pitchFamily="34" charset="0"/>
            </a:rPr>
            <a:t> still provisional at this stage</a:t>
          </a:r>
          <a:endParaRPr lang="en-NZ" sz="1000">
            <a:latin typeface="Arial" panose="020B0604020202020204" pitchFamily="34" charset="0"/>
            <a:cs typeface="Arial" panose="020B0604020202020204" pitchFamily="34" charset="0"/>
          </a:endParaRPr>
        </a:p>
      </xdr:txBody>
    </xdr:sp>
    <xdr:clientData/>
  </xdr:oneCellAnchor>
  <xdr:oneCellAnchor>
    <xdr:from>
      <xdr:col>17</xdr:col>
      <xdr:colOff>0</xdr:colOff>
      <xdr:row>7</xdr:row>
      <xdr:rowOff>19050</xdr:rowOff>
    </xdr:from>
    <xdr:ext cx="7381875" cy="1409700"/>
    <xdr:sp macro="" textlink="">
      <xdr:nvSpPr>
        <xdr:cNvPr id="4" name="TextBox 3"/>
        <xdr:cNvSpPr txBox="1"/>
      </xdr:nvSpPr>
      <xdr:spPr>
        <a:xfrm>
          <a:off x="10115550" y="1590675"/>
          <a:ext cx="7381875" cy="1409700"/>
        </a:xfrm>
        <a:prstGeom prst="rect">
          <a:avLst/>
        </a:prstGeom>
        <a:solidFill>
          <a:srgbClr val="FFFFCC"/>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100"/>
            <a:t>Note : scrappage has been established by finding vehicles active at the start of the year, but not active at the end of the year.</a:t>
          </a:r>
        </a:p>
        <a:p>
          <a:r>
            <a:rPr lang="en-NZ" sz="1100"/>
            <a:t>'Active means either currently licensed, or relicensing less than one year overdue.</a:t>
          </a:r>
        </a:p>
        <a:p>
          <a:endParaRPr lang="en-NZ" sz="1100"/>
        </a:p>
        <a:p>
          <a:r>
            <a:rPr lang="en-NZ" sz="1100"/>
            <a:t>The WoF based approach has not been used as it is overly drastic for establishing scrappage (a reasonable number of vehicles deemed inactive via outdated WoF/CoF eventually get a Wof/CoF).</a:t>
          </a:r>
        </a:p>
        <a:p>
          <a:endParaRPr lang="en-NZ" sz="1100"/>
        </a:p>
        <a:p>
          <a:r>
            <a:rPr lang="en-NZ" sz="1100"/>
            <a:t>This mechanism misses those vehicles that enter and then leave the fleet during the year</a:t>
          </a:r>
        </a:p>
        <a:p>
          <a:endParaRPr lang="en-NZ" sz="1100"/>
        </a:p>
        <a:p>
          <a:endParaRPr lang="en-NZ"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19050</xdr:rowOff>
    </xdr:from>
    <xdr:ext cx="3172920" cy="264560"/>
    <xdr:sp macro="" textlink="">
      <xdr:nvSpPr>
        <xdr:cNvPr id="5" name="TextBox 4">
          <a:extLst>
            <a:ext uri="{FF2B5EF4-FFF2-40B4-BE49-F238E27FC236}">
              <a16:creationId xmlns:a16="http://schemas.microsoft.com/office/drawing/2014/main" id="{00000000-0008-0000-1A00-000005000000}"/>
            </a:ext>
          </a:extLst>
        </xdr:cNvPr>
        <xdr:cNvSpPr txBox="1"/>
      </xdr:nvSpPr>
      <xdr:spPr>
        <a:xfrm>
          <a:off x="7029450" y="1000125"/>
          <a:ext cx="3172920" cy="264560"/>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100"/>
            <a:t>Note: the 2021 data are</a:t>
          </a:r>
          <a:r>
            <a:rPr lang="en-NZ" sz="1100" baseline="0"/>
            <a:t> still provisional at this stage</a:t>
          </a:r>
          <a:endParaRPr lang="en-NZ"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17</xdr:col>
      <xdr:colOff>0</xdr:colOff>
      <xdr:row>2</xdr:row>
      <xdr:rowOff>0</xdr:rowOff>
    </xdr:from>
    <xdr:ext cx="3208507" cy="264560"/>
    <xdr:sp macro="" textlink="">
      <xdr:nvSpPr>
        <xdr:cNvPr id="5" name="TextBox 4">
          <a:extLst>
            <a:ext uri="{FF2B5EF4-FFF2-40B4-BE49-F238E27FC236}">
              <a16:creationId xmlns:a16="http://schemas.microsoft.com/office/drawing/2014/main" id="{00000000-0008-0000-1B00-000005000000}"/>
            </a:ext>
          </a:extLst>
        </xdr:cNvPr>
        <xdr:cNvSpPr txBox="1"/>
      </xdr:nvSpPr>
      <xdr:spPr>
        <a:xfrm>
          <a:off x="9963150" y="723900"/>
          <a:ext cx="3208507" cy="264560"/>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100"/>
            <a:t>Note: the 2021 data are</a:t>
          </a:r>
          <a:r>
            <a:rPr lang="en-NZ" sz="1100" baseline="0"/>
            <a:t> still provisional at this stage</a:t>
          </a:r>
          <a:endParaRPr lang="en-NZ"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transport.govt.n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2.bin"/><Relationship Id="rId1" Type="http://schemas.openxmlformats.org/officeDocument/2006/relationships/hyperlink" Target="https://www.google.co.nz/url?sa=t&amp;rct=j&amp;q=&amp;esrc=s&amp;source=web&amp;cd=2&amp;cad=rja&amp;uact=8&amp;ved=2ahUKEwj328rcqtfcAhUDVbwKHeLeDFAQFjABegQIBxAC&amp;url=https%3A%2F%2Fwww.theicct.org%2Fsites%2Fdefault%2Ffiles%2Fpublications%2FLab-to-road-2017_ICCT-white%2520paper_06112017_vF.pdf&amp;usg=AOvVaw2lPhzUNz5VpPHK2AOh9P-S"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autoserviceworld.com/by-the-numbers-average-age-of-u-s-canadian-fleets/" TargetMode="External"/><Relationship Id="rId7" Type="http://schemas.openxmlformats.org/officeDocument/2006/relationships/drawing" Target="../drawings/drawing2.xml"/><Relationship Id="rId2" Type="http://schemas.openxmlformats.org/officeDocument/2006/relationships/hyperlink" Target="http://www.abs.gov.au/ausstats/abs@.nsf/mf/9309.0" TargetMode="External"/><Relationship Id="rId1" Type="http://schemas.openxmlformats.org/officeDocument/2006/relationships/hyperlink" Target="https://automotiveaftermarket.org/aftermarket-industry-trends/canada-automotive-aftermarket/" TargetMode="External"/><Relationship Id="rId6" Type="http://schemas.openxmlformats.org/officeDocument/2006/relationships/printerSettings" Target="../printerSettings/printerSettings7.bin"/><Relationship Id="rId5" Type="http://schemas.openxmlformats.org/officeDocument/2006/relationships/hyperlink" Target="https://www.abs.gov.au/statistics/industry/tourism-and-transport/motor-vehicle-census-australia/latest-release" TargetMode="External"/><Relationship Id="rId4" Type="http://schemas.openxmlformats.org/officeDocument/2006/relationships/hyperlink" Target="https://www.autoserviceworld.com/by-the-numbers-average-age-of-u-s-canadian-fleet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9"/>
  <sheetViews>
    <sheetView tabSelected="1" zoomScaleNormal="100" workbookViewId="0">
      <selection activeCell="K1" sqref="K1"/>
    </sheetView>
  </sheetViews>
  <sheetFormatPr defaultColWidth="9.140625" defaultRowHeight="12.75"/>
  <cols>
    <col min="1" max="1" width="72.85546875" style="10" customWidth="1"/>
    <col min="2" max="2" width="7.85546875" style="10" customWidth="1"/>
    <col min="3" max="3" width="77.42578125" style="10" bestFit="1" customWidth="1"/>
    <col min="4" max="4" width="44.28515625" style="10" customWidth="1"/>
    <col min="5" max="16384" width="9.140625" style="10"/>
  </cols>
  <sheetData>
    <row r="1" spans="1:5" ht="33" customHeight="1">
      <c r="A1" s="34" t="s">
        <v>773</v>
      </c>
      <c r="B1" s="13"/>
      <c r="C1" s="13"/>
      <c r="D1" s="35" t="s">
        <v>360</v>
      </c>
      <c r="E1" s="13"/>
    </row>
    <row r="2" spans="1:5" ht="12.75" customHeight="1">
      <c r="A2" s="14" t="s">
        <v>774</v>
      </c>
      <c r="B2" s="13"/>
      <c r="C2" s="13"/>
      <c r="D2" s="36" t="s">
        <v>237</v>
      </c>
      <c r="E2" s="13"/>
    </row>
    <row r="4" spans="1:5" ht="15">
      <c r="A4" s="14" t="s">
        <v>208</v>
      </c>
      <c r="C4" s="14" t="s">
        <v>77</v>
      </c>
    </row>
    <row r="5" spans="1:5">
      <c r="A5" s="11" t="s">
        <v>641</v>
      </c>
      <c r="C5" s="27" t="s">
        <v>80</v>
      </c>
    </row>
    <row r="6" spans="1:5">
      <c r="A6" s="11" t="s">
        <v>642</v>
      </c>
      <c r="B6" s="12"/>
      <c r="C6" s="11" t="s">
        <v>670</v>
      </c>
    </row>
    <row r="7" spans="1:5">
      <c r="A7" s="11" t="s">
        <v>643</v>
      </c>
      <c r="C7" s="11" t="s">
        <v>671</v>
      </c>
    </row>
    <row r="8" spans="1:5">
      <c r="A8" s="11" t="s">
        <v>644</v>
      </c>
      <c r="D8" s="11"/>
    </row>
    <row r="9" spans="1:5">
      <c r="A9" s="11" t="s">
        <v>645</v>
      </c>
      <c r="C9" s="26" t="s">
        <v>79</v>
      </c>
    </row>
    <row r="10" spans="1:5">
      <c r="A10" s="11" t="s">
        <v>786</v>
      </c>
      <c r="C10" s="11" t="s">
        <v>693</v>
      </c>
    </row>
    <row r="11" spans="1:5">
      <c r="A11" s="11" t="s">
        <v>646</v>
      </c>
      <c r="C11" s="11" t="s">
        <v>672</v>
      </c>
    </row>
    <row r="12" spans="1:5">
      <c r="A12" s="11" t="s">
        <v>647</v>
      </c>
      <c r="C12" s="11" t="s">
        <v>673</v>
      </c>
    </row>
    <row r="13" spans="1:5">
      <c r="A13" s="11" t="s">
        <v>648</v>
      </c>
      <c r="C13" s="11" t="s">
        <v>674</v>
      </c>
    </row>
    <row r="14" spans="1:5">
      <c r="A14" s="11" t="s">
        <v>649</v>
      </c>
      <c r="C14" s="11" t="s">
        <v>675</v>
      </c>
    </row>
    <row r="15" spans="1:5">
      <c r="A15" s="53" t="s">
        <v>650</v>
      </c>
      <c r="C15" s="11" t="s">
        <v>694</v>
      </c>
    </row>
    <row r="16" spans="1:5">
      <c r="A16" s="11"/>
      <c r="C16" s="11" t="s">
        <v>676</v>
      </c>
    </row>
    <row r="17" spans="1:4" ht="15">
      <c r="A17" s="14" t="s">
        <v>46</v>
      </c>
      <c r="C17" s="11" t="s">
        <v>677</v>
      </c>
    </row>
    <row r="18" spans="1:4">
      <c r="A18" s="11" t="s">
        <v>651</v>
      </c>
      <c r="C18" s="11" t="s">
        <v>678</v>
      </c>
    </row>
    <row r="19" spans="1:4">
      <c r="A19" s="11" t="s">
        <v>652</v>
      </c>
      <c r="C19" s="11" t="s">
        <v>679</v>
      </c>
    </row>
    <row r="20" spans="1:4">
      <c r="A20" s="11" t="s">
        <v>653</v>
      </c>
      <c r="C20" s="11"/>
    </row>
    <row r="21" spans="1:4">
      <c r="A21" s="11" t="s">
        <v>654</v>
      </c>
      <c r="C21" s="26" t="s">
        <v>78</v>
      </c>
    </row>
    <row r="22" spans="1:4">
      <c r="A22" s="11" t="s">
        <v>655</v>
      </c>
      <c r="C22" s="11" t="s">
        <v>695</v>
      </c>
    </row>
    <row r="23" spans="1:4">
      <c r="A23" s="11" t="s">
        <v>656</v>
      </c>
      <c r="C23" s="11" t="s">
        <v>696</v>
      </c>
    </row>
    <row r="24" spans="1:4">
      <c r="A24" s="11" t="s">
        <v>657</v>
      </c>
      <c r="C24" s="11" t="s">
        <v>697</v>
      </c>
    </row>
    <row r="25" spans="1:4">
      <c r="A25" s="11" t="s">
        <v>658</v>
      </c>
      <c r="C25" s="11" t="s">
        <v>698</v>
      </c>
    </row>
    <row r="26" spans="1:4">
      <c r="A26" s="11" t="s">
        <v>659</v>
      </c>
      <c r="C26" s="11" t="s">
        <v>680</v>
      </c>
    </row>
    <row r="27" spans="1:4">
      <c r="A27" s="11" t="s">
        <v>660</v>
      </c>
      <c r="C27" s="11" t="s">
        <v>681</v>
      </c>
    </row>
    <row r="29" spans="1:4" ht="15">
      <c r="A29" s="14" t="s">
        <v>293</v>
      </c>
      <c r="C29" s="14" t="s">
        <v>442</v>
      </c>
    </row>
    <row r="30" spans="1:4">
      <c r="A30" s="53" t="s">
        <v>661</v>
      </c>
      <c r="C30" s="54" t="s">
        <v>682</v>
      </c>
    </row>
    <row r="31" spans="1:4">
      <c r="A31" s="53" t="s">
        <v>662</v>
      </c>
      <c r="C31" s="54" t="s">
        <v>683</v>
      </c>
    </row>
    <row r="32" spans="1:4">
      <c r="A32" s="53" t="s">
        <v>663</v>
      </c>
      <c r="C32" s="54" t="s">
        <v>684</v>
      </c>
      <c r="D32"/>
    </row>
    <row r="33" spans="1:4">
      <c r="A33" s="53" t="s">
        <v>664</v>
      </c>
      <c r="C33" s="54" t="s">
        <v>685</v>
      </c>
      <c r="D33" s="49"/>
    </row>
    <row r="34" spans="1:4">
      <c r="A34" s="53" t="s">
        <v>665</v>
      </c>
      <c r="C34" s="54" t="s">
        <v>686</v>
      </c>
    </row>
    <row r="35" spans="1:4">
      <c r="C35" s="54" t="s">
        <v>796</v>
      </c>
      <c r="D35" s="49"/>
    </row>
    <row r="36" spans="1:4" ht="15">
      <c r="A36" s="14" t="s">
        <v>238</v>
      </c>
      <c r="C36" s="54" t="s">
        <v>772</v>
      </c>
      <c r="D36" s="49"/>
    </row>
    <row r="37" spans="1:4">
      <c r="A37" s="11" t="s">
        <v>666</v>
      </c>
      <c r="C37" s="54"/>
      <c r="D37" s="49"/>
    </row>
    <row r="38" spans="1:4">
      <c r="A38" s="11" t="s">
        <v>667</v>
      </c>
      <c r="D38" s="49"/>
    </row>
    <row r="39" spans="1:4" ht="15">
      <c r="A39" s="11" t="s">
        <v>668</v>
      </c>
      <c r="C39" s="14" t="s">
        <v>637</v>
      </c>
      <c r="D39" s="49"/>
    </row>
    <row r="40" spans="1:4">
      <c r="A40" s="11" t="s">
        <v>669</v>
      </c>
      <c r="B40" s="49"/>
      <c r="C40" s="93" t="s">
        <v>481</v>
      </c>
      <c r="D40" s="49"/>
    </row>
    <row r="41" spans="1:4">
      <c r="B41" s="49"/>
      <c r="C41" s="93" t="s">
        <v>482</v>
      </c>
    </row>
    <row r="42" spans="1:4">
      <c r="B42" s="49"/>
      <c r="C42" s="11" t="s">
        <v>687</v>
      </c>
    </row>
    <row r="43" spans="1:4">
      <c r="B43" s="49"/>
      <c r="C43" s="11" t="s">
        <v>688</v>
      </c>
    </row>
    <row r="44" spans="1:4">
      <c r="B44" s="49"/>
    </row>
    <row r="45" spans="1:4">
      <c r="B45" s="49"/>
    </row>
    <row r="46" spans="1:4" ht="15">
      <c r="B46" s="49"/>
      <c r="C46" s="14" t="s">
        <v>246</v>
      </c>
    </row>
    <row r="47" spans="1:4">
      <c r="B47" s="49"/>
      <c r="C47" s="11" t="s">
        <v>689</v>
      </c>
    </row>
    <row r="48" spans="1:4">
      <c r="B48" s="49"/>
      <c r="C48" s="11" t="s">
        <v>690</v>
      </c>
    </row>
    <row r="50" spans="3:3" ht="15">
      <c r="C50" s="14" t="s">
        <v>102</v>
      </c>
    </row>
    <row r="51" spans="3:3">
      <c r="C51" s="11" t="s">
        <v>639</v>
      </c>
    </row>
    <row r="52" spans="3:3">
      <c r="C52" s="11" t="s">
        <v>640</v>
      </c>
    </row>
    <row r="69" spans="1:1">
      <c r="A69" s="93"/>
    </row>
  </sheetData>
  <phoneticPr fontId="6" type="noConversion"/>
  <hyperlinks>
    <hyperlink ref="A5" location="'1.1, 1.2'!A1" display="Figure 1.1  Composition of the NZ Fleet"/>
    <hyperlink ref="D2" r:id="rId1"/>
    <hyperlink ref="A9" location="'1.4 to 1.7'!A1" display="Figure 1.4  Light fleet travel by year"/>
    <hyperlink ref="A11" location="'1.4 to 1.7'!A1" display="Figure 1.5  Light fleet ownership per capita by year"/>
    <hyperlink ref="A13" location="'1.4 to 1.7'!A1" display="Figure 1.6  Light fleet travel per capita by year"/>
    <hyperlink ref="A14" location="'1.4 to 1.7'!A1" display="Figure 1.7  Light fleet average vehicle travel by year"/>
    <hyperlink ref="A15" location="'1.8'!Print_Area" display="Figure 1.8  International comparisons of fleet ages"/>
    <hyperlink ref="A18" location="'2.1, 2.2, 2.3,2.4'!Print_Area" display="Figure 2.1  Number of new/used light vehicles by year "/>
    <hyperlink ref="A19" location="'2.1, 2.2, 2.3,2.4'!Print_Area" display="Figure 2.2  Percentage of used imports in the light/truck/bus fleets, by year"/>
    <hyperlink ref="A30" location="'3.1,3.2,3.4,8.3'!Print_Area" display="Figure 3.1  Total LPV, LCV, Truck and Bus travel by year of manufacture in 5 year blocks"/>
    <hyperlink ref="A32" location="'3.1,3.2,3.4,8.3'!Print_Area" display="Figure 3.4  LPV, LCV, Truck and Bus travel per vehicle by year of manufacture in 5 year blocks"/>
    <hyperlink ref="A31" location="'3.1,3.2,3.4,8.3'!Print_Area" display="Figure 3.2 Light, truck, bus travel by new/used, by year of manufacture in 5 year blocks"/>
    <hyperlink ref="A33" location="'3.5'!A1" display="Figure 3.5  Average light travel in 2007 by year of manufacture"/>
    <hyperlink ref="A37" location="'4.1b'!A1" display="Figure 4.1b  Light fleet average engine capacity by petrol/diesel by year "/>
    <hyperlink ref="A38" location="'4.3a,b'!A1" display="Figure 4.3a  Light passenger average travel in 2007 by cc band, by year of manufacture"/>
    <hyperlink ref="A39" location="'4.3a,b'!Print_Area" display="Figure 4.3b  Light commercial average travel by cc band, by year of manufacture"/>
    <hyperlink ref="C10" location="'6.1,6.2c'!A1" display="Table 6.1  Number of NZ new/used imports entering the light fleet by year"/>
    <hyperlink ref="C13" location="'6.3'!A1" display="Figure 6.3  Average engine size of vehicles entering the light fleet, by petrol/diesel and year"/>
    <hyperlink ref="C14" location="'6.4a,b'!A1" display="Figure 6.4a  Numbers of used imports entering the light fleet, by engize size band and year"/>
    <hyperlink ref="C15" location="'6.4a,b'!Print_Area" display="Figure 6.4b  Numbers of NZ new entering the light fleet, by engize size band and year"/>
    <hyperlink ref="C22" location="'7.1,7.2'!A1" display="Figure 7.1a  Number of light fleet used imports/NZ new scrapped, by year"/>
    <hyperlink ref="C24" location="'7.1,7.2'!A1" display="Table 7.2a  Average age of light fleet used imports/NZ new when scrapped, by year"/>
    <hyperlink ref="C33" location="'8.2a,b'!A1" display="Table 8.2b  Percentage of light passenger/commercial travel by petrol/diesel"/>
    <hyperlink ref="C47" location="'10.1, 10.2'!A1" display="Figure 10.1  Travel weighted vehicle age by year"/>
    <hyperlink ref="C48" location="'10.1, 10.2'!A1" display="Figure 10.2  Travel weighted engine size by year"/>
    <hyperlink ref="A6" location="'1.1, 1.2'!A1" display="Figure 1.2  Composition of the NZ fleet relative to Jan 2000"/>
    <hyperlink ref="A8" location="'1.3'!A1" display="Table 1.3 Total collective distance travelled"/>
    <hyperlink ref="C7" location="'5.2abcd'!A1" display="Figure 5.2abcd  Vehicles entering/leaving the fleet in 2010 by Year of Manufacture"/>
    <hyperlink ref="A26" location="'2.9'!A1" display="Figure 2.9 Heavy vehicle mass"/>
    <hyperlink ref="C34" location="'3.1,3.2,3.4,8.3'!A1" display="Table 8.3  Light fleet petrol and diesel travel by year of manufacture in 5 year blocks"/>
    <hyperlink ref="C51" location="'11.1,11.2'!A1" display="Figure 11.1  Truck and trailer travel"/>
    <hyperlink ref="C52" location="'11.1,11.2'!A1" display="Figure 11.2  Truck+trailer tonne-km"/>
    <hyperlink ref="C6" location="'5.1'!A1" display="Figure 5.1  Entry and exit from the fleet, 2000-2010"/>
    <hyperlink ref="C12" location="'6.1,6.2c'!A1" display="Table 6.2c  Average age of used imports entering the truck and bus fleets by year"/>
    <hyperlink ref="C23" location="'7.1,7.2'!A1" display="Figure 7.1b  Number of heavy fleet used imports/NZ new scrapped, by year"/>
    <hyperlink ref="C25" location="'7.1,7.2'!A1" display="Table 7.2b  Average age of heavy fleet used imports/NZ new when scrapped, by year"/>
    <hyperlink ref="C16" location="'6.5a,b'!A1" display="Figure 6.5a  Numbers of motorcycles entering the fleet, by engize size band and year"/>
    <hyperlink ref="C17" location="'6.5a,b'!A1" display="Table 6.5b  Average engine capacity of motorcycles entering the fleet, by year"/>
    <hyperlink ref="A20" location="'2.1, 2.2, 2.3,2.4'!A1" display="Figure 2.3 Average age of Light, Trucks and Buses by year"/>
    <hyperlink ref="A21" location="'2.1, 2.2, 2.3,2.4'!A1" display="Figure 2.4 Light fleet average age in detail, by year"/>
    <hyperlink ref="A22" location="'2.5a-2.8a'!A1" display="Figure 2.5a Light fleet year of manufacture, Dec 2010"/>
    <hyperlink ref="A23" location="'2.5a-2.8a'!Print_Area" display="Figure 2.6a Motorcycle year of manufacture, Dec 2010"/>
    <hyperlink ref="A24" location="'2.5a-2.8a'!Print_Area" display="Figure 2.7a Truck year of manufacture, Dec 2010"/>
    <hyperlink ref="A25" location="'2.5a-2.8a'!Print_Area" display="Figure 2.8a Bus year of manufacture, Dec 2010"/>
    <hyperlink ref="A40" location="'4.4'!A1" display="Figure 4.4 Motorcycle fleet engine composition by year"/>
    <hyperlink ref="C11" location="'6.2b'!A1" display="Figure 6.2b 2010 used light imports : Year of manufacture and fuel"/>
    <hyperlink ref="C42" location="'9.4'!A1" display="Figure 9.4 Average quarterly CO2 emissions of light fleet registrations"/>
    <hyperlink ref="A34" location="'Table 3'!A1" display="Table 3 Light fleet travel by engine size"/>
    <hyperlink ref="C26" location="'7.3abc'!A1" display="Figure 7.3a,b,c Last odometer reading of scrapped vehicles"/>
    <hyperlink ref="C27" location="'7.3de'!A1" display="Figure 7.3d,e Last odometer reading of scrapped vehicles"/>
    <hyperlink ref="C43" location="'9.11'!A1" display="Figure 9.11abcd Emissions standards of vehicles in the light fleet"/>
    <hyperlink ref="A12" location="'1.5b'!A1" display="Figure 1.5b Regional light fleet ownership per capita"/>
    <hyperlink ref="C40" location="'9.0a,b'!A1" display="Figure 9.0a  Real world emissions vs laboratory test results"/>
    <hyperlink ref="C41" location="'9.0a,b'!A1" display="Figure 9.0b  Divergence between real world and test petrol economy"/>
    <hyperlink ref="A7" location="'1.1extra'!A1" display="Table 1.1 extra Fleet Average Age"/>
    <hyperlink ref="A27" location="'2.10'!A1" display="Table 2.10 Light fleet age distribution"/>
    <hyperlink ref="C18" location="'6.7a, b'!A1" display="Table 6.7a Vehicles entering the fleet: country of manufacture"/>
    <hyperlink ref="C19" location="'6.7a, b'!A1" display="Table 6.7b Vehicles entering the fleet: country imported from"/>
    <hyperlink ref="C32" location="'8.2a,b'!A1" display="Table 8.2a  Percentage of light passenger/commercial vehicles by petrol/diesel"/>
    <hyperlink ref="C31" location="'8.2a,b'!A1" display="Table 8.2  Petrol and diesel travel"/>
    <hyperlink ref="C30" location="'8.1a,b'!A1" display="Table 8.1 Diesel vehicles in the light, truck and bus fleets"/>
    <hyperlink ref="C35" location="'8.4'!A1" display="Tab 8.4 Light vehicle fleet by fuel type"/>
    <hyperlink ref="C36" location="'8.5'!A1" display="Tab 8.5 Primary fuel types by vehicle type"/>
    <hyperlink ref="A10" location="'1.4b'!A1" display="Tab 1.4b  Regional vehicle travel"/>
  </hyperlinks>
  <pageMargins left="0.75" right="0.75" top="1" bottom="1" header="0.5" footer="0.5"/>
  <pageSetup paperSize="8" scale="58"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O56"/>
  <sheetViews>
    <sheetView workbookViewId="0">
      <selection activeCell="Q14" sqref="Q14"/>
    </sheetView>
  </sheetViews>
  <sheetFormatPr defaultColWidth="8.85546875" defaultRowHeight="12.75"/>
  <cols>
    <col min="1" max="1" width="8.85546875" customWidth="1"/>
    <col min="2" max="3" width="11.42578125" customWidth="1"/>
    <col min="4" max="4" width="11.140625" customWidth="1"/>
    <col min="5" max="5" width="11.42578125" customWidth="1"/>
    <col min="6" max="7" width="8.85546875" customWidth="1"/>
    <col min="8" max="8" width="11.140625" customWidth="1"/>
    <col min="9" max="9" width="11" customWidth="1"/>
    <col min="13" max="13" width="4.140625" customWidth="1"/>
    <col min="14" max="14" width="6.42578125" customWidth="1"/>
    <col min="15" max="15" width="13.42578125" customWidth="1"/>
  </cols>
  <sheetData>
    <row r="1" spans="1:15" ht="24.75" customHeight="1">
      <c r="B1" s="17" t="s">
        <v>788</v>
      </c>
      <c r="C1" s="13"/>
      <c r="D1" s="13"/>
      <c r="E1" s="13"/>
      <c r="F1" s="13"/>
      <c r="G1" s="13"/>
      <c r="H1" s="33"/>
      <c r="I1" s="33"/>
      <c r="J1" s="108" t="s">
        <v>249</v>
      </c>
      <c r="K1" s="33"/>
      <c r="L1" s="33"/>
    </row>
    <row r="2" spans="1:15" ht="33.75">
      <c r="A2" s="40" t="s">
        <v>24</v>
      </c>
      <c r="B2" s="60" t="s">
        <v>700</v>
      </c>
      <c r="C2" s="60" t="s">
        <v>4</v>
      </c>
      <c r="D2" s="60" t="s">
        <v>701</v>
      </c>
      <c r="E2" s="60" t="s">
        <v>223</v>
      </c>
      <c r="F2" s="60" t="s">
        <v>702</v>
      </c>
      <c r="G2" s="60" t="s">
        <v>287</v>
      </c>
      <c r="H2" s="60" t="s">
        <v>703</v>
      </c>
      <c r="I2" s="60" t="s">
        <v>129</v>
      </c>
      <c r="J2" s="60" t="s">
        <v>704</v>
      </c>
      <c r="K2" s="60" t="s">
        <v>47</v>
      </c>
      <c r="L2" s="60" t="s">
        <v>45</v>
      </c>
      <c r="M2" s="6"/>
      <c r="N2" s="40"/>
      <c r="O2" s="44"/>
    </row>
    <row r="3" spans="1:15">
      <c r="A3" s="44">
        <v>1968</v>
      </c>
      <c r="B3" s="44">
        <v>30887</v>
      </c>
      <c r="C3" s="44">
        <v>18754</v>
      </c>
      <c r="D3" s="44">
        <v>4445</v>
      </c>
      <c r="E3" s="44">
        <v>2851</v>
      </c>
      <c r="F3" s="44">
        <v>3389</v>
      </c>
      <c r="G3" s="44">
        <v>3656</v>
      </c>
      <c r="H3" s="44">
        <v>1615</v>
      </c>
      <c r="I3" s="44">
        <v>258</v>
      </c>
      <c r="J3" s="44">
        <v>100</v>
      </c>
      <c r="K3" s="44">
        <v>16</v>
      </c>
      <c r="L3" s="51">
        <f t="shared" ref="L3:L51" si="0">SUM(B3:E3)</f>
        <v>56937</v>
      </c>
      <c r="N3" s="41"/>
      <c r="O3" s="44"/>
    </row>
    <row r="4" spans="1:15">
      <c r="A4" s="44">
        <v>1969</v>
      </c>
      <c r="B4" s="44">
        <v>2697</v>
      </c>
      <c r="C4" s="44">
        <v>1399</v>
      </c>
      <c r="D4" s="44">
        <v>284</v>
      </c>
      <c r="E4" s="44">
        <v>112</v>
      </c>
      <c r="F4" s="44">
        <v>150</v>
      </c>
      <c r="G4" s="44">
        <v>360</v>
      </c>
      <c r="H4" s="44">
        <v>162</v>
      </c>
      <c r="I4" s="44">
        <v>12</v>
      </c>
      <c r="J4" s="44">
        <v>7</v>
      </c>
      <c r="K4" s="44">
        <v>0</v>
      </c>
      <c r="L4" s="51">
        <f t="shared" si="0"/>
        <v>4492</v>
      </c>
      <c r="N4" s="41"/>
      <c r="O4" s="44"/>
    </row>
    <row r="5" spans="1:15">
      <c r="A5" s="44">
        <v>1970</v>
      </c>
      <c r="B5" s="44">
        <v>3841</v>
      </c>
      <c r="C5" s="44">
        <v>1226</v>
      </c>
      <c r="D5" s="44">
        <v>499</v>
      </c>
      <c r="E5" s="44">
        <v>148</v>
      </c>
      <c r="F5" s="44">
        <v>204</v>
      </c>
      <c r="G5" s="44">
        <v>423</v>
      </c>
      <c r="H5" s="44">
        <v>218</v>
      </c>
      <c r="I5" s="44">
        <v>12</v>
      </c>
      <c r="J5" s="44">
        <v>11</v>
      </c>
      <c r="K5" s="44">
        <v>1</v>
      </c>
      <c r="L5" s="51">
        <f t="shared" si="0"/>
        <v>5714</v>
      </c>
      <c r="N5" s="41"/>
      <c r="O5" s="44"/>
    </row>
    <row r="6" spans="1:15">
      <c r="A6" s="44">
        <v>1971</v>
      </c>
      <c r="B6" s="44">
        <v>4130</v>
      </c>
      <c r="C6" s="44">
        <v>895</v>
      </c>
      <c r="D6" s="44">
        <v>697</v>
      </c>
      <c r="E6" s="44">
        <v>151</v>
      </c>
      <c r="F6" s="44">
        <v>326</v>
      </c>
      <c r="G6" s="44">
        <v>529</v>
      </c>
      <c r="H6" s="44">
        <v>193</v>
      </c>
      <c r="I6" s="44">
        <v>19</v>
      </c>
      <c r="J6" s="44">
        <v>10</v>
      </c>
      <c r="K6" s="44">
        <v>2</v>
      </c>
      <c r="L6" s="51">
        <f t="shared" si="0"/>
        <v>5873</v>
      </c>
      <c r="N6" s="41"/>
      <c r="O6" s="44"/>
    </row>
    <row r="7" spans="1:15">
      <c r="A7" s="44">
        <v>1972</v>
      </c>
      <c r="B7" s="44">
        <v>4737</v>
      </c>
      <c r="C7" s="44">
        <v>998</v>
      </c>
      <c r="D7" s="44">
        <v>604</v>
      </c>
      <c r="E7" s="44">
        <v>175</v>
      </c>
      <c r="F7" s="44">
        <v>378</v>
      </c>
      <c r="G7" s="44">
        <v>634</v>
      </c>
      <c r="H7" s="44">
        <v>220</v>
      </c>
      <c r="I7" s="44">
        <v>10</v>
      </c>
      <c r="J7" s="44">
        <v>9</v>
      </c>
      <c r="K7" s="44">
        <v>2</v>
      </c>
      <c r="L7" s="51">
        <f t="shared" si="0"/>
        <v>6514</v>
      </c>
      <c r="N7" s="41"/>
      <c r="O7" s="44"/>
    </row>
    <row r="8" spans="1:15">
      <c r="A8" s="44">
        <v>1973</v>
      </c>
      <c r="B8" s="44">
        <v>4919</v>
      </c>
      <c r="C8" s="44">
        <v>1008</v>
      </c>
      <c r="D8" s="44">
        <v>577</v>
      </c>
      <c r="E8" s="44">
        <v>124</v>
      </c>
      <c r="F8" s="44">
        <v>599</v>
      </c>
      <c r="G8" s="44">
        <v>766</v>
      </c>
      <c r="H8" s="44">
        <v>261</v>
      </c>
      <c r="I8" s="44">
        <v>13</v>
      </c>
      <c r="J8" s="44">
        <v>10</v>
      </c>
      <c r="K8" s="44">
        <v>0</v>
      </c>
      <c r="L8" s="51">
        <f t="shared" si="0"/>
        <v>6628</v>
      </c>
      <c r="N8" s="41"/>
      <c r="O8" s="44"/>
    </row>
    <row r="9" spans="1:15">
      <c r="A9" s="44">
        <v>1974</v>
      </c>
      <c r="B9" s="44">
        <v>5215</v>
      </c>
      <c r="C9" s="44">
        <v>784</v>
      </c>
      <c r="D9" s="44">
        <v>596</v>
      </c>
      <c r="E9" s="44">
        <v>125</v>
      </c>
      <c r="F9" s="44">
        <v>495</v>
      </c>
      <c r="G9" s="44">
        <v>683</v>
      </c>
      <c r="H9" s="44">
        <v>226</v>
      </c>
      <c r="I9" s="44">
        <v>24</v>
      </c>
      <c r="J9" s="44">
        <v>21</v>
      </c>
      <c r="K9" s="44">
        <v>1</v>
      </c>
      <c r="L9" s="51">
        <f t="shared" si="0"/>
        <v>6720</v>
      </c>
      <c r="N9" s="41"/>
      <c r="O9" s="44"/>
    </row>
    <row r="10" spans="1:15">
      <c r="A10" s="44">
        <v>1975</v>
      </c>
      <c r="B10" s="44">
        <v>3210</v>
      </c>
      <c r="C10" s="44">
        <v>488</v>
      </c>
      <c r="D10" s="44">
        <v>604</v>
      </c>
      <c r="E10" s="44">
        <v>123</v>
      </c>
      <c r="F10" s="44">
        <v>444</v>
      </c>
      <c r="G10" s="44">
        <v>760</v>
      </c>
      <c r="H10" s="44">
        <v>319</v>
      </c>
      <c r="I10" s="44">
        <v>32</v>
      </c>
      <c r="J10" s="44">
        <v>27</v>
      </c>
      <c r="K10" s="44">
        <v>0</v>
      </c>
      <c r="L10" s="51">
        <f t="shared" si="0"/>
        <v>4425</v>
      </c>
      <c r="N10" s="41"/>
      <c r="O10" s="44"/>
    </row>
    <row r="11" spans="1:15">
      <c r="A11" s="44">
        <v>1976</v>
      </c>
      <c r="B11" s="44">
        <v>2599</v>
      </c>
      <c r="C11" s="44">
        <v>518</v>
      </c>
      <c r="D11" s="44">
        <v>708</v>
      </c>
      <c r="E11" s="44">
        <v>164</v>
      </c>
      <c r="F11" s="44">
        <v>340</v>
      </c>
      <c r="G11" s="44">
        <v>615</v>
      </c>
      <c r="H11" s="44">
        <v>377</v>
      </c>
      <c r="I11" s="44">
        <v>25</v>
      </c>
      <c r="J11" s="44">
        <v>32</v>
      </c>
      <c r="K11" s="44">
        <v>5</v>
      </c>
      <c r="L11" s="51">
        <f t="shared" si="0"/>
        <v>3989</v>
      </c>
      <c r="N11" s="41"/>
      <c r="O11" s="44"/>
    </row>
    <row r="12" spans="1:15">
      <c r="A12" s="44">
        <v>1977</v>
      </c>
      <c r="B12" s="44">
        <v>2558</v>
      </c>
      <c r="C12" s="44">
        <v>572</v>
      </c>
      <c r="D12" s="44">
        <v>852</v>
      </c>
      <c r="E12" s="44">
        <v>196</v>
      </c>
      <c r="F12" s="44">
        <v>325</v>
      </c>
      <c r="G12" s="44">
        <v>498</v>
      </c>
      <c r="H12" s="44">
        <v>392</v>
      </c>
      <c r="I12" s="44">
        <v>29</v>
      </c>
      <c r="J12" s="44">
        <v>37</v>
      </c>
      <c r="K12" s="44">
        <v>7</v>
      </c>
      <c r="L12" s="51">
        <f t="shared" si="0"/>
        <v>4178</v>
      </c>
      <c r="N12" s="41"/>
      <c r="O12" s="44"/>
    </row>
    <row r="13" spans="1:15">
      <c r="A13" s="44">
        <v>1978</v>
      </c>
      <c r="B13" s="44">
        <v>3085</v>
      </c>
      <c r="C13" s="44">
        <v>998</v>
      </c>
      <c r="D13" s="44">
        <v>990</v>
      </c>
      <c r="E13" s="44">
        <v>203</v>
      </c>
      <c r="F13" s="44">
        <v>314</v>
      </c>
      <c r="G13" s="44">
        <v>612</v>
      </c>
      <c r="H13" s="44">
        <v>353</v>
      </c>
      <c r="I13" s="44">
        <v>38</v>
      </c>
      <c r="J13" s="44">
        <v>48</v>
      </c>
      <c r="K13" s="44">
        <v>11</v>
      </c>
      <c r="L13" s="51">
        <f t="shared" si="0"/>
        <v>5276</v>
      </c>
      <c r="N13" s="41"/>
      <c r="O13" s="44"/>
    </row>
    <row r="14" spans="1:15">
      <c r="A14" s="44">
        <v>1979</v>
      </c>
      <c r="B14" s="44">
        <v>2922</v>
      </c>
      <c r="C14" s="44">
        <v>1211</v>
      </c>
      <c r="D14" s="44">
        <v>1197</v>
      </c>
      <c r="E14" s="44">
        <v>235</v>
      </c>
      <c r="F14" s="44">
        <v>621</v>
      </c>
      <c r="G14" s="44">
        <v>870</v>
      </c>
      <c r="H14" s="44">
        <v>409</v>
      </c>
      <c r="I14" s="44">
        <v>60</v>
      </c>
      <c r="J14" s="44">
        <v>58</v>
      </c>
      <c r="K14" s="44">
        <v>7</v>
      </c>
      <c r="L14" s="51">
        <f t="shared" si="0"/>
        <v>5565</v>
      </c>
      <c r="N14" s="41"/>
      <c r="O14" s="44"/>
    </row>
    <row r="15" spans="1:15">
      <c r="A15" s="44">
        <v>1980</v>
      </c>
      <c r="B15" s="44">
        <v>2854</v>
      </c>
      <c r="C15" s="44">
        <v>1056</v>
      </c>
      <c r="D15" s="44">
        <v>1215</v>
      </c>
      <c r="E15" s="44">
        <v>151</v>
      </c>
      <c r="F15" s="44">
        <v>858</v>
      </c>
      <c r="G15" s="44">
        <v>771</v>
      </c>
      <c r="H15" s="44">
        <v>484</v>
      </c>
      <c r="I15" s="44">
        <v>88</v>
      </c>
      <c r="J15" s="44">
        <v>43</v>
      </c>
      <c r="K15" s="44">
        <v>11</v>
      </c>
      <c r="L15" s="51">
        <f t="shared" si="0"/>
        <v>5276</v>
      </c>
      <c r="N15" s="41"/>
      <c r="O15" s="44"/>
    </row>
    <row r="16" spans="1:15">
      <c r="A16" s="44">
        <v>1981</v>
      </c>
      <c r="B16" s="44">
        <v>2410</v>
      </c>
      <c r="C16" s="44">
        <v>949</v>
      </c>
      <c r="D16" s="44">
        <v>1062</v>
      </c>
      <c r="E16" s="44">
        <v>158</v>
      </c>
      <c r="F16" s="44">
        <v>849</v>
      </c>
      <c r="G16" s="44">
        <v>724</v>
      </c>
      <c r="H16" s="44">
        <v>516</v>
      </c>
      <c r="I16" s="44">
        <v>120</v>
      </c>
      <c r="J16" s="44">
        <v>44</v>
      </c>
      <c r="K16" s="44">
        <v>15</v>
      </c>
      <c r="L16" s="51">
        <f t="shared" si="0"/>
        <v>4579</v>
      </c>
      <c r="N16" s="41"/>
      <c r="O16" s="44"/>
    </row>
    <row r="17" spans="1:15">
      <c r="A17" s="44">
        <v>1982</v>
      </c>
      <c r="B17" s="44">
        <v>2252</v>
      </c>
      <c r="C17" s="44">
        <v>1128</v>
      </c>
      <c r="D17" s="44">
        <v>1242</v>
      </c>
      <c r="E17" s="44">
        <v>261</v>
      </c>
      <c r="F17" s="44">
        <v>826</v>
      </c>
      <c r="G17" s="44">
        <v>689</v>
      </c>
      <c r="H17" s="44">
        <v>584</v>
      </c>
      <c r="I17" s="44">
        <v>194</v>
      </c>
      <c r="J17" s="44">
        <v>39</v>
      </c>
      <c r="K17" s="44">
        <v>16</v>
      </c>
      <c r="L17" s="51">
        <f t="shared" si="0"/>
        <v>4883</v>
      </c>
      <c r="N17" s="41"/>
      <c r="O17" s="44"/>
    </row>
    <row r="18" spans="1:15">
      <c r="A18" s="44">
        <v>1983</v>
      </c>
      <c r="B18" s="44">
        <v>1940</v>
      </c>
      <c r="C18" s="44">
        <v>1281</v>
      </c>
      <c r="D18" s="44">
        <v>1228</v>
      </c>
      <c r="E18" s="44">
        <v>294</v>
      </c>
      <c r="F18" s="44">
        <v>604</v>
      </c>
      <c r="G18" s="44">
        <v>682</v>
      </c>
      <c r="H18" s="44">
        <v>747</v>
      </c>
      <c r="I18" s="44">
        <v>296</v>
      </c>
      <c r="J18" s="44">
        <v>45</v>
      </c>
      <c r="K18" s="44">
        <v>22</v>
      </c>
      <c r="L18" s="51">
        <f t="shared" si="0"/>
        <v>4743</v>
      </c>
      <c r="N18" s="41"/>
      <c r="O18" s="44"/>
    </row>
    <row r="19" spans="1:15">
      <c r="A19" s="44">
        <v>1984</v>
      </c>
      <c r="B19" s="44">
        <v>2183</v>
      </c>
      <c r="C19" s="44">
        <v>1744</v>
      </c>
      <c r="D19" s="44">
        <v>1553</v>
      </c>
      <c r="E19" s="44">
        <v>451</v>
      </c>
      <c r="F19" s="44">
        <v>644</v>
      </c>
      <c r="G19" s="44">
        <v>712</v>
      </c>
      <c r="H19" s="44">
        <v>1049</v>
      </c>
      <c r="I19" s="44">
        <v>418</v>
      </c>
      <c r="J19" s="44">
        <v>63</v>
      </c>
      <c r="K19" s="44">
        <v>43</v>
      </c>
      <c r="L19" s="51">
        <f t="shared" si="0"/>
        <v>5931</v>
      </c>
      <c r="N19" s="41"/>
      <c r="O19" s="44"/>
    </row>
    <row r="20" spans="1:15">
      <c r="A20" s="44">
        <v>1985</v>
      </c>
      <c r="B20" s="44">
        <v>2605</v>
      </c>
      <c r="C20" s="44">
        <v>2013</v>
      </c>
      <c r="D20" s="44">
        <v>1662</v>
      </c>
      <c r="E20" s="44">
        <v>682</v>
      </c>
      <c r="F20" s="44">
        <v>763</v>
      </c>
      <c r="G20" s="44">
        <v>866</v>
      </c>
      <c r="H20" s="44">
        <v>1293</v>
      </c>
      <c r="I20" s="44">
        <v>718</v>
      </c>
      <c r="J20" s="44">
        <v>48</v>
      </c>
      <c r="K20" s="44">
        <v>47</v>
      </c>
      <c r="L20" s="51">
        <f t="shared" si="0"/>
        <v>6962</v>
      </c>
      <c r="N20" s="41"/>
      <c r="O20" s="44"/>
    </row>
    <row r="21" spans="1:15">
      <c r="A21" s="44">
        <v>1986</v>
      </c>
      <c r="B21" s="44">
        <v>3152</v>
      </c>
      <c r="C21" s="44">
        <v>2191</v>
      </c>
      <c r="D21" s="44">
        <v>1223</v>
      </c>
      <c r="E21" s="44">
        <v>967</v>
      </c>
      <c r="F21" s="44">
        <v>1370</v>
      </c>
      <c r="G21" s="44">
        <v>953</v>
      </c>
      <c r="H21" s="44">
        <v>1043</v>
      </c>
      <c r="I21" s="44">
        <v>912</v>
      </c>
      <c r="J21" s="44">
        <v>72</v>
      </c>
      <c r="K21" s="44">
        <v>79</v>
      </c>
      <c r="L21" s="51">
        <f t="shared" si="0"/>
        <v>7533</v>
      </c>
      <c r="N21" s="41"/>
      <c r="O21" s="44"/>
    </row>
    <row r="22" spans="1:15">
      <c r="A22" s="44">
        <v>1987</v>
      </c>
      <c r="B22" s="44">
        <v>3959</v>
      </c>
      <c r="C22" s="44">
        <v>2539</v>
      </c>
      <c r="D22" s="44">
        <v>1244</v>
      </c>
      <c r="E22" s="44">
        <v>1110</v>
      </c>
      <c r="F22" s="44">
        <v>1464</v>
      </c>
      <c r="G22" s="44">
        <v>868</v>
      </c>
      <c r="H22" s="44">
        <v>1001</v>
      </c>
      <c r="I22" s="44">
        <v>1201</v>
      </c>
      <c r="J22" s="44">
        <v>62</v>
      </c>
      <c r="K22" s="44">
        <v>89</v>
      </c>
      <c r="L22" s="51">
        <f t="shared" si="0"/>
        <v>8852</v>
      </c>
      <c r="N22" s="41"/>
      <c r="O22" s="44"/>
    </row>
    <row r="23" spans="1:15" s="20" customFormat="1">
      <c r="A23" s="44">
        <v>1988</v>
      </c>
      <c r="B23" s="44">
        <v>3549</v>
      </c>
      <c r="C23" s="44">
        <v>4177</v>
      </c>
      <c r="D23" s="44">
        <v>1681</v>
      </c>
      <c r="E23" s="44">
        <v>1584</v>
      </c>
      <c r="F23" s="44">
        <v>1379</v>
      </c>
      <c r="G23" s="44">
        <v>933</v>
      </c>
      <c r="H23" s="44">
        <v>903</v>
      </c>
      <c r="I23" s="44">
        <v>1548</v>
      </c>
      <c r="J23" s="44">
        <v>43</v>
      </c>
      <c r="K23" s="44">
        <v>124</v>
      </c>
      <c r="L23" s="66">
        <f t="shared" si="0"/>
        <v>10991</v>
      </c>
      <c r="N23" s="45"/>
      <c r="O23" s="44"/>
    </row>
    <row r="24" spans="1:15" s="20" customFormat="1">
      <c r="A24" s="44">
        <v>1989</v>
      </c>
      <c r="B24" s="44">
        <v>4690</v>
      </c>
      <c r="C24" s="44">
        <v>7454</v>
      </c>
      <c r="D24" s="44">
        <v>2546</v>
      </c>
      <c r="E24" s="44">
        <v>2157</v>
      </c>
      <c r="F24" s="44">
        <v>1055</v>
      </c>
      <c r="G24" s="44">
        <v>908</v>
      </c>
      <c r="H24" s="44">
        <v>950</v>
      </c>
      <c r="I24" s="44">
        <v>1900</v>
      </c>
      <c r="J24" s="44">
        <v>36</v>
      </c>
      <c r="K24" s="44">
        <v>159</v>
      </c>
      <c r="L24" s="66">
        <f t="shared" si="0"/>
        <v>16847</v>
      </c>
      <c r="N24" s="45"/>
      <c r="O24" s="74"/>
    </row>
    <row r="25" spans="1:15" s="20" customFormat="1">
      <c r="A25" s="44">
        <v>1990</v>
      </c>
      <c r="B25" s="44">
        <v>6662</v>
      </c>
      <c r="C25" s="44">
        <v>11026</v>
      </c>
      <c r="D25" s="44">
        <v>4258</v>
      </c>
      <c r="E25" s="44">
        <v>2470</v>
      </c>
      <c r="F25" s="44">
        <v>813</v>
      </c>
      <c r="G25" s="44">
        <v>955</v>
      </c>
      <c r="H25" s="44">
        <v>1275</v>
      </c>
      <c r="I25" s="44">
        <v>2311</v>
      </c>
      <c r="J25" s="44">
        <v>39</v>
      </c>
      <c r="K25" s="44">
        <v>169</v>
      </c>
      <c r="L25" s="66">
        <f t="shared" si="0"/>
        <v>24416</v>
      </c>
      <c r="N25" s="45"/>
      <c r="O25" s="74"/>
    </row>
    <row r="26" spans="1:15" s="20" customFormat="1">
      <c r="A26" s="44">
        <v>1991</v>
      </c>
      <c r="B26" s="44">
        <v>5338</v>
      </c>
      <c r="C26" s="44">
        <v>13024</v>
      </c>
      <c r="D26" s="44">
        <v>3245</v>
      </c>
      <c r="E26" s="44">
        <v>2445</v>
      </c>
      <c r="F26" s="44">
        <v>823</v>
      </c>
      <c r="G26" s="44">
        <v>820</v>
      </c>
      <c r="H26" s="44">
        <v>843</v>
      </c>
      <c r="I26" s="44">
        <v>2430</v>
      </c>
      <c r="J26" s="44">
        <v>34</v>
      </c>
      <c r="K26" s="44">
        <v>159</v>
      </c>
      <c r="L26" s="66">
        <f t="shared" si="0"/>
        <v>24052</v>
      </c>
      <c r="N26" s="45"/>
      <c r="O26" s="74"/>
    </row>
    <row r="27" spans="1:15" s="20" customFormat="1">
      <c r="A27" s="44">
        <v>1992</v>
      </c>
      <c r="B27" s="44">
        <v>6487</v>
      </c>
      <c r="C27" s="44">
        <v>15586</v>
      </c>
      <c r="D27" s="44">
        <v>3459</v>
      </c>
      <c r="E27" s="44">
        <v>2545</v>
      </c>
      <c r="F27" s="44">
        <v>456</v>
      </c>
      <c r="G27" s="44">
        <v>824</v>
      </c>
      <c r="H27" s="44">
        <v>1088</v>
      </c>
      <c r="I27" s="44">
        <v>2418</v>
      </c>
      <c r="J27" s="44">
        <v>27</v>
      </c>
      <c r="K27" s="44">
        <v>132</v>
      </c>
      <c r="L27" s="66">
        <f t="shared" si="0"/>
        <v>28077</v>
      </c>
      <c r="N27" s="45"/>
      <c r="O27" s="74"/>
    </row>
    <row r="28" spans="1:15" s="20" customFormat="1">
      <c r="A28" s="44">
        <v>1993</v>
      </c>
      <c r="B28" s="44">
        <v>7596</v>
      </c>
      <c r="C28" s="44">
        <v>15639</v>
      </c>
      <c r="D28" s="44">
        <v>3748</v>
      </c>
      <c r="E28" s="44">
        <v>2611</v>
      </c>
      <c r="F28" s="44">
        <v>451</v>
      </c>
      <c r="G28" s="44">
        <v>728</v>
      </c>
      <c r="H28" s="44">
        <v>1244</v>
      </c>
      <c r="I28" s="44">
        <v>2296</v>
      </c>
      <c r="J28" s="44">
        <v>39</v>
      </c>
      <c r="K28" s="44">
        <v>128</v>
      </c>
      <c r="L28" s="66">
        <f t="shared" si="0"/>
        <v>29594</v>
      </c>
      <c r="N28" s="45"/>
      <c r="O28" s="74"/>
    </row>
    <row r="29" spans="1:15" s="20" customFormat="1">
      <c r="A29" s="44">
        <v>1994</v>
      </c>
      <c r="B29" s="44">
        <v>11130</v>
      </c>
      <c r="C29" s="44">
        <v>23188</v>
      </c>
      <c r="D29" s="44">
        <v>4817</v>
      </c>
      <c r="E29" s="44">
        <v>3002</v>
      </c>
      <c r="F29" s="44">
        <v>583</v>
      </c>
      <c r="G29" s="44">
        <v>834</v>
      </c>
      <c r="H29" s="44">
        <v>1485</v>
      </c>
      <c r="I29" s="44">
        <v>3411</v>
      </c>
      <c r="J29" s="44">
        <v>62</v>
      </c>
      <c r="K29" s="44">
        <v>246</v>
      </c>
      <c r="L29" s="66">
        <f t="shared" si="0"/>
        <v>42137</v>
      </c>
      <c r="N29" s="45"/>
      <c r="O29" s="74"/>
    </row>
    <row r="30" spans="1:15">
      <c r="A30" s="44">
        <v>1995</v>
      </c>
      <c r="B30" s="44">
        <v>9617</v>
      </c>
      <c r="C30" s="44">
        <v>31442</v>
      </c>
      <c r="D30" s="44">
        <v>3655</v>
      </c>
      <c r="E30" s="44">
        <v>3731</v>
      </c>
      <c r="F30" s="44">
        <v>666</v>
      </c>
      <c r="G30" s="44">
        <v>949</v>
      </c>
      <c r="H30" s="44">
        <v>1318</v>
      </c>
      <c r="I30" s="44">
        <v>3728</v>
      </c>
      <c r="J30" s="44">
        <v>81</v>
      </c>
      <c r="K30" s="44">
        <v>267</v>
      </c>
      <c r="L30" s="51">
        <f t="shared" si="0"/>
        <v>48445</v>
      </c>
      <c r="N30" s="41"/>
      <c r="O30" s="74"/>
    </row>
    <row r="31" spans="1:15">
      <c r="A31" s="44">
        <v>1996</v>
      </c>
      <c r="B31" s="44">
        <v>14254</v>
      </c>
      <c r="C31" s="44">
        <v>56812</v>
      </c>
      <c r="D31" s="44">
        <v>5116</v>
      </c>
      <c r="E31" s="44">
        <v>3924</v>
      </c>
      <c r="F31" s="44">
        <v>1040</v>
      </c>
      <c r="G31" s="44">
        <v>903</v>
      </c>
      <c r="H31" s="44">
        <v>1728</v>
      </c>
      <c r="I31" s="44">
        <v>3542</v>
      </c>
      <c r="J31" s="44">
        <v>94</v>
      </c>
      <c r="K31" s="44">
        <v>126</v>
      </c>
      <c r="L31" s="51">
        <f t="shared" si="0"/>
        <v>80106</v>
      </c>
      <c r="N31" s="41"/>
      <c r="O31" s="44"/>
    </row>
    <row r="32" spans="1:15">
      <c r="A32" s="44">
        <v>1997</v>
      </c>
      <c r="B32" s="44">
        <v>14596</v>
      </c>
      <c r="C32" s="44">
        <v>48486</v>
      </c>
      <c r="D32" s="44">
        <v>4877</v>
      </c>
      <c r="E32" s="44">
        <v>4037</v>
      </c>
      <c r="F32" s="44">
        <v>1405</v>
      </c>
      <c r="G32" s="44">
        <v>1021</v>
      </c>
      <c r="H32" s="44">
        <v>1575</v>
      </c>
      <c r="I32" s="44">
        <v>3195</v>
      </c>
      <c r="J32" s="44">
        <v>72</v>
      </c>
      <c r="K32" s="44">
        <v>123</v>
      </c>
      <c r="L32" s="51">
        <f t="shared" si="0"/>
        <v>71996</v>
      </c>
      <c r="N32" s="41"/>
      <c r="O32" s="44"/>
    </row>
    <row r="33" spans="1:15">
      <c r="A33" s="44">
        <v>1998</v>
      </c>
      <c r="B33" s="44">
        <v>16018</v>
      </c>
      <c r="C33" s="44">
        <v>40888</v>
      </c>
      <c r="D33" s="44">
        <v>5084</v>
      </c>
      <c r="E33" s="44">
        <v>2847</v>
      </c>
      <c r="F33" s="44">
        <v>1576</v>
      </c>
      <c r="G33" s="44">
        <v>1112</v>
      </c>
      <c r="H33" s="44">
        <v>1206</v>
      </c>
      <c r="I33" s="44">
        <v>1848</v>
      </c>
      <c r="J33" s="44">
        <v>116</v>
      </c>
      <c r="K33" s="44">
        <v>69</v>
      </c>
      <c r="L33" s="51">
        <f t="shared" si="0"/>
        <v>64837</v>
      </c>
      <c r="N33" s="41"/>
      <c r="O33" s="44"/>
    </row>
    <row r="34" spans="1:15">
      <c r="A34" s="44">
        <v>1999</v>
      </c>
      <c r="B34" s="44">
        <v>20350</v>
      </c>
      <c r="C34" s="44">
        <v>35412</v>
      </c>
      <c r="D34" s="44">
        <v>6894</v>
      </c>
      <c r="E34" s="44">
        <v>2695</v>
      </c>
      <c r="F34" s="44">
        <v>1521</v>
      </c>
      <c r="G34" s="44">
        <v>1119</v>
      </c>
      <c r="H34" s="44">
        <v>1512</v>
      </c>
      <c r="I34" s="44">
        <v>1036</v>
      </c>
      <c r="J34" s="44">
        <v>103</v>
      </c>
      <c r="K34" s="44">
        <v>54</v>
      </c>
      <c r="L34" s="51">
        <f t="shared" si="0"/>
        <v>65351</v>
      </c>
      <c r="N34" s="41"/>
      <c r="O34" s="44"/>
    </row>
    <row r="35" spans="1:15">
      <c r="A35" s="44">
        <v>2000</v>
      </c>
      <c r="B35" s="44">
        <v>24220</v>
      </c>
      <c r="C35" s="44">
        <v>43524</v>
      </c>
      <c r="D35" s="44">
        <v>8435</v>
      </c>
      <c r="E35" s="44">
        <v>2374</v>
      </c>
      <c r="F35" s="44">
        <v>1457</v>
      </c>
      <c r="G35" s="44">
        <v>1431</v>
      </c>
      <c r="H35" s="44">
        <v>2045</v>
      </c>
      <c r="I35" s="44">
        <v>736</v>
      </c>
      <c r="J35" s="44">
        <v>103</v>
      </c>
      <c r="K35" s="44">
        <v>29</v>
      </c>
      <c r="L35" s="51">
        <f t="shared" si="0"/>
        <v>78553</v>
      </c>
      <c r="N35" s="41"/>
      <c r="O35" s="44"/>
    </row>
    <row r="36" spans="1:15">
      <c r="A36" s="44">
        <v>2001</v>
      </c>
      <c r="B36" s="44">
        <v>28410</v>
      </c>
      <c r="C36" s="44">
        <v>46794</v>
      </c>
      <c r="D36" s="44">
        <v>9520</v>
      </c>
      <c r="E36" s="44">
        <v>1953</v>
      </c>
      <c r="F36" s="44">
        <v>1677</v>
      </c>
      <c r="G36" s="44">
        <v>1528</v>
      </c>
      <c r="H36" s="44">
        <v>2024</v>
      </c>
      <c r="I36" s="44">
        <v>384</v>
      </c>
      <c r="J36" s="44">
        <v>149</v>
      </c>
      <c r="K36" s="44">
        <v>30</v>
      </c>
      <c r="L36" s="51">
        <f t="shared" si="0"/>
        <v>86677</v>
      </c>
      <c r="N36" s="41"/>
      <c r="O36" s="44"/>
    </row>
    <row r="37" spans="1:15">
      <c r="A37" s="44">
        <v>2002</v>
      </c>
      <c r="B37" s="44">
        <v>35794</v>
      </c>
      <c r="C37" s="44">
        <v>46006</v>
      </c>
      <c r="D37" s="44">
        <v>11152</v>
      </c>
      <c r="E37" s="44">
        <v>1649</v>
      </c>
      <c r="F37" s="44">
        <v>2019</v>
      </c>
      <c r="G37" s="44">
        <v>1617</v>
      </c>
      <c r="H37" s="44">
        <v>2627</v>
      </c>
      <c r="I37" s="44">
        <v>352</v>
      </c>
      <c r="J37" s="44">
        <v>145</v>
      </c>
      <c r="K37" s="44">
        <v>27</v>
      </c>
      <c r="L37" s="51">
        <f t="shared" si="0"/>
        <v>94601</v>
      </c>
      <c r="N37" s="41"/>
      <c r="O37" s="44"/>
    </row>
    <row r="38" spans="1:15">
      <c r="A38" s="44">
        <v>2003</v>
      </c>
      <c r="B38" s="44">
        <v>45214</v>
      </c>
      <c r="C38" s="44">
        <v>38471</v>
      </c>
      <c r="D38" s="44">
        <v>12948</v>
      </c>
      <c r="E38" s="44">
        <v>2133</v>
      </c>
      <c r="F38" s="44">
        <v>2478</v>
      </c>
      <c r="G38" s="44">
        <v>1715</v>
      </c>
      <c r="H38" s="44">
        <v>3156</v>
      </c>
      <c r="I38" s="44">
        <v>391</v>
      </c>
      <c r="J38" s="44">
        <v>246</v>
      </c>
      <c r="K38" s="44">
        <v>26</v>
      </c>
      <c r="L38" s="51">
        <f t="shared" si="0"/>
        <v>98766</v>
      </c>
      <c r="N38" s="41"/>
      <c r="O38" s="44"/>
    </row>
    <row r="39" spans="1:15">
      <c r="A39" s="44">
        <v>2004</v>
      </c>
      <c r="B39" s="44">
        <v>50927</v>
      </c>
      <c r="C39" s="44">
        <v>121184</v>
      </c>
      <c r="D39" s="44">
        <v>15162</v>
      </c>
      <c r="E39" s="44">
        <v>3028</v>
      </c>
      <c r="F39" s="44">
        <v>3250</v>
      </c>
      <c r="G39" s="44">
        <v>1695</v>
      </c>
      <c r="H39" s="44">
        <v>4037</v>
      </c>
      <c r="I39" s="44">
        <v>429</v>
      </c>
      <c r="J39" s="44">
        <v>239</v>
      </c>
      <c r="K39" s="44">
        <v>29</v>
      </c>
      <c r="L39" s="51">
        <f t="shared" si="0"/>
        <v>190301</v>
      </c>
      <c r="N39" s="41"/>
      <c r="O39" s="44"/>
    </row>
    <row r="40" spans="1:15">
      <c r="A40" s="44">
        <v>2005</v>
      </c>
      <c r="B40" s="44">
        <v>54891</v>
      </c>
      <c r="C40" s="44">
        <v>171628</v>
      </c>
      <c r="D40" s="44">
        <v>16194</v>
      </c>
      <c r="E40" s="44">
        <v>4525</v>
      </c>
      <c r="F40" s="44">
        <v>4632</v>
      </c>
      <c r="G40" s="44">
        <v>1791</v>
      </c>
      <c r="H40" s="44">
        <v>3169</v>
      </c>
      <c r="I40" s="44">
        <v>448</v>
      </c>
      <c r="J40" s="44">
        <v>188</v>
      </c>
      <c r="K40" s="44">
        <v>44</v>
      </c>
      <c r="L40" s="51">
        <f t="shared" si="0"/>
        <v>247238</v>
      </c>
      <c r="N40" s="41"/>
      <c r="O40" s="44"/>
    </row>
    <row r="41" spans="1:15">
      <c r="A41" s="44">
        <v>2006</v>
      </c>
      <c r="B41" s="44">
        <v>61474</v>
      </c>
      <c r="C41" s="44">
        <v>165231</v>
      </c>
      <c r="D41" s="44">
        <v>16574</v>
      </c>
      <c r="E41" s="44">
        <v>3948</v>
      </c>
      <c r="F41" s="44">
        <v>4547</v>
      </c>
      <c r="G41" s="44">
        <v>1917</v>
      </c>
      <c r="H41" s="44">
        <v>2900</v>
      </c>
      <c r="I41" s="44">
        <v>908</v>
      </c>
      <c r="J41" s="44">
        <v>123</v>
      </c>
      <c r="K41" s="44">
        <v>34</v>
      </c>
      <c r="L41" s="51">
        <f t="shared" si="0"/>
        <v>247227</v>
      </c>
      <c r="N41" s="41"/>
      <c r="O41" s="44"/>
    </row>
    <row r="42" spans="1:15">
      <c r="A42" s="44">
        <v>2007</v>
      </c>
      <c r="B42" s="44">
        <v>65521</v>
      </c>
      <c r="C42" s="44">
        <v>160416</v>
      </c>
      <c r="D42" s="44">
        <v>17990</v>
      </c>
      <c r="E42" s="44">
        <v>5387</v>
      </c>
      <c r="F42" s="44">
        <v>7205</v>
      </c>
      <c r="G42" s="44">
        <v>2068</v>
      </c>
      <c r="H42" s="44">
        <v>3473</v>
      </c>
      <c r="I42" s="44">
        <v>3006</v>
      </c>
      <c r="J42" s="44">
        <v>184</v>
      </c>
      <c r="K42" s="44">
        <v>66</v>
      </c>
      <c r="L42" s="51">
        <f t="shared" si="0"/>
        <v>249314</v>
      </c>
      <c r="N42" s="41"/>
      <c r="O42" s="44"/>
    </row>
    <row r="43" spans="1:15">
      <c r="A43" s="44">
        <v>2008</v>
      </c>
      <c r="B43" s="44">
        <v>63655</v>
      </c>
      <c r="C43" s="44">
        <v>125916</v>
      </c>
      <c r="D43" s="44">
        <v>16884</v>
      </c>
      <c r="E43" s="44">
        <v>8490</v>
      </c>
      <c r="F43" s="44">
        <v>7666</v>
      </c>
      <c r="G43" s="44">
        <v>1906</v>
      </c>
      <c r="H43" s="44">
        <v>3706</v>
      </c>
      <c r="I43" s="44">
        <v>2449</v>
      </c>
      <c r="J43" s="44">
        <v>270</v>
      </c>
      <c r="K43" s="44">
        <v>162</v>
      </c>
      <c r="L43" s="51">
        <f t="shared" si="0"/>
        <v>214945</v>
      </c>
      <c r="N43" s="41"/>
      <c r="O43" s="44"/>
    </row>
    <row r="44" spans="1:15">
      <c r="A44" s="44">
        <v>2009</v>
      </c>
      <c r="B44" s="44">
        <v>48233</v>
      </c>
      <c r="C44" s="44">
        <v>85094</v>
      </c>
      <c r="D44" s="44">
        <v>11370</v>
      </c>
      <c r="E44" s="44">
        <v>5919</v>
      </c>
      <c r="F44" s="44">
        <v>4873</v>
      </c>
      <c r="G44" s="44">
        <v>1473</v>
      </c>
      <c r="H44" s="44">
        <v>2023</v>
      </c>
      <c r="I44" s="44">
        <v>1129</v>
      </c>
      <c r="J44" s="44">
        <v>378</v>
      </c>
      <c r="K44" s="44">
        <v>87</v>
      </c>
      <c r="L44" s="51">
        <f t="shared" si="0"/>
        <v>150616</v>
      </c>
      <c r="N44" s="41"/>
      <c r="O44" s="44"/>
    </row>
    <row r="45" spans="1:15">
      <c r="A45" s="44">
        <v>2010</v>
      </c>
      <c r="B45" s="44">
        <v>56565</v>
      </c>
      <c r="C45" s="44">
        <v>79702</v>
      </c>
      <c r="D45" s="44">
        <v>14311</v>
      </c>
      <c r="E45" s="44">
        <v>5880</v>
      </c>
      <c r="F45" s="44">
        <v>3861</v>
      </c>
      <c r="G45" s="44">
        <v>1042</v>
      </c>
      <c r="H45" s="44">
        <v>2015</v>
      </c>
      <c r="I45" s="44">
        <v>1283</v>
      </c>
      <c r="J45" s="44">
        <v>229</v>
      </c>
      <c r="K45" s="44">
        <v>136</v>
      </c>
      <c r="L45" s="51">
        <f t="shared" si="0"/>
        <v>156458</v>
      </c>
      <c r="N45" s="41"/>
      <c r="O45" s="44"/>
    </row>
    <row r="46" spans="1:15">
      <c r="A46" s="44">
        <v>2011</v>
      </c>
      <c r="B46" s="44">
        <v>59223</v>
      </c>
      <c r="C46" s="44">
        <v>54833</v>
      </c>
      <c r="D46" s="44">
        <v>16071</v>
      </c>
      <c r="E46" s="44">
        <v>5210</v>
      </c>
      <c r="F46" s="44">
        <v>3942</v>
      </c>
      <c r="G46" s="44">
        <v>997</v>
      </c>
      <c r="H46" s="44">
        <v>2558</v>
      </c>
      <c r="I46" s="44">
        <v>1419</v>
      </c>
      <c r="J46" s="44">
        <v>308</v>
      </c>
      <c r="K46" s="44">
        <v>51</v>
      </c>
      <c r="L46" s="51">
        <f t="shared" si="0"/>
        <v>135337</v>
      </c>
      <c r="N46" s="41"/>
      <c r="O46" s="44"/>
    </row>
    <row r="47" spans="1:15">
      <c r="A47" s="44">
        <v>2012</v>
      </c>
      <c r="B47" s="44">
        <v>72423</v>
      </c>
      <c r="C47" s="44">
        <v>57297</v>
      </c>
      <c r="D47" s="44">
        <v>19082</v>
      </c>
      <c r="E47" s="44">
        <v>5659</v>
      </c>
      <c r="F47" s="44">
        <v>4000</v>
      </c>
      <c r="G47" s="44">
        <v>1124</v>
      </c>
      <c r="H47" s="44">
        <v>2827</v>
      </c>
      <c r="I47" s="44">
        <v>1592</v>
      </c>
      <c r="J47" s="44">
        <v>288</v>
      </c>
      <c r="K47" s="44">
        <v>44</v>
      </c>
      <c r="L47" s="51">
        <f t="shared" si="0"/>
        <v>154461</v>
      </c>
      <c r="N47" s="41"/>
      <c r="O47" s="44"/>
    </row>
    <row r="48" spans="1:15">
      <c r="A48" s="44">
        <v>2013</v>
      </c>
      <c r="B48" s="44">
        <v>78601</v>
      </c>
      <c r="C48" s="44">
        <v>43129</v>
      </c>
      <c r="D48" s="44">
        <v>24851</v>
      </c>
      <c r="E48" s="44">
        <v>5471</v>
      </c>
      <c r="F48" s="44">
        <v>4936</v>
      </c>
      <c r="G48" s="44">
        <v>1125</v>
      </c>
      <c r="H48" s="44">
        <v>3711</v>
      </c>
      <c r="I48" s="44">
        <v>1294</v>
      </c>
      <c r="J48" s="44">
        <v>313</v>
      </c>
      <c r="K48" s="44">
        <v>39</v>
      </c>
      <c r="L48" s="51">
        <f t="shared" si="0"/>
        <v>152052</v>
      </c>
      <c r="N48" s="41"/>
      <c r="O48" s="44"/>
    </row>
    <row r="49" spans="1:15">
      <c r="A49" s="44">
        <v>2014</v>
      </c>
      <c r="B49" s="44">
        <v>87053</v>
      </c>
      <c r="C49" s="44">
        <v>36794</v>
      </c>
      <c r="D49" s="44">
        <v>29864</v>
      </c>
      <c r="E49" s="44">
        <v>4683</v>
      </c>
      <c r="F49" s="44">
        <v>5616</v>
      </c>
      <c r="G49" s="44">
        <v>929</v>
      </c>
      <c r="H49" s="44">
        <v>4644</v>
      </c>
      <c r="I49" s="44">
        <v>1035</v>
      </c>
      <c r="J49" s="44">
        <v>308</v>
      </c>
      <c r="K49" s="44">
        <v>30</v>
      </c>
      <c r="L49" s="51">
        <f t="shared" si="0"/>
        <v>158394</v>
      </c>
      <c r="N49" s="41"/>
      <c r="O49" s="44"/>
    </row>
    <row r="50" spans="1:15">
      <c r="A50" s="44">
        <v>2015</v>
      </c>
      <c r="B50" s="44">
        <v>92057</v>
      </c>
      <c r="C50" s="44">
        <v>26969</v>
      </c>
      <c r="D50" s="44">
        <v>32574</v>
      </c>
      <c r="E50" s="44">
        <v>2976</v>
      </c>
      <c r="F50" s="44">
        <v>6678</v>
      </c>
      <c r="G50" s="44">
        <v>790</v>
      </c>
      <c r="H50" s="44">
        <v>4578</v>
      </c>
      <c r="I50" s="44">
        <v>804</v>
      </c>
      <c r="J50" s="44">
        <v>321</v>
      </c>
      <c r="K50" s="44">
        <v>31</v>
      </c>
      <c r="L50" s="51">
        <f t="shared" si="0"/>
        <v>154576</v>
      </c>
      <c r="N50" s="41"/>
      <c r="O50" s="44"/>
    </row>
    <row r="51" spans="1:15">
      <c r="A51" s="44">
        <v>2016</v>
      </c>
      <c r="B51" s="44">
        <v>99912</v>
      </c>
      <c r="C51" s="44">
        <v>15715</v>
      </c>
      <c r="D51" s="44">
        <v>37759</v>
      </c>
      <c r="E51" s="44">
        <v>2106</v>
      </c>
      <c r="F51" s="44">
        <v>6682</v>
      </c>
      <c r="G51" s="44">
        <v>717</v>
      </c>
      <c r="H51" s="44">
        <v>4300</v>
      </c>
      <c r="I51" s="44">
        <v>530</v>
      </c>
      <c r="J51" s="44">
        <v>646</v>
      </c>
      <c r="K51" s="44">
        <v>33</v>
      </c>
      <c r="L51" s="51">
        <f t="shared" si="0"/>
        <v>155492</v>
      </c>
      <c r="N51" s="41"/>
    </row>
    <row r="52" spans="1:15">
      <c r="A52" s="44">
        <v>2017</v>
      </c>
      <c r="B52" s="44">
        <v>106348</v>
      </c>
      <c r="C52" s="44">
        <v>7795</v>
      </c>
      <c r="D52" s="44">
        <v>43855</v>
      </c>
      <c r="E52" s="44">
        <v>1416</v>
      </c>
      <c r="F52" s="44">
        <v>7143</v>
      </c>
      <c r="G52" s="44">
        <v>419</v>
      </c>
      <c r="H52" s="44">
        <v>5462</v>
      </c>
      <c r="I52" s="44">
        <v>416</v>
      </c>
      <c r="J52" s="44">
        <v>580</v>
      </c>
      <c r="K52" s="44">
        <v>18</v>
      </c>
      <c r="L52" s="51">
        <f t="shared" ref="L52:L56" si="1">SUM(B52:E52)</f>
        <v>159414</v>
      </c>
      <c r="N52" s="41"/>
    </row>
    <row r="53" spans="1:15">
      <c r="A53" s="44">
        <v>2018</v>
      </c>
      <c r="B53" s="44">
        <v>106375</v>
      </c>
      <c r="C53" s="44">
        <v>4861</v>
      </c>
      <c r="D53" s="44">
        <v>45738</v>
      </c>
      <c r="E53" s="44">
        <v>1572</v>
      </c>
      <c r="F53" s="44">
        <v>7404</v>
      </c>
      <c r="G53" s="44">
        <v>214</v>
      </c>
      <c r="H53" s="44">
        <v>5673</v>
      </c>
      <c r="I53" s="44">
        <v>242</v>
      </c>
      <c r="J53" s="44">
        <v>850</v>
      </c>
      <c r="K53" s="44">
        <v>9</v>
      </c>
      <c r="L53" s="51">
        <f t="shared" si="1"/>
        <v>158546</v>
      </c>
      <c r="N53" s="41"/>
    </row>
    <row r="54" spans="1:15">
      <c r="A54" s="44">
        <v>2019</v>
      </c>
      <c r="B54" s="44">
        <v>102612</v>
      </c>
      <c r="C54" s="44">
        <v>2104</v>
      </c>
      <c r="D54" s="44">
        <v>43411</v>
      </c>
      <c r="E54" s="44">
        <v>888</v>
      </c>
      <c r="F54" s="44">
        <v>7483</v>
      </c>
      <c r="G54" s="44">
        <v>127</v>
      </c>
      <c r="H54" s="44">
        <v>5711</v>
      </c>
      <c r="I54" s="44">
        <v>119</v>
      </c>
      <c r="J54" s="44">
        <v>368</v>
      </c>
      <c r="K54" s="44">
        <v>3</v>
      </c>
      <c r="L54" s="51">
        <f t="shared" si="1"/>
        <v>149015</v>
      </c>
      <c r="N54" s="41"/>
    </row>
    <row r="55" spans="1:15">
      <c r="A55" s="44">
        <v>2020</v>
      </c>
      <c r="B55" s="44">
        <v>79794</v>
      </c>
      <c r="C55" s="44">
        <v>886</v>
      </c>
      <c r="D55" s="44">
        <v>33070</v>
      </c>
      <c r="E55" s="44">
        <v>221</v>
      </c>
      <c r="F55" s="44">
        <v>8331</v>
      </c>
      <c r="G55" s="44">
        <v>48</v>
      </c>
      <c r="H55" s="44">
        <v>4563</v>
      </c>
      <c r="I55" s="44">
        <v>109</v>
      </c>
      <c r="J55" s="44">
        <v>217</v>
      </c>
      <c r="K55" s="44">
        <v>0</v>
      </c>
      <c r="L55" s="51">
        <f t="shared" si="1"/>
        <v>113971</v>
      </c>
      <c r="N55" s="41"/>
    </row>
    <row r="56" spans="1:15">
      <c r="A56" s="44">
        <v>2021</v>
      </c>
      <c r="B56" s="44">
        <v>112037</v>
      </c>
      <c r="C56" s="44">
        <v>325</v>
      </c>
      <c r="D56" s="44">
        <v>46833</v>
      </c>
      <c r="E56" s="44">
        <v>131</v>
      </c>
      <c r="F56" s="44">
        <v>10471</v>
      </c>
      <c r="G56" s="44">
        <v>30</v>
      </c>
      <c r="H56" s="44">
        <v>5929</v>
      </c>
      <c r="I56" s="44">
        <v>62</v>
      </c>
      <c r="J56" s="44">
        <v>357</v>
      </c>
      <c r="K56" s="44">
        <v>1</v>
      </c>
      <c r="L56" s="51">
        <f t="shared" si="1"/>
        <v>159326</v>
      </c>
    </row>
  </sheetData>
  <phoneticPr fontId="0" type="noConversion"/>
  <hyperlinks>
    <hyperlink ref="J1" location="Contents!A1" display="Back to Contents"/>
  </hyperlinks>
  <pageMargins left="0.75" right="0.75" top="1" bottom="1" header="0.5" footer="0.5"/>
  <pageSetup paperSize="9"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14"/>
  <sheetViews>
    <sheetView workbookViewId="0">
      <selection activeCell="M1" sqref="M1"/>
    </sheetView>
  </sheetViews>
  <sheetFormatPr defaultColWidth="8.85546875" defaultRowHeight="12.75"/>
  <cols>
    <col min="1" max="1" width="14.42578125" customWidth="1"/>
    <col min="2" max="2" width="10.28515625" style="1" customWidth="1"/>
    <col min="3" max="5" width="8.85546875" style="1"/>
    <col min="6" max="6" width="11" bestFit="1" customWidth="1"/>
  </cols>
  <sheetData>
    <row r="1" spans="1:7" ht="27" customHeight="1">
      <c r="B1" s="17" t="s">
        <v>789</v>
      </c>
      <c r="C1" s="30"/>
      <c r="D1" s="30"/>
      <c r="E1" s="196"/>
      <c r="F1" s="211" t="s">
        <v>249</v>
      </c>
      <c r="G1" s="211"/>
    </row>
    <row r="2" spans="1:7" s="20" customFormat="1" ht="26.25" customHeight="1">
      <c r="A2" s="201" t="s">
        <v>634</v>
      </c>
      <c r="B2" s="202" t="s">
        <v>561</v>
      </c>
      <c r="C2" s="203" t="s">
        <v>568</v>
      </c>
      <c r="D2" s="202" t="s">
        <v>221</v>
      </c>
      <c r="E2" s="202"/>
      <c r="F2" s="115"/>
    </row>
    <row r="3" spans="1:7" s="20" customFormat="1">
      <c r="A3" s="204" t="s">
        <v>265</v>
      </c>
      <c r="B3" s="44">
        <v>14357</v>
      </c>
      <c r="C3" s="44">
        <v>14066</v>
      </c>
      <c r="D3" s="205">
        <f t="shared" ref="D3:D14" si="0">SUM(B3:C3)</f>
        <v>28423</v>
      </c>
      <c r="E3" s="205"/>
      <c r="F3" s="116"/>
    </row>
    <row r="4" spans="1:7" s="20" customFormat="1">
      <c r="A4" s="204" t="s">
        <v>266</v>
      </c>
      <c r="B4" s="44">
        <v>19829</v>
      </c>
      <c r="C4" s="44">
        <v>17443</v>
      </c>
      <c r="D4" s="205">
        <f t="shared" si="0"/>
        <v>37272</v>
      </c>
      <c r="E4" s="205"/>
      <c r="F4" s="115"/>
    </row>
    <row r="5" spans="1:7" s="20" customFormat="1">
      <c r="A5" s="204" t="s">
        <v>267</v>
      </c>
      <c r="B5" s="44">
        <v>10371</v>
      </c>
      <c r="C5" s="44">
        <v>9109</v>
      </c>
      <c r="D5" s="205">
        <f t="shared" si="0"/>
        <v>19480</v>
      </c>
      <c r="E5" s="205"/>
      <c r="F5" s="116"/>
    </row>
    <row r="6" spans="1:7" s="20" customFormat="1">
      <c r="A6" s="204" t="s">
        <v>268</v>
      </c>
      <c r="B6" s="44">
        <v>2086</v>
      </c>
      <c r="C6" s="44">
        <v>6613</v>
      </c>
      <c r="D6" s="205">
        <f t="shared" si="0"/>
        <v>8699</v>
      </c>
      <c r="E6" s="205"/>
      <c r="F6" s="115"/>
    </row>
    <row r="7" spans="1:7" s="20" customFormat="1">
      <c r="A7" s="204" t="s">
        <v>269</v>
      </c>
      <c r="B7" s="44">
        <v>1634</v>
      </c>
      <c r="C7" s="44">
        <v>6769</v>
      </c>
      <c r="D7" s="205">
        <f t="shared" si="0"/>
        <v>8403</v>
      </c>
      <c r="E7" s="205"/>
      <c r="F7" s="116"/>
    </row>
    <row r="8" spans="1:7" s="20" customFormat="1">
      <c r="A8" s="204" t="s">
        <v>270</v>
      </c>
      <c r="B8" s="44">
        <v>1480</v>
      </c>
      <c r="C8" s="44">
        <v>7712</v>
      </c>
      <c r="D8" s="205">
        <f t="shared" si="0"/>
        <v>9192</v>
      </c>
      <c r="E8" s="205"/>
      <c r="F8" s="115"/>
    </row>
    <row r="9" spans="1:7" s="20" customFormat="1">
      <c r="A9" s="204" t="s">
        <v>271</v>
      </c>
      <c r="B9" s="44">
        <v>2157</v>
      </c>
      <c r="C9" s="44">
        <v>14900</v>
      </c>
      <c r="D9" s="205">
        <f>SUM(B9:C9)</f>
        <v>17057</v>
      </c>
      <c r="E9" s="205"/>
      <c r="F9" s="116"/>
    </row>
    <row r="10" spans="1:7" s="20" customFormat="1">
      <c r="A10" s="204" t="s">
        <v>272</v>
      </c>
      <c r="B10" s="44">
        <v>1058</v>
      </c>
      <c r="C10" s="44">
        <v>16063</v>
      </c>
      <c r="D10" s="205">
        <f t="shared" si="0"/>
        <v>17121</v>
      </c>
      <c r="E10" s="205"/>
      <c r="F10" s="115"/>
    </row>
    <row r="11" spans="1:7" s="20" customFormat="1">
      <c r="A11" s="204" t="s">
        <v>273</v>
      </c>
      <c r="B11" s="44">
        <v>307</v>
      </c>
      <c r="C11" s="44">
        <v>15050</v>
      </c>
      <c r="D11" s="205">
        <f t="shared" si="0"/>
        <v>15357</v>
      </c>
      <c r="E11" s="205"/>
      <c r="F11" s="116"/>
    </row>
    <row r="12" spans="1:7" s="20" customFormat="1">
      <c r="A12" s="204" t="s">
        <v>274</v>
      </c>
      <c r="B12" s="44">
        <v>1162</v>
      </c>
      <c r="C12" s="44">
        <v>1750</v>
      </c>
      <c r="D12" s="205">
        <f t="shared" si="0"/>
        <v>2912</v>
      </c>
      <c r="E12" s="205"/>
      <c r="F12" s="115"/>
    </row>
    <row r="13" spans="1:7" s="20" customFormat="1">
      <c r="A13" s="204" t="s">
        <v>275</v>
      </c>
      <c r="B13" s="44">
        <v>714</v>
      </c>
      <c r="C13" s="44">
        <v>1767</v>
      </c>
      <c r="D13" s="205">
        <f t="shared" si="0"/>
        <v>2481</v>
      </c>
      <c r="E13" s="205"/>
      <c r="F13" s="116"/>
    </row>
    <row r="14" spans="1:7" s="20" customFormat="1">
      <c r="A14" s="204" t="s">
        <v>276</v>
      </c>
      <c r="B14" s="44">
        <v>1183</v>
      </c>
      <c r="C14" s="44">
        <v>4836</v>
      </c>
      <c r="D14" s="205">
        <f t="shared" si="0"/>
        <v>6019</v>
      </c>
      <c r="E14" s="205"/>
      <c r="F14" s="115"/>
    </row>
  </sheetData>
  <mergeCells count="1">
    <mergeCell ref="F1:G1"/>
  </mergeCells>
  <phoneticPr fontId="6" type="noConversion"/>
  <hyperlinks>
    <hyperlink ref="F1:G1" location="Contents!A1" display="Back to Contents"/>
  </hyperlinks>
  <pageMargins left="0.75" right="0.75" top="1" bottom="1" header="0.5" footer="0.5"/>
  <pageSetup paperSize="9"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17"/>
  <sheetViews>
    <sheetView workbookViewId="0">
      <selection activeCell="Y13" sqref="Y13"/>
    </sheetView>
  </sheetViews>
  <sheetFormatPr defaultRowHeight="12.75"/>
  <cols>
    <col min="14" max="18" width="7.5703125" customWidth="1"/>
    <col min="19" max="33" width="7.7109375" customWidth="1"/>
    <col min="34" max="36" width="6.85546875" customWidth="1"/>
    <col min="37" max="37" width="7.7109375" customWidth="1"/>
  </cols>
  <sheetData>
    <row r="1" spans="1:23" ht="24.75" customHeight="1">
      <c r="B1" s="17" t="s">
        <v>302</v>
      </c>
      <c r="C1" s="17"/>
      <c r="D1" s="17"/>
      <c r="E1" s="17"/>
      <c r="F1" s="17"/>
      <c r="G1" s="17"/>
      <c r="H1" s="17"/>
      <c r="I1" s="17"/>
      <c r="J1" s="17"/>
      <c r="K1" s="17"/>
      <c r="L1" s="17"/>
      <c r="M1" s="17"/>
      <c r="N1" s="17"/>
      <c r="O1" s="17"/>
      <c r="P1" s="17"/>
      <c r="Q1" s="17"/>
      <c r="R1" s="17"/>
      <c r="S1" s="212" t="s">
        <v>249</v>
      </c>
      <c r="T1" s="212"/>
      <c r="U1" s="17"/>
      <c r="V1" s="17"/>
    </row>
    <row r="2" spans="1:23">
      <c r="A2" s="44" t="s">
        <v>303</v>
      </c>
      <c r="B2" s="44">
        <v>2000</v>
      </c>
      <c r="C2" s="44">
        <v>2001</v>
      </c>
      <c r="D2" s="44">
        <v>2002</v>
      </c>
      <c r="E2" s="44">
        <v>2003</v>
      </c>
      <c r="F2" s="44">
        <v>2004</v>
      </c>
      <c r="G2" s="44">
        <v>2005</v>
      </c>
      <c r="H2" s="44">
        <v>2006</v>
      </c>
      <c r="I2" s="44">
        <v>2007</v>
      </c>
      <c r="J2" s="44">
        <v>2008</v>
      </c>
      <c r="K2" s="44">
        <v>2009</v>
      </c>
      <c r="L2" s="44">
        <v>2010</v>
      </c>
      <c r="M2" s="44">
        <v>2011</v>
      </c>
      <c r="N2" s="44">
        <v>2012</v>
      </c>
      <c r="O2" s="44">
        <v>2013</v>
      </c>
      <c r="P2" s="44">
        <v>2014</v>
      </c>
      <c r="Q2" s="44">
        <v>2015</v>
      </c>
      <c r="R2" s="44">
        <v>2016</v>
      </c>
      <c r="S2" s="44">
        <v>2017</v>
      </c>
      <c r="T2" s="44">
        <v>2018</v>
      </c>
      <c r="U2" s="44">
        <v>2019</v>
      </c>
      <c r="V2" s="44">
        <v>2020</v>
      </c>
      <c r="W2" s="44">
        <v>2021</v>
      </c>
    </row>
    <row r="3" spans="1:23">
      <c r="A3" s="44" t="s">
        <v>305</v>
      </c>
      <c r="B3" s="44">
        <v>375620</v>
      </c>
      <c r="C3" s="44">
        <v>361249</v>
      </c>
      <c r="D3" s="44">
        <v>371527</v>
      </c>
      <c r="E3" s="44">
        <v>397141</v>
      </c>
      <c r="F3" s="44">
        <v>422500</v>
      </c>
      <c r="G3" s="44">
        <v>451871</v>
      </c>
      <c r="H3" s="44">
        <v>475874</v>
      </c>
      <c r="I3" s="44">
        <v>498449</v>
      </c>
      <c r="J3" s="44">
        <v>503724</v>
      </c>
      <c r="K3" s="44">
        <v>471588</v>
      </c>
      <c r="L3" s="44">
        <v>448815</v>
      </c>
      <c r="M3" s="44">
        <v>425961</v>
      </c>
      <c r="N3" s="44">
        <v>423451</v>
      </c>
      <c r="O3" s="44">
        <v>443012</v>
      </c>
      <c r="P3" s="44">
        <v>502812</v>
      </c>
      <c r="Q3" s="44">
        <v>559011</v>
      </c>
      <c r="R3" s="44">
        <v>620488</v>
      </c>
      <c r="S3" s="44">
        <v>678013</v>
      </c>
      <c r="T3" s="44">
        <v>722245</v>
      </c>
      <c r="U3" s="44">
        <v>744973</v>
      </c>
      <c r="V3" s="44">
        <v>727038</v>
      </c>
      <c r="W3" s="44">
        <v>740287</v>
      </c>
    </row>
    <row r="4" spans="1:23">
      <c r="A4" s="56" t="s">
        <v>306</v>
      </c>
      <c r="B4" s="44">
        <v>720489</v>
      </c>
      <c r="C4" s="44">
        <v>737641</v>
      </c>
      <c r="D4" s="44">
        <v>730127</v>
      </c>
      <c r="E4" s="44">
        <v>760019</v>
      </c>
      <c r="F4" s="44">
        <v>761894</v>
      </c>
      <c r="G4" s="44">
        <v>756381</v>
      </c>
      <c r="H4" s="44">
        <v>661015</v>
      </c>
      <c r="I4" s="44">
        <v>609592</v>
      </c>
      <c r="J4" s="44">
        <v>592823</v>
      </c>
      <c r="K4" s="44">
        <v>594269</v>
      </c>
      <c r="L4" s="44">
        <v>630817</v>
      </c>
      <c r="M4" s="44">
        <v>649279</v>
      </c>
      <c r="N4" s="44">
        <v>663845</v>
      </c>
      <c r="O4" s="44">
        <v>704421</v>
      </c>
      <c r="P4" s="44">
        <v>698840</v>
      </c>
      <c r="Q4" s="44">
        <v>665887</v>
      </c>
      <c r="R4" s="44">
        <v>629220</v>
      </c>
      <c r="S4" s="44">
        <v>606778</v>
      </c>
      <c r="T4" s="44">
        <v>603993</v>
      </c>
      <c r="U4" s="44">
        <v>663845</v>
      </c>
      <c r="V4" s="44">
        <v>707837</v>
      </c>
      <c r="W4" s="44">
        <v>774953</v>
      </c>
    </row>
    <row r="5" spans="1:23">
      <c r="A5" s="57" t="s">
        <v>307</v>
      </c>
      <c r="B5" s="44">
        <v>785330</v>
      </c>
      <c r="C5" s="44">
        <v>829946</v>
      </c>
      <c r="D5" s="44">
        <v>887833</v>
      </c>
      <c r="E5" s="44">
        <v>907695</v>
      </c>
      <c r="F5" s="44">
        <v>926762</v>
      </c>
      <c r="G5" s="44">
        <v>938738</v>
      </c>
      <c r="H5" s="44">
        <v>1023137</v>
      </c>
      <c r="I5" s="44">
        <v>1052635</v>
      </c>
      <c r="J5" s="44">
        <v>1050476</v>
      </c>
      <c r="K5" s="44">
        <v>995718</v>
      </c>
      <c r="L5" s="44">
        <v>926408</v>
      </c>
      <c r="M5" s="44">
        <v>809559</v>
      </c>
      <c r="N5" s="44">
        <v>752891</v>
      </c>
      <c r="O5" s="44">
        <v>724437</v>
      </c>
      <c r="P5" s="44">
        <v>765826</v>
      </c>
      <c r="Q5" s="44">
        <v>854398</v>
      </c>
      <c r="R5" s="44">
        <v>961486</v>
      </c>
      <c r="S5" s="44">
        <v>1079705</v>
      </c>
      <c r="T5" s="44">
        <v>1176334</v>
      </c>
      <c r="U5" s="44">
        <v>1123256</v>
      </c>
      <c r="V5" s="44">
        <v>1019540</v>
      </c>
      <c r="W5" s="44">
        <v>906646</v>
      </c>
    </row>
    <row r="6" spans="1:23">
      <c r="A6" s="44" t="s">
        <v>308</v>
      </c>
      <c r="B6" s="44">
        <v>393880</v>
      </c>
      <c r="C6" s="44">
        <v>404924</v>
      </c>
      <c r="D6" s="44">
        <v>419311</v>
      </c>
      <c r="E6" s="44">
        <v>446607</v>
      </c>
      <c r="F6" s="44">
        <v>488831</v>
      </c>
      <c r="G6" s="44">
        <v>536078</v>
      </c>
      <c r="H6" s="44">
        <v>572289</v>
      </c>
      <c r="I6" s="44">
        <v>616178</v>
      </c>
      <c r="J6" s="44">
        <v>627748</v>
      </c>
      <c r="K6" s="44">
        <v>661064</v>
      </c>
      <c r="L6" s="44">
        <v>687248</v>
      </c>
      <c r="M6" s="44">
        <v>768188</v>
      </c>
      <c r="N6" s="44">
        <v>808727</v>
      </c>
      <c r="O6" s="44">
        <v>813675</v>
      </c>
      <c r="P6" s="44">
        <v>774006</v>
      </c>
      <c r="Q6" s="44">
        <v>728864</v>
      </c>
      <c r="R6" s="44">
        <v>645360</v>
      </c>
      <c r="S6" s="44">
        <v>596425</v>
      </c>
      <c r="T6" s="44">
        <v>568498</v>
      </c>
      <c r="U6" s="44">
        <v>647804</v>
      </c>
      <c r="V6" s="44">
        <v>772521</v>
      </c>
      <c r="W6" s="44">
        <v>878128</v>
      </c>
    </row>
    <row r="7" spans="1:23">
      <c r="A7" s="44" t="s">
        <v>304</v>
      </c>
      <c r="B7" s="44">
        <v>219269</v>
      </c>
      <c r="C7" s="44">
        <v>229580</v>
      </c>
      <c r="D7" s="44">
        <v>238912</v>
      </c>
      <c r="E7" s="44">
        <v>247721</v>
      </c>
      <c r="F7" s="44">
        <v>266790</v>
      </c>
      <c r="G7" s="44">
        <v>283828</v>
      </c>
      <c r="H7" s="44">
        <v>297218</v>
      </c>
      <c r="I7" s="44">
        <v>311694</v>
      </c>
      <c r="J7" s="44">
        <v>333838</v>
      </c>
      <c r="K7" s="44">
        <v>377254</v>
      </c>
      <c r="L7" s="44">
        <v>429245</v>
      </c>
      <c r="M7" s="44">
        <v>464791</v>
      </c>
      <c r="N7" s="44">
        <v>517061</v>
      </c>
      <c r="O7" s="44">
        <v>558132</v>
      </c>
      <c r="P7" s="44">
        <v>617870</v>
      </c>
      <c r="Q7" s="44">
        <v>674597</v>
      </c>
      <c r="R7" s="44">
        <v>774497</v>
      </c>
      <c r="S7" s="44">
        <v>822384</v>
      </c>
      <c r="T7" s="44">
        <v>828747</v>
      </c>
      <c r="U7" s="44">
        <v>817867</v>
      </c>
      <c r="V7" s="44">
        <v>821851</v>
      </c>
      <c r="W7" s="44">
        <v>837148</v>
      </c>
    </row>
    <row r="8" spans="1:23">
      <c r="A8" s="44" t="s">
        <v>221</v>
      </c>
      <c r="B8" s="44">
        <f t="shared" ref="B8:W8" si="0">SUM(B3:B7)</f>
        <v>2494588</v>
      </c>
      <c r="C8" s="44">
        <f t="shared" si="0"/>
        <v>2563340</v>
      </c>
      <c r="D8" s="44">
        <f t="shared" si="0"/>
        <v>2647710</v>
      </c>
      <c r="E8" s="44">
        <f t="shared" si="0"/>
        <v>2759183</v>
      </c>
      <c r="F8" s="44">
        <f t="shared" si="0"/>
        <v>2866777</v>
      </c>
      <c r="G8" s="44">
        <f t="shared" si="0"/>
        <v>2966896</v>
      </c>
      <c r="H8" s="44">
        <f t="shared" si="0"/>
        <v>3029533</v>
      </c>
      <c r="I8" s="44">
        <f t="shared" si="0"/>
        <v>3088548</v>
      </c>
      <c r="J8" s="44">
        <f t="shared" si="0"/>
        <v>3108609</v>
      </c>
      <c r="K8" s="44">
        <f t="shared" si="0"/>
        <v>3099893</v>
      </c>
      <c r="L8" s="44">
        <f t="shared" si="0"/>
        <v>3122533</v>
      </c>
      <c r="M8" s="44">
        <f t="shared" si="0"/>
        <v>3117778</v>
      </c>
      <c r="N8" s="44">
        <f t="shared" si="0"/>
        <v>3165975</v>
      </c>
      <c r="O8" s="44">
        <f t="shared" si="0"/>
        <v>3243677</v>
      </c>
      <c r="P8" s="44">
        <f t="shared" si="0"/>
        <v>3359354</v>
      </c>
      <c r="Q8" s="44">
        <f t="shared" si="0"/>
        <v>3482757</v>
      </c>
      <c r="R8" s="44">
        <f t="shared" ref="R8:S8" si="1">SUM(R3:R7)</f>
        <v>3631051</v>
      </c>
      <c r="S8" s="44">
        <f t="shared" si="1"/>
        <v>3783305</v>
      </c>
      <c r="T8" s="44">
        <f t="shared" si="0"/>
        <v>3899817</v>
      </c>
      <c r="U8" s="44">
        <f t="shared" si="0"/>
        <v>3997745</v>
      </c>
      <c r="V8" s="44">
        <f t="shared" si="0"/>
        <v>4048787</v>
      </c>
      <c r="W8" s="44">
        <f t="shared" si="0"/>
        <v>4137162</v>
      </c>
    </row>
    <row r="9" spans="1:23">
      <c r="T9" s="44"/>
    </row>
    <row r="11" spans="1:23">
      <c r="A11" s="44" t="s">
        <v>305</v>
      </c>
      <c r="B11" s="75">
        <f t="shared" ref="B11:T11" si="2">B3/B$8</f>
        <v>0.15057396251405042</v>
      </c>
      <c r="C11" s="75">
        <f t="shared" si="2"/>
        <v>0.14092902229122942</v>
      </c>
      <c r="D11" s="75">
        <f t="shared" si="2"/>
        <v>0.14032012569352384</v>
      </c>
      <c r="E11" s="75">
        <f t="shared" si="2"/>
        <v>0.14393427329756669</v>
      </c>
      <c r="F11" s="75">
        <f t="shared" si="2"/>
        <v>0.14737804858906012</v>
      </c>
      <c r="G11" s="75">
        <f t="shared" si="2"/>
        <v>0.15230429378043586</v>
      </c>
      <c r="H11" s="75">
        <f t="shared" si="2"/>
        <v>0.15707833517575151</v>
      </c>
      <c r="I11" s="75">
        <f t="shared" si="2"/>
        <v>0.16138619182865216</v>
      </c>
      <c r="J11" s="75">
        <f t="shared" si="2"/>
        <v>0.16204160767726014</v>
      </c>
      <c r="K11" s="75">
        <f t="shared" si="2"/>
        <v>0.15213041224326129</v>
      </c>
      <c r="L11" s="75">
        <f t="shared" si="2"/>
        <v>0.14373426958177865</v>
      </c>
      <c r="M11" s="75">
        <f t="shared" si="2"/>
        <v>0.13662326182300344</v>
      </c>
      <c r="N11" s="75">
        <f t="shared" si="2"/>
        <v>0.13375058236404266</v>
      </c>
      <c r="O11" s="75">
        <f t="shared" si="2"/>
        <v>0.13657710061760156</v>
      </c>
      <c r="P11" s="75">
        <f t="shared" si="2"/>
        <v>0.14967520541151663</v>
      </c>
      <c r="Q11" s="75">
        <f t="shared" si="2"/>
        <v>0.1605081836028181</v>
      </c>
      <c r="R11" s="75">
        <f t="shared" si="2"/>
        <v>0.17088385704304346</v>
      </c>
      <c r="S11" s="75">
        <f t="shared" si="2"/>
        <v>0.17921182669649949</v>
      </c>
      <c r="T11" s="75">
        <f t="shared" si="2"/>
        <v>0.18519971578153538</v>
      </c>
      <c r="U11" s="75">
        <f t="shared" ref="U11:W11" si="3">U3/U$8</f>
        <v>0.186348303856299</v>
      </c>
      <c r="V11" s="75">
        <f t="shared" si="3"/>
        <v>0.17956933768064362</v>
      </c>
      <c r="W11" s="75">
        <f t="shared" si="3"/>
        <v>0.17893594691240033</v>
      </c>
    </row>
    <row r="12" spans="1:23">
      <c r="A12" s="56" t="s">
        <v>306</v>
      </c>
      <c r="B12" s="75">
        <f t="shared" ref="B12:T12" si="4">B4/B$8</f>
        <v>0.28882083935303143</v>
      </c>
      <c r="C12" s="75">
        <f t="shared" si="4"/>
        <v>0.28776557148095844</v>
      </c>
      <c r="D12" s="75">
        <f t="shared" si="4"/>
        <v>0.27575791910745512</v>
      </c>
      <c r="E12" s="75">
        <f t="shared" si="4"/>
        <v>0.27545074030972211</v>
      </c>
      <c r="F12" s="75">
        <f t="shared" si="4"/>
        <v>0.26576674781470622</v>
      </c>
      <c r="G12" s="75">
        <f t="shared" si="4"/>
        <v>0.25494017990519385</v>
      </c>
      <c r="H12" s="75">
        <f t="shared" si="4"/>
        <v>0.2181903943611111</v>
      </c>
      <c r="I12" s="75">
        <f t="shared" si="4"/>
        <v>0.19737170994266562</v>
      </c>
      <c r="J12" s="75">
        <f t="shared" si="4"/>
        <v>0.1907036233891107</v>
      </c>
      <c r="K12" s="75">
        <f t="shared" si="4"/>
        <v>0.19170629437854791</v>
      </c>
      <c r="L12" s="75">
        <f t="shared" si="4"/>
        <v>0.20202092339776714</v>
      </c>
      <c r="M12" s="75">
        <f t="shared" si="4"/>
        <v>0.20825055536346718</v>
      </c>
      <c r="N12" s="75">
        <f t="shared" si="4"/>
        <v>0.20968106191615538</v>
      </c>
      <c r="O12" s="75">
        <f t="shared" si="4"/>
        <v>0.21716743066587701</v>
      </c>
      <c r="P12" s="75">
        <f t="shared" si="4"/>
        <v>0.20802809111513701</v>
      </c>
      <c r="Q12" s="75">
        <f t="shared" si="4"/>
        <v>0.19119536619982389</v>
      </c>
      <c r="R12" s="75">
        <f t="shared" si="4"/>
        <v>0.17328867041525994</v>
      </c>
      <c r="S12" s="75">
        <f t="shared" si="4"/>
        <v>0.1603830513268161</v>
      </c>
      <c r="T12" s="75">
        <f t="shared" si="4"/>
        <v>0.154877267317928</v>
      </c>
      <c r="U12" s="75">
        <f t="shared" ref="U12:W12" si="5">U4/U$8</f>
        <v>0.16605486342925824</v>
      </c>
      <c r="V12" s="75">
        <f t="shared" si="5"/>
        <v>0.17482692964584207</v>
      </c>
      <c r="W12" s="75">
        <f t="shared" si="5"/>
        <v>0.18731512084854304</v>
      </c>
    </row>
    <row r="13" spans="1:23">
      <c r="A13" s="57" t="s">
        <v>307</v>
      </c>
      <c r="B13" s="75">
        <f t="shared" ref="B13:T13" si="6">B5/B$8</f>
        <v>0.31481350828273047</v>
      </c>
      <c r="C13" s="75">
        <f t="shared" si="6"/>
        <v>0.32377523075362613</v>
      </c>
      <c r="D13" s="75">
        <f t="shared" si="6"/>
        <v>0.33532108878993544</v>
      </c>
      <c r="E13" s="75">
        <f t="shared" si="6"/>
        <v>0.32897238059237099</v>
      </c>
      <c r="F13" s="75">
        <f t="shared" si="6"/>
        <v>0.3232766273763184</v>
      </c>
      <c r="G13" s="75">
        <f t="shared" si="6"/>
        <v>0.31640408022391076</v>
      </c>
      <c r="H13" s="75">
        <f t="shared" si="6"/>
        <v>0.33772102829049888</v>
      </c>
      <c r="I13" s="75">
        <f t="shared" si="6"/>
        <v>0.34081872776463246</v>
      </c>
      <c r="J13" s="75">
        <f t="shared" si="6"/>
        <v>0.33792477600109888</v>
      </c>
      <c r="K13" s="75">
        <f t="shared" si="6"/>
        <v>0.32121044177976465</v>
      </c>
      <c r="L13" s="75">
        <f t="shared" si="6"/>
        <v>0.2966847748286407</v>
      </c>
      <c r="M13" s="75">
        <f t="shared" si="6"/>
        <v>0.25965896224811386</v>
      </c>
      <c r="N13" s="75">
        <f t="shared" si="6"/>
        <v>0.23780699468568134</v>
      </c>
      <c r="O13" s="75">
        <f t="shared" si="6"/>
        <v>0.22333820537618265</v>
      </c>
      <c r="P13" s="75">
        <f t="shared" si="6"/>
        <v>0.22796823436886973</v>
      </c>
      <c r="Q13" s="75">
        <f t="shared" si="6"/>
        <v>0.24532231217968983</v>
      </c>
      <c r="R13" s="75">
        <f t="shared" si="6"/>
        <v>0.26479550961966658</v>
      </c>
      <c r="S13" s="75">
        <f t="shared" si="6"/>
        <v>0.28538671875516247</v>
      </c>
      <c r="T13" s="75">
        <f t="shared" si="6"/>
        <v>0.30163825635920866</v>
      </c>
      <c r="U13" s="75">
        <f t="shared" ref="U13:W13" si="7">U5/U$8</f>
        <v>0.28097239818947933</v>
      </c>
      <c r="V13" s="75">
        <f t="shared" si="7"/>
        <v>0.25181369135990606</v>
      </c>
      <c r="W13" s="75">
        <f t="shared" si="7"/>
        <v>0.21914684510782995</v>
      </c>
    </row>
    <row r="14" spans="1:23">
      <c r="A14" s="44" t="s">
        <v>308</v>
      </c>
      <c r="B14" s="75">
        <f t="shared" ref="B14:T14" si="8">B6/B$8</f>
        <v>0.15789380851667689</v>
      </c>
      <c r="C14" s="75">
        <f t="shared" si="8"/>
        <v>0.15796733948676336</v>
      </c>
      <c r="D14" s="75">
        <f t="shared" si="8"/>
        <v>0.15836741939260721</v>
      </c>
      <c r="E14" s="75">
        <f t="shared" si="8"/>
        <v>0.16186204394561723</v>
      </c>
      <c r="F14" s="75">
        <f t="shared" si="8"/>
        <v>0.1705158789818671</v>
      </c>
      <c r="G14" s="75">
        <f t="shared" si="8"/>
        <v>0.18068648176410632</v>
      </c>
      <c r="H14" s="75">
        <f t="shared" si="8"/>
        <v>0.18890337223591888</v>
      </c>
      <c r="I14" s="75">
        <f t="shared" si="8"/>
        <v>0.19950410354639139</v>
      </c>
      <c r="J14" s="75">
        <f t="shared" si="8"/>
        <v>0.20193855193753862</v>
      </c>
      <c r="K14" s="75">
        <f t="shared" si="8"/>
        <v>0.2132538123090055</v>
      </c>
      <c r="L14" s="75">
        <f t="shared" si="8"/>
        <v>0.22009311030499917</v>
      </c>
      <c r="M14" s="75">
        <f t="shared" si="8"/>
        <v>0.24638957616610291</v>
      </c>
      <c r="N14" s="75">
        <f t="shared" si="8"/>
        <v>0.25544326787166671</v>
      </c>
      <c r="O14" s="75">
        <f t="shared" si="8"/>
        <v>0.25084957595962853</v>
      </c>
      <c r="P14" s="75">
        <f t="shared" si="8"/>
        <v>0.23040322633458696</v>
      </c>
      <c r="Q14" s="75">
        <f t="shared" si="8"/>
        <v>0.20927787956495386</v>
      </c>
      <c r="R14" s="75">
        <f t="shared" si="8"/>
        <v>0.17773366444040581</v>
      </c>
      <c r="S14" s="75">
        <f t="shared" si="8"/>
        <v>0.15764655506230663</v>
      </c>
      <c r="T14" s="75">
        <f t="shared" si="8"/>
        <v>0.14577555818644825</v>
      </c>
      <c r="U14" s="75">
        <f t="shared" ref="U14:W14" si="9">U6/U$8</f>
        <v>0.16204235137558798</v>
      </c>
      <c r="V14" s="75">
        <f t="shared" si="9"/>
        <v>0.19080307262397356</v>
      </c>
      <c r="W14" s="75">
        <f t="shared" si="9"/>
        <v>0.21225371401941717</v>
      </c>
    </row>
    <row r="15" spans="1:23">
      <c r="A15" s="44" t="s">
        <v>304</v>
      </c>
      <c r="B15" s="75">
        <f t="shared" ref="B15:T15" si="10">B7/B$8</f>
        <v>8.7897881333510786E-2</v>
      </c>
      <c r="C15" s="75">
        <f t="shared" si="10"/>
        <v>8.9562835987422665E-2</v>
      </c>
      <c r="D15" s="75">
        <f t="shared" si="10"/>
        <v>9.0233447016478396E-2</v>
      </c>
      <c r="E15" s="75">
        <f t="shared" si="10"/>
        <v>8.978056185472294E-2</v>
      </c>
      <c r="F15" s="75">
        <f t="shared" si="10"/>
        <v>9.3062697238048164E-2</v>
      </c>
      <c r="G15" s="75">
        <f t="shared" si="10"/>
        <v>9.56649643263532E-2</v>
      </c>
      <c r="H15" s="75">
        <f t="shared" si="10"/>
        <v>9.8106869936719618E-2</v>
      </c>
      <c r="I15" s="75">
        <f t="shared" si="10"/>
        <v>0.1009192669176584</v>
      </c>
      <c r="J15" s="75">
        <f t="shared" si="10"/>
        <v>0.10739144099499165</v>
      </c>
      <c r="K15" s="75">
        <f t="shared" si="10"/>
        <v>0.12169903928942064</v>
      </c>
      <c r="L15" s="75">
        <f t="shared" si="10"/>
        <v>0.13746692188681434</v>
      </c>
      <c r="M15" s="75">
        <f t="shared" si="10"/>
        <v>0.14907764439931259</v>
      </c>
      <c r="N15" s="75">
        <f t="shared" si="10"/>
        <v>0.16331809316245391</v>
      </c>
      <c r="O15" s="75">
        <f t="shared" si="10"/>
        <v>0.17206768738071024</v>
      </c>
      <c r="P15" s="75">
        <f t="shared" si="10"/>
        <v>0.1839252427698897</v>
      </c>
      <c r="Q15" s="75">
        <f t="shared" si="10"/>
        <v>0.19369625845271432</v>
      </c>
      <c r="R15" s="75">
        <f t="shared" si="10"/>
        <v>0.21329829848162418</v>
      </c>
      <c r="S15" s="75">
        <f t="shared" si="10"/>
        <v>0.21737184815921529</v>
      </c>
      <c r="T15" s="75">
        <f t="shared" si="10"/>
        <v>0.21250920235487972</v>
      </c>
      <c r="U15" s="75">
        <f t="shared" ref="U15:W15" si="11">U7/U$8</f>
        <v>0.20458208314937545</v>
      </c>
      <c r="V15" s="75">
        <f t="shared" si="11"/>
        <v>0.2029869686896347</v>
      </c>
      <c r="W15" s="75">
        <f t="shared" si="11"/>
        <v>0.2023483731118095</v>
      </c>
    </row>
    <row r="16" spans="1:23">
      <c r="A16" s="44"/>
      <c r="B16" s="44"/>
      <c r="C16" s="44"/>
      <c r="D16" s="44"/>
      <c r="E16" s="44"/>
      <c r="F16" s="44"/>
      <c r="G16" s="44"/>
      <c r="H16" s="44"/>
      <c r="I16" s="44"/>
      <c r="J16" s="44"/>
      <c r="K16" s="44"/>
      <c r="L16" s="44"/>
      <c r="M16" s="44"/>
      <c r="N16" s="44"/>
      <c r="O16" s="44"/>
      <c r="P16" s="44"/>
      <c r="Q16" s="44"/>
      <c r="R16" s="44"/>
      <c r="S16" s="44"/>
      <c r="T16" s="44"/>
    </row>
    <row r="17" spans="2:20">
      <c r="B17" s="107"/>
      <c r="C17" s="107"/>
      <c r="D17" s="107"/>
      <c r="E17" s="107"/>
      <c r="F17" s="107"/>
      <c r="G17" s="107"/>
      <c r="H17" s="107"/>
      <c r="I17" s="107"/>
      <c r="J17" s="107"/>
      <c r="K17" s="107"/>
      <c r="L17" s="107"/>
      <c r="M17" s="107"/>
      <c r="N17" s="107"/>
      <c r="O17" s="107"/>
      <c r="P17" s="107"/>
      <c r="Q17" s="107"/>
      <c r="R17" s="107"/>
      <c r="S17" s="107"/>
      <c r="T17" s="107"/>
    </row>
  </sheetData>
  <mergeCells count="1">
    <mergeCell ref="S1:T1"/>
  </mergeCells>
  <hyperlinks>
    <hyperlink ref="S1:T1" location="Contents!A1" display="Back to 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K98"/>
  <sheetViews>
    <sheetView zoomScaleNormal="100" workbookViewId="0">
      <selection activeCell="J24" sqref="J24"/>
    </sheetView>
  </sheetViews>
  <sheetFormatPr defaultColWidth="8.85546875" defaultRowHeight="12.75"/>
  <cols>
    <col min="1" max="1" width="10.42578125" customWidth="1"/>
    <col min="2" max="2" width="12.7109375" customWidth="1"/>
    <col min="3" max="3" width="10.42578125" customWidth="1"/>
    <col min="4" max="4" width="11.42578125" customWidth="1"/>
    <col min="5" max="5" width="9.28515625" customWidth="1"/>
    <col min="6" max="6" width="12.140625" customWidth="1"/>
    <col min="7" max="7" width="10.5703125" bestFit="1" customWidth="1"/>
    <col min="8" max="9" width="9.7109375" bestFit="1" customWidth="1"/>
    <col min="10" max="10" width="10.5703125" bestFit="1" customWidth="1"/>
    <col min="11" max="11" width="12.5703125" bestFit="1" customWidth="1"/>
    <col min="12" max="12" width="11.5703125" bestFit="1" customWidth="1"/>
    <col min="13" max="13" width="13.85546875" bestFit="1" customWidth="1"/>
    <col min="14" max="14" width="13.7109375" bestFit="1" customWidth="1"/>
    <col min="15" max="16" width="13.85546875" bestFit="1" customWidth="1"/>
    <col min="17" max="17" width="12.85546875" bestFit="1" customWidth="1"/>
    <col min="18" max="18" width="12.7109375" bestFit="1" customWidth="1"/>
    <col min="19" max="19" width="12.85546875" bestFit="1" customWidth="1"/>
    <col min="20" max="20" width="12.7109375" bestFit="1" customWidth="1"/>
    <col min="21" max="21" width="11.85546875" bestFit="1" customWidth="1"/>
    <col min="22" max="22" width="11.7109375" bestFit="1" customWidth="1"/>
    <col min="23" max="24" width="10.5703125" bestFit="1" customWidth="1"/>
    <col min="25" max="25" width="13.7109375" bestFit="1" customWidth="1"/>
    <col min="26" max="26" width="12.5703125" bestFit="1" customWidth="1"/>
    <col min="27" max="31" width="14.7109375" bestFit="1" customWidth="1"/>
    <col min="32" max="34" width="13.7109375" bestFit="1" customWidth="1"/>
    <col min="35" max="36" width="12.5703125" bestFit="1" customWidth="1"/>
    <col min="37" max="37" width="13.7109375" bestFit="1" customWidth="1"/>
  </cols>
  <sheetData>
    <row r="1" spans="1:23" ht="31.5" customHeight="1">
      <c r="B1" s="17" t="s">
        <v>194</v>
      </c>
      <c r="C1" s="18"/>
      <c r="D1" s="18"/>
      <c r="E1" s="18"/>
      <c r="F1" s="18"/>
      <c r="G1" s="18"/>
      <c r="H1" s="18"/>
      <c r="I1" s="18"/>
      <c r="J1" s="18"/>
      <c r="K1" s="18"/>
      <c r="L1" s="18"/>
      <c r="M1" s="217" t="s">
        <v>249</v>
      </c>
      <c r="N1" s="217"/>
      <c r="O1" s="18"/>
      <c r="P1" s="18"/>
      <c r="Q1" s="18"/>
      <c r="R1" s="18"/>
      <c r="S1" s="18"/>
      <c r="T1" s="18"/>
      <c r="U1" s="18"/>
      <c r="V1" s="18"/>
      <c r="W1" s="18"/>
    </row>
    <row r="2" spans="1:23" s="44" customFormat="1" ht="18" customHeight="1">
      <c r="A2" s="147"/>
      <c r="B2" s="145" t="s">
        <v>487</v>
      </c>
      <c r="C2" s="146"/>
      <c r="D2" s="146"/>
      <c r="E2" s="146"/>
      <c r="F2" s="146"/>
      <c r="G2" s="146"/>
      <c r="H2" s="146"/>
      <c r="I2" s="146"/>
      <c r="J2" s="146"/>
      <c r="K2" s="146"/>
      <c r="L2" s="146"/>
      <c r="M2" s="148" t="s">
        <v>408</v>
      </c>
      <c r="N2" s="149"/>
    </row>
    <row r="3" spans="1:23" s="44" customFormat="1" ht="33.75">
      <c r="A3" s="44" t="s">
        <v>206</v>
      </c>
      <c r="B3" s="79" t="s">
        <v>706</v>
      </c>
      <c r="C3" s="79" t="s">
        <v>131</v>
      </c>
      <c r="D3" s="79" t="s">
        <v>707</v>
      </c>
      <c r="E3" s="79" t="s">
        <v>132</v>
      </c>
      <c r="F3" s="79" t="s">
        <v>708</v>
      </c>
      <c r="G3" s="79" t="s">
        <v>105</v>
      </c>
      <c r="H3" s="79" t="s">
        <v>709</v>
      </c>
      <c r="I3" s="79" t="s">
        <v>133</v>
      </c>
      <c r="J3" s="79" t="s">
        <v>295</v>
      </c>
      <c r="K3" s="79" t="s">
        <v>188</v>
      </c>
      <c r="L3" s="79" t="s">
        <v>189</v>
      </c>
      <c r="M3" s="79" t="s">
        <v>106</v>
      </c>
      <c r="N3" s="79" t="s">
        <v>107</v>
      </c>
      <c r="O3" s="79" t="s">
        <v>710</v>
      </c>
      <c r="P3" s="79" t="s">
        <v>108</v>
      </c>
      <c r="Q3" s="79" t="s">
        <v>711</v>
      </c>
      <c r="R3" s="79" t="s">
        <v>109</v>
      </c>
      <c r="S3" s="79" t="s">
        <v>110</v>
      </c>
      <c r="T3" s="79" t="s">
        <v>111</v>
      </c>
      <c r="U3" s="79" t="s">
        <v>112</v>
      </c>
      <c r="V3" s="79" t="s">
        <v>113</v>
      </c>
      <c r="W3" s="144" t="s">
        <v>294</v>
      </c>
    </row>
    <row r="4" spans="1:23">
      <c r="A4" s="44" t="s">
        <v>224</v>
      </c>
      <c r="B4" s="67">
        <v>69.974423595999994</v>
      </c>
      <c r="C4" s="67">
        <v>53.268258521</v>
      </c>
      <c r="D4" s="67">
        <v>12.235857356</v>
      </c>
      <c r="E4" s="67">
        <v>10.018477683</v>
      </c>
      <c r="F4" s="67">
        <v>3.1460883239999999</v>
      </c>
      <c r="G4" s="67">
        <v>0.36335245329999999</v>
      </c>
      <c r="H4" s="67">
        <v>0.57499862680000002</v>
      </c>
      <c r="I4" s="67">
        <v>0.1151358083</v>
      </c>
      <c r="J4" s="67">
        <v>10.544154483</v>
      </c>
      <c r="K4" s="67">
        <v>144.04082836000001</v>
      </c>
      <c r="L4" s="67">
        <v>1.3596704423999999</v>
      </c>
      <c r="M4" s="209">
        <v>50206</v>
      </c>
      <c r="N4" s="209">
        <v>374</v>
      </c>
      <c r="O4" s="209">
        <v>26311</v>
      </c>
      <c r="P4" s="209">
        <v>17743</v>
      </c>
      <c r="Q4" s="209">
        <v>3956</v>
      </c>
      <c r="R4" s="209">
        <v>2641</v>
      </c>
      <c r="S4" s="209">
        <v>1507</v>
      </c>
      <c r="T4" s="209">
        <v>228</v>
      </c>
      <c r="U4" s="209">
        <v>76</v>
      </c>
      <c r="V4" s="209">
        <v>14</v>
      </c>
      <c r="W4" s="209">
        <v>5224</v>
      </c>
    </row>
    <row r="5" spans="1:23">
      <c r="A5" s="44" t="s">
        <v>225</v>
      </c>
      <c r="B5" s="67">
        <v>67.476198859999997</v>
      </c>
      <c r="C5" s="67">
        <v>16.887721930000001</v>
      </c>
      <c r="D5" s="67">
        <v>12.118496117999999</v>
      </c>
      <c r="E5" s="67">
        <v>2.7825422881000001</v>
      </c>
      <c r="F5" s="67">
        <v>2.8360570476999998</v>
      </c>
      <c r="G5" s="67">
        <v>0.3607834781</v>
      </c>
      <c r="H5" s="67">
        <v>0.467644491</v>
      </c>
      <c r="I5" s="67">
        <v>4.1361131799999999E-2</v>
      </c>
      <c r="J5" s="67">
        <v>5.9903974699000004</v>
      </c>
      <c r="K5" s="67">
        <v>97.393253517999995</v>
      </c>
      <c r="L5" s="67">
        <v>1.6289450162000001</v>
      </c>
      <c r="M5" s="209">
        <v>32002</v>
      </c>
      <c r="N5" s="209">
        <v>507</v>
      </c>
      <c r="O5" s="209">
        <v>22610</v>
      </c>
      <c r="P5" s="209">
        <v>5918</v>
      </c>
      <c r="Q5" s="209">
        <v>3212</v>
      </c>
      <c r="R5" s="209">
        <v>803</v>
      </c>
      <c r="S5" s="209">
        <v>1416</v>
      </c>
      <c r="T5" s="209">
        <v>80</v>
      </c>
      <c r="U5" s="209">
        <v>73</v>
      </c>
      <c r="V5" s="209">
        <v>6</v>
      </c>
      <c r="W5" s="209">
        <v>3730</v>
      </c>
    </row>
    <row r="6" spans="1:23">
      <c r="A6" s="44" t="s">
        <v>226</v>
      </c>
      <c r="B6" s="67">
        <v>15.308672549000001</v>
      </c>
      <c r="C6" s="67">
        <v>6.6580593882999999</v>
      </c>
      <c r="D6" s="67">
        <v>14.900784113</v>
      </c>
      <c r="E6" s="67">
        <v>4.5596902813</v>
      </c>
      <c r="F6" s="67">
        <v>2.3985348245</v>
      </c>
      <c r="G6" s="67">
        <v>0.31448364239999999</v>
      </c>
      <c r="H6" s="67">
        <v>1.0645025903000001</v>
      </c>
      <c r="I6" s="67">
        <v>0.17330381449999999</v>
      </c>
      <c r="J6" s="67">
        <v>5.0784894694</v>
      </c>
      <c r="K6" s="67">
        <v>38.878921961000003</v>
      </c>
      <c r="L6" s="67">
        <v>2.4507546375000002</v>
      </c>
      <c r="M6" s="209">
        <v>21255</v>
      </c>
      <c r="N6" s="209">
        <v>862</v>
      </c>
      <c r="O6" s="209">
        <v>13396</v>
      </c>
      <c r="P6" s="209">
        <v>3439</v>
      </c>
      <c r="Q6" s="209">
        <v>4423</v>
      </c>
      <c r="R6" s="209">
        <v>905</v>
      </c>
      <c r="S6" s="209">
        <v>2052</v>
      </c>
      <c r="T6" s="209">
        <v>177</v>
      </c>
      <c r="U6" s="209">
        <v>216</v>
      </c>
      <c r="V6" s="209">
        <v>32</v>
      </c>
      <c r="W6" s="209">
        <v>3681</v>
      </c>
    </row>
    <row r="7" spans="1:23">
      <c r="A7" s="118" t="s">
        <v>227</v>
      </c>
      <c r="B7" s="67">
        <v>35.017917771</v>
      </c>
      <c r="C7" s="67">
        <v>15.333061408000001</v>
      </c>
      <c r="D7" s="67">
        <v>28.307404786999999</v>
      </c>
      <c r="E7" s="67">
        <v>6.5342244788999997</v>
      </c>
      <c r="F7" s="67">
        <v>8.6781072127000005</v>
      </c>
      <c r="G7" s="67">
        <v>2.5308046314000001</v>
      </c>
      <c r="H7" s="67">
        <v>1.5971120914000001</v>
      </c>
      <c r="I7" s="67">
        <v>0.46706663349999999</v>
      </c>
      <c r="J7" s="67">
        <v>7.6108357454000002</v>
      </c>
      <c r="K7" s="67">
        <v>75.837411079999995</v>
      </c>
      <c r="L7" s="67">
        <v>9.2026756987000002</v>
      </c>
      <c r="M7" s="209">
        <v>23113</v>
      </c>
      <c r="N7" s="209">
        <v>2855</v>
      </c>
      <c r="O7" s="209">
        <v>11466</v>
      </c>
      <c r="P7" s="209">
        <v>6043</v>
      </c>
      <c r="Q7" s="209">
        <v>7045</v>
      </c>
      <c r="R7" s="209">
        <v>1452</v>
      </c>
      <c r="S7" s="209">
        <v>3706</v>
      </c>
      <c r="T7" s="209">
        <v>1159</v>
      </c>
      <c r="U7" s="209">
        <v>248</v>
      </c>
      <c r="V7" s="209">
        <v>122</v>
      </c>
      <c r="W7" s="209">
        <v>5071</v>
      </c>
    </row>
    <row r="8" spans="1:23">
      <c r="A8" s="44" t="s">
        <v>217</v>
      </c>
      <c r="B8" s="67">
        <v>68.101786945000001</v>
      </c>
      <c r="C8" s="67">
        <v>62.060839647000002</v>
      </c>
      <c r="D8" s="67">
        <v>39.079747349000002</v>
      </c>
      <c r="E8" s="67">
        <v>33.459544053999998</v>
      </c>
      <c r="F8" s="67">
        <v>18.788588443999998</v>
      </c>
      <c r="G8" s="67">
        <v>20.667640327000001</v>
      </c>
      <c r="H8" s="67">
        <v>1.9303543916999999</v>
      </c>
      <c r="I8" s="67">
        <v>3.3184401563999999</v>
      </c>
      <c r="J8" s="67">
        <v>13.916442649</v>
      </c>
      <c r="K8" s="67">
        <v>157.23081456</v>
      </c>
      <c r="L8" s="67">
        <v>45.403870085000001</v>
      </c>
      <c r="M8" s="209">
        <v>44122</v>
      </c>
      <c r="N8" s="209">
        <v>11886</v>
      </c>
      <c r="O8" s="209">
        <v>19050</v>
      </c>
      <c r="P8" s="209">
        <v>19588</v>
      </c>
      <c r="Q8" s="209">
        <v>9666</v>
      </c>
      <c r="R8" s="209">
        <v>7730</v>
      </c>
      <c r="S8" s="209">
        <v>5628</v>
      </c>
      <c r="T8" s="209">
        <v>6591</v>
      </c>
      <c r="U8" s="209">
        <v>275</v>
      </c>
      <c r="V8" s="209">
        <v>518</v>
      </c>
      <c r="W8" s="209">
        <v>8203</v>
      </c>
    </row>
    <row r="9" spans="1:23">
      <c r="A9" s="44" t="s">
        <v>218</v>
      </c>
      <c r="B9" s="67">
        <v>209.32652449</v>
      </c>
      <c r="C9" s="67">
        <v>430.45021043999998</v>
      </c>
      <c r="D9" s="67">
        <v>114.75863280999999</v>
      </c>
      <c r="E9" s="67">
        <v>75.138579879999995</v>
      </c>
      <c r="F9" s="67">
        <v>32.772464929000002</v>
      </c>
      <c r="G9" s="67">
        <v>71.155910731999995</v>
      </c>
      <c r="H9" s="67">
        <v>2.432631668</v>
      </c>
      <c r="I9" s="67">
        <v>7.5304814670000004</v>
      </c>
      <c r="J9" s="67">
        <v>11.464931674000001</v>
      </c>
      <c r="K9" s="67">
        <v>582.60672369999997</v>
      </c>
      <c r="L9" s="67">
        <v>246.89706002</v>
      </c>
      <c r="M9" s="209">
        <v>120924</v>
      </c>
      <c r="N9" s="209">
        <v>47084</v>
      </c>
      <c r="O9" s="209">
        <v>42306</v>
      </c>
      <c r="P9" s="209">
        <v>88698</v>
      </c>
      <c r="Q9" s="209">
        <v>22426</v>
      </c>
      <c r="R9" s="209">
        <v>14627</v>
      </c>
      <c r="S9" s="209">
        <v>6173</v>
      </c>
      <c r="T9" s="209">
        <v>13573</v>
      </c>
      <c r="U9" s="209">
        <v>201</v>
      </c>
      <c r="V9" s="209">
        <v>871</v>
      </c>
      <c r="W9" s="209">
        <v>6381</v>
      </c>
    </row>
    <row r="10" spans="1:23">
      <c r="A10" s="44" t="s">
        <v>219</v>
      </c>
      <c r="B10" s="67">
        <v>531.57890453000005</v>
      </c>
      <c r="C10" s="67">
        <v>1688.8054967</v>
      </c>
      <c r="D10" s="67">
        <v>180.71737461000001</v>
      </c>
      <c r="E10" s="67">
        <v>127.08498091</v>
      </c>
      <c r="F10" s="67">
        <v>63.321298016999997</v>
      </c>
      <c r="G10" s="67">
        <v>109.65153156</v>
      </c>
      <c r="H10" s="67">
        <v>5.7958388456999996</v>
      </c>
      <c r="I10" s="67">
        <v>7.1891167369</v>
      </c>
      <c r="J10" s="67">
        <v>19.501513681999999</v>
      </c>
      <c r="K10" s="67">
        <v>1922.3020151000001</v>
      </c>
      <c r="L10" s="67">
        <v>605.47146167999995</v>
      </c>
      <c r="M10" s="209">
        <v>298232</v>
      </c>
      <c r="N10" s="209">
        <v>82005</v>
      </c>
      <c r="O10" s="209">
        <v>86011</v>
      </c>
      <c r="P10" s="209">
        <v>247104</v>
      </c>
      <c r="Q10" s="209">
        <v>28331</v>
      </c>
      <c r="R10" s="209">
        <v>18871</v>
      </c>
      <c r="S10" s="209">
        <v>7562</v>
      </c>
      <c r="T10" s="209">
        <v>14001</v>
      </c>
      <c r="U10" s="209">
        <v>455</v>
      </c>
      <c r="V10" s="209">
        <v>663</v>
      </c>
      <c r="W10" s="209">
        <v>10245</v>
      </c>
    </row>
    <row r="11" spans="1:23">
      <c r="A11" s="44" t="s">
        <v>228</v>
      </c>
      <c r="B11" s="67">
        <v>1534.0083583000001</v>
      </c>
      <c r="C11" s="67">
        <v>2786.6257403</v>
      </c>
      <c r="D11" s="67">
        <v>486.33961670999997</v>
      </c>
      <c r="E11" s="67">
        <v>104.43456619</v>
      </c>
      <c r="F11" s="67">
        <v>215.42119959999999</v>
      </c>
      <c r="G11" s="67">
        <v>22.292274416000001</v>
      </c>
      <c r="H11" s="67">
        <v>20.357468094000001</v>
      </c>
      <c r="I11" s="67">
        <v>1.7771881168999999</v>
      </c>
      <c r="J11" s="67">
        <v>33.009000798999999</v>
      </c>
      <c r="K11" s="67">
        <v>4390.4449099000003</v>
      </c>
      <c r="L11" s="67">
        <v>507.41629490000003</v>
      </c>
      <c r="M11" s="209">
        <v>539374</v>
      </c>
      <c r="N11" s="209">
        <v>60614</v>
      </c>
      <c r="O11" s="209">
        <v>202242</v>
      </c>
      <c r="P11" s="209">
        <v>326392</v>
      </c>
      <c r="Q11" s="209">
        <v>60938</v>
      </c>
      <c r="R11" s="209">
        <v>11830</v>
      </c>
      <c r="S11" s="209">
        <v>14275</v>
      </c>
      <c r="T11" s="209">
        <v>2358</v>
      </c>
      <c r="U11" s="209">
        <v>874</v>
      </c>
      <c r="V11" s="209">
        <v>145</v>
      </c>
      <c r="W11" s="209">
        <v>17144</v>
      </c>
    </row>
    <row r="12" spans="1:23">
      <c r="A12" s="44" t="s">
        <v>229</v>
      </c>
      <c r="B12" s="67">
        <v>2809.0948199999998</v>
      </c>
      <c r="C12" s="67">
        <v>7521.9998673</v>
      </c>
      <c r="D12" s="67">
        <v>928.81958351000003</v>
      </c>
      <c r="E12" s="67">
        <v>353.33984225</v>
      </c>
      <c r="F12" s="67">
        <v>318.89404237000002</v>
      </c>
      <c r="G12" s="67">
        <v>111.33433444000001</v>
      </c>
      <c r="H12" s="67">
        <v>33.197484967999998</v>
      </c>
      <c r="I12" s="67">
        <v>6.5212056782000003</v>
      </c>
      <c r="J12" s="67">
        <v>69.407292229999996</v>
      </c>
      <c r="K12" s="67">
        <v>10163.637805</v>
      </c>
      <c r="L12" s="67">
        <v>1316.3436079999999</v>
      </c>
      <c r="M12" s="209">
        <v>1040836</v>
      </c>
      <c r="N12" s="209">
        <v>113630</v>
      </c>
      <c r="O12" s="209">
        <v>308434</v>
      </c>
      <c r="P12" s="209">
        <v>745396</v>
      </c>
      <c r="Q12" s="209">
        <v>82463</v>
      </c>
      <c r="R12" s="209">
        <v>29414</v>
      </c>
      <c r="S12" s="209">
        <v>15638</v>
      </c>
      <c r="T12" s="209">
        <v>8180</v>
      </c>
      <c r="U12" s="209">
        <v>1178</v>
      </c>
      <c r="V12" s="209">
        <v>400</v>
      </c>
      <c r="W12" s="209">
        <v>33063</v>
      </c>
    </row>
    <row r="13" spans="1:23">
      <c r="A13" s="44" t="s">
        <v>341</v>
      </c>
      <c r="B13" s="67">
        <v>3807.7691264999999</v>
      </c>
      <c r="C13" s="67">
        <v>2892.4004608</v>
      </c>
      <c r="D13" s="67">
        <v>1615.0640899</v>
      </c>
      <c r="E13" s="67">
        <v>384.52138303999999</v>
      </c>
      <c r="F13" s="67">
        <v>505.61931185999998</v>
      </c>
      <c r="G13" s="67">
        <v>110.90078412</v>
      </c>
      <c r="H13" s="67">
        <v>51.344633899000002</v>
      </c>
      <c r="I13" s="67">
        <v>4.9379993073000001</v>
      </c>
      <c r="J13" s="67">
        <v>61.860463236999998</v>
      </c>
      <c r="K13" s="67">
        <v>5204.2834890000004</v>
      </c>
      <c r="L13" s="67">
        <v>2673.4778836</v>
      </c>
      <c r="M13" s="209">
        <v>526810</v>
      </c>
      <c r="N13" s="209">
        <v>186665</v>
      </c>
      <c r="O13" s="209">
        <v>361092</v>
      </c>
      <c r="P13" s="209">
        <v>279095</v>
      </c>
      <c r="Q13" s="209">
        <v>107107</v>
      </c>
      <c r="R13" s="209">
        <v>27768</v>
      </c>
      <c r="S13" s="209">
        <v>15934</v>
      </c>
      <c r="T13" s="209">
        <v>6801</v>
      </c>
      <c r="U13" s="209">
        <v>1459</v>
      </c>
      <c r="V13" s="209">
        <v>306</v>
      </c>
      <c r="W13" s="209">
        <v>24474</v>
      </c>
    </row>
    <row r="14" spans="1:23">
      <c r="A14" s="44" t="s">
        <v>738</v>
      </c>
      <c r="B14" s="67">
        <v>6269.8862965999997</v>
      </c>
      <c r="C14" s="67">
        <v>573.48575614000003</v>
      </c>
      <c r="D14" s="67">
        <v>3917.6949476</v>
      </c>
      <c r="E14" s="67">
        <v>113.84941517</v>
      </c>
      <c r="F14" s="67">
        <v>1177.9273963000001</v>
      </c>
      <c r="G14" s="67">
        <v>37.147888143999999</v>
      </c>
      <c r="H14" s="67">
        <v>99.162306580000006</v>
      </c>
      <c r="I14" s="67">
        <v>2.1665714973000001</v>
      </c>
      <c r="J14" s="67">
        <v>107.74224510000001</v>
      </c>
      <c r="K14" s="67">
        <v>5150.0509247</v>
      </c>
      <c r="L14" s="67">
        <v>5183.8991869000001</v>
      </c>
      <c r="M14" s="209">
        <v>453036</v>
      </c>
      <c r="N14" s="209">
        <v>290868</v>
      </c>
      <c r="O14" s="209">
        <v>513685</v>
      </c>
      <c r="P14" s="209">
        <v>58318</v>
      </c>
      <c r="Q14" s="209">
        <v>206906</v>
      </c>
      <c r="R14" s="209">
        <v>9165</v>
      </c>
      <c r="S14" s="209">
        <v>25935</v>
      </c>
      <c r="T14" s="209">
        <v>2137</v>
      </c>
      <c r="U14" s="209">
        <v>2777</v>
      </c>
      <c r="V14" s="209">
        <v>99</v>
      </c>
      <c r="W14" s="209">
        <v>34653</v>
      </c>
    </row>
    <row r="15" spans="1:23">
      <c r="A15" s="119" t="s">
        <v>739</v>
      </c>
      <c r="B15" s="67">
        <v>2012.120445</v>
      </c>
      <c r="C15" s="67">
        <v>1.7180186205000001</v>
      </c>
      <c r="D15" s="67">
        <v>1304.4295320000001</v>
      </c>
      <c r="E15" s="67">
        <v>0.35852526210000002</v>
      </c>
      <c r="F15" s="67">
        <v>335.35857327000002</v>
      </c>
      <c r="G15" s="67">
        <v>1.5883582124</v>
      </c>
      <c r="H15" s="67">
        <v>12.976801865000001</v>
      </c>
      <c r="I15" s="67">
        <v>1.4881210799999999E-2</v>
      </c>
      <c r="J15" s="67">
        <v>13.307528609</v>
      </c>
      <c r="K15" s="67">
        <v>1481.3554036</v>
      </c>
      <c r="L15" s="67">
        <v>1506.3803535</v>
      </c>
      <c r="M15" s="209">
        <v>142489</v>
      </c>
      <c r="N15" s="209">
        <v>98041</v>
      </c>
      <c r="O15" s="209">
        <v>192768</v>
      </c>
      <c r="P15" s="209">
        <v>1238</v>
      </c>
      <c r="Q15" s="209">
        <v>80523</v>
      </c>
      <c r="R15" s="209">
        <v>362</v>
      </c>
      <c r="S15" s="209">
        <v>10556</v>
      </c>
      <c r="T15" s="209">
        <v>172</v>
      </c>
      <c r="U15" s="209">
        <v>573</v>
      </c>
      <c r="V15" s="209">
        <v>1</v>
      </c>
      <c r="W15" s="209">
        <v>16523</v>
      </c>
    </row>
    <row r="16" spans="1:23">
      <c r="A16" s="119"/>
      <c r="B16" s="62"/>
      <c r="C16" s="62"/>
      <c r="D16" s="62"/>
      <c r="E16" s="62"/>
      <c r="F16" s="62"/>
      <c r="G16" s="62"/>
      <c r="H16" s="62"/>
      <c r="I16" s="62"/>
      <c r="J16" s="62"/>
      <c r="K16" s="62"/>
      <c r="L16" s="62"/>
      <c r="M16" s="65"/>
      <c r="N16" s="65"/>
      <c r="O16" s="65"/>
      <c r="P16" s="65"/>
      <c r="Q16" s="65"/>
      <c r="R16" s="65"/>
      <c r="S16" s="65"/>
      <c r="T16" s="65"/>
      <c r="U16" s="65"/>
      <c r="V16" s="65"/>
      <c r="W16" s="51"/>
    </row>
    <row r="17" spans="1:23">
      <c r="B17" s="4"/>
      <c r="C17" s="4"/>
      <c r="D17" s="4"/>
      <c r="E17" s="4"/>
      <c r="F17" s="4"/>
      <c r="G17" s="4"/>
      <c r="H17" s="4"/>
      <c r="I17" s="4"/>
      <c r="J17" s="4"/>
      <c r="K17" s="4"/>
      <c r="L17" s="4"/>
      <c r="M17" s="106" t="s">
        <v>534</v>
      </c>
      <c r="N17" s="3"/>
      <c r="O17" s="3"/>
      <c r="P17" s="3"/>
      <c r="Q17" s="3"/>
      <c r="R17" s="3"/>
      <c r="S17" s="3"/>
      <c r="T17" s="3"/>
      <c r="U17" s="3"/>
      <c r="V17" s="3"/>
      <c r="W17" s="1"/>
    </row>
    <row r="18" spans="1:23">
      <c r="M18" s="120"/>
    </row>
    <row r="19" spans="1:23" s="44" customFormat="1" ht="11.25">
      <c r="B19" s="145" t="s">
        <v>488</v>
      </c>
      <c r="C19" s="146"/>
      <c r="D19" s="146"/>
      <c r="E19" s="146"/>
      <c r="F19" s="146"/>
      <c r="K19" s="145" t="s">
        <v>99</v>
      </c>
      <c r="P19" s="146"/>
      <c r="Q19" s="146"/>
    </row>
    <row r="20" spans="1:23" s="44" customFormat="1" ht="33.75">
      <c r="A20" s="44" t="s">
        <v>206</v>
      </c>
      <c r="B20" s="79" t="s">
        <v>712</v>
      </c>
      <c r="C20" s="79" t="s">
        <v>130</v>
      </c>
      <c r="D20" s="79" t="s">
        <v>89</v>
      </c>
      <c r="E20" s="79" t="s">
        <v>90</v>
      </c>
      <c r="F20" s="79" t="s">
        <v>91</v>
      </c>
      <c r="G20" s="79" t="s">
        <v>352</v>
      </c>
      <c r="H20" s="79" t="s">
        <v>203</v>
      </c>
      <c r="I20" s="79" t="s">
        <v>466</v>
      </c>
      <c r="J20" s="79" t="s">
        <v>467</v>
      </c>
      <c r="K20" s="79" t="s">
        <v>134</v>
      </c>
      <c r="L20" s="79" t="s">
        <v>135</v>
      </c>
      <c r="M20" s="79" t="s">
        <v>136</v>
      </c>
      <c r="N20" s="79" t="s">
        <v>137</v>
      </c>
      <c r="O20" s="79" t="s">
        <v>103</v>
      </c>
      <c r="P20" s="79" t="s">
        <v>104</v>
      </c>
      <c r="Q20" s="79" t="s">
        <v>713</v>
      </c>
      <c r="R20" s="79" t="s">
        <v>98</v>
      </c>
      <c r="S20" s="79" t="s">
        <v>714</v>
      </c>
      <c r="T20" s="79" t="s">
        <v>100</v>
      </c>
      <c r="U20" s="79" t="s">
        <v>296</v>
      </c>
    </row>
    <row r="21" spans="1:23" s="44" customFormat="1" ht="11.25">
      <c r="A21" s="44" t="s">
        <v>224</v>
      </c>
      <c r="B21" s="67">
        <f t="shared" ref="B21:B32" si="0">B4+D4</f>
        <v>82.210280951999991</v>
      </c>
      <c r="C21" s="67">
        <f t="shared" ref="C21:C32" si="1">C4+E4</f>
        <v>63.286736204</v>
      </c>
      <c r="D21" s="67">
        <f t="shared" ref="D21:D32" si="2">F4+G4</f>
        <v>3.5094407773</v>
      </c>
      <c r="E21" s="67">
        <f t="shared" ref="E21:E32" si="3">H4+I4</f>
        <v>0.69013443510000005</v>
      </c>
      <c r="F21" s="67">
        <f t="shared" ref="F21:F32" si="4">J4</f>
        <v>10.544154483</v>
      </c>
    </row>
    <row r="22" spans="1:23" s="44" customFormat="1" ht="11.25">
      <c r="A22" s="44" t="s">
        <v>225</v>
      </c>
      <c r="B22" s="67">
        <f t="shared" si="0"/>
        <v>79.594694977999993</v>
      </c>
      <c r="C22" s="67">
        <f t="shared" si="1"/>
        <v>19.670264218100002</v>
      </c>
      <c r="D22" s="67">
        <f t="shared" si="2"/>
        <v>3.1968405257999999</v>
      </c>
      <c r="E22" s="67">
        <f t="shared" si="3"/>
        <v>0.50900562279999995</v>
      </c>
      <c r="F22" s="67">
        <f t="shared" si="4"/>
        <v>5.9903974699000004</v>
      </c>
    </row>
    <row r="23" spans="1:23">
      <c r="A23" s="44" t="s">
        <v>226</v>
      </c>
      <c r="B23" s="67">
        <f t="shared" si="0"/>
        <v>30.209456662000001</v>
      </c>
      <c r="C23" s="67">
        <f t="shared" si="1"/>
        <v>11.2177496696</v>
      </c>
      <c r="D23" s="67">
        <f t="shared" si="2"/>
        <v>2.7130184668999999</v>
      </c>
      <c r="E23" s="67">
        <f t="shared" si="3"/>
        <v>1.2378064048000001</v>
      </c>
      <c r="F23" s="67">
        <f t="shared" si="4"/>
        <v>5.0784894694</v>
      </c>
      <c r="G23" s="44"/>
      <c r="H23" s="44"/>
    </row>
    <row r="24" spans="1:23">
      <c r="A24" s="44" t="s">
        <v>227</v>
      </c>
      <c r="B24" s="67">
        <f t="shared" si="0"/>
        <v>63.325322557999996</v>
      </c>
      <c r="C24" s="67">
        <f t="shared" si="1"/>
        <v>21.8672858869</v>
      </c>
      <c r="D24" s="67">
        <f t="shared" si="2"/>
        <v>11.208911844100001</v>
      </c>
      <c r="E24" s="67">
        <f t="shared" si="3"/>
        <v>2.0641787249000001</v>
      </c>
      <c r="F24" s="67">
        <f t="shared" si="4"/>
        <v>7.6108357454000002</v>
      </c>
      <c r="G24" s="48">
        <f>D24/SUM(D$24:D$32)</f>
        <v>3.5425830952082317E-3</v>
      </c>
      <c r="H24" s="48">
        <f t="shared" ref="G24:H26" si="5">E24/SUM(E$24:E$32)</f>
        <v>7.8570254023416844E-3</v>
      </c>
      <c r="I24" s="48">
        <f t="shared" ref="I24:I32" si="6">(S7+T7)/SUM(S$7:T$15)</f>
        <v>3.0334395400894131E-2</v>
      </c>
      <c r="J24" s="48">
        <f t="shared" ref="J24:J32" si="7">(U7+V7)/SUM(U$7:V$15)</f>
        <v>3.3139274518584866E-2</v>
      </c>
      <c r="K24" s="209">
        <f t="shared" ref="K24:N31" si="8">B7/O7*1000000</f>
        <v>3054.0657396650968</v>
      </c>
      <c r="L24" s="209">
        <f t="shared" si="8"/>
        <v>2537.3260645374817</v>
      </c>
      <c r="M24" s="209">
        <f t="shared" si="8"/>
        <v>4018.0844268275368</v>
      </c>
      <c r="N24" s="209">
        <f t="shared" si="8"/>
        <v>4500.1545997933881</v>
      </c>
      <c r="O24" s="209">
        <f t="shared" ref="O24:P31" si="9">K7/M7*1000000</f>
        <v>3281.1582693722144</v>
      </c>
      <c r="P24" s="209">
        <f t="shared" si="9"/>
        <v>3223.3540100525393</v>
      </c>
      <c r="Q24" s="209">
        <f t="shared" ref="Q24:U31" si="10">F7/S7*1000000</f>
        <v>2341.6371324069082</v>
      </c>
      <c r="R24" s="209">
        <f t="shared" si="10"/>
        <v>2183.6105534081103</v>
      </c>
      <c r="S24" s="209">
        <f t="shared" si="10"/>
        <v>6439.968110483871</v>
      </c>
      <c r="T24" s="209">
        <f t="shared" si="10"/>
        <v>3828.4150286885247</v>
      </c>
      <c r="U24" s="209">
        <f t="shared" si="10"/>
        <v>1500.8550079668703</v>
      </c>
    </row>
    <row r="25" spans="1:23">
      <c r="A25" s="44" t="s">
        <v>217</v>
      </c>
      <c r="B25" s="67">
        <f t="shared" si="0"/>
        <v>107.181534294</v>
      </c>
      <c r="C25" s="67">
        <f t="shared" si="1"/>
        <v>95.520383701</v>
      </c>
      <c r="D25" s="67">
        <f t="shared" si="2"/>
        <v>39.456228770999999</v>
      </c>
      <c r="E25" s="67">
        <f t="shared" si="3"/>
        <v>5.2487945480999993</v>
      </c>
      <c r="F25" s="67">
        <f t="shared" si="4"/>
        <v>13.916442649</v>
      </c>
      <c r="G25" s="48">
        <f t="shared" si="5"/>
        <v>1.2470164007792354E-2</v>
      </c>
      <c r="H25" s="48">
        <f t="shared" si="5"/>
        <v>1.9978847567132117E-2</v>
      </c>
      <c r="I25" s="48">
        <f t="shared" si="6"/>
        <v>7.6188279014085383E-2</v>
      </c>
      <c r="J25" s="48">
        <f t="shared" si="7"/>
        <v>7.1025526197939989E-2</v>
      </c>
      <c r="K25" s="209">
        <f t="shared" si="8"/>
        <v>3574.8969524934382</v>
      </c>
      <c r="L25" s="209">
        <f t="shared" si="8"/>
        <v>3168.3091508576681</v>
      </c>
      <c r="M25" s="209">
        <f t="shared" si="8"/>
        <v>4043.0113127457071</v>
      </c>
      <c r="N25" s="209">
        <f t="shared" si="8"/>
        <v>4328.5309254851227</v>
      </c>
      <c r="O25" s="209">
        <f t="shared" si="9"/>
        <v>3563.5468600698064</v>
      </c>
      <c r="P25" s="209">
        <f t="shared" si="9"/>
        <v>3819.9453209658423</v>
      </c>
      <c r="Q25" s="209">
        <f t="shared" si="10"/>
        <v>3338.413014214641</v>
      </c>
      <c r="R25" s="209">
        <f t="shared" si="10"/>
        <v>3135.7366601426193</v>
      </c>
      <c r="S25" s="209">
        <f t="shared" si="10"/>
        <v>7019.4705152727274</v>
      </c>
      <c r="T25" s="209">
        <f t="shared" si="10"/>
        <v>6406.2551281853284</v>
      </c>
      <c r="U25" s="209">
        <f t="shared" si="10"/>
        <v>1696.5064792149215</v>
      </c>
    </row>
    <row r="26" spans="1:23">
      <c r="A26" s="44" t="s">
        <v>218</v>
      </c>
      <c r="B26" s="67">
        <f t="shared" si="0"/>
        <v>324.08515729999999</v>
      </c>
      <c r="C26" s="67">
        <f t="shared" si="1"/>
        <v>505.58879031999999</v>
      </c>
      <c r="D26" s="67">
        <f t="shared" si="2"/>
        <v>103.92837566099999</v>
      </c>
      <c r="E26" s="67">
        <f t="shared" si="3"/>
        <v>9.9631131350000004</v>
      </c>
      <c r="F26" s="67">
        <f t="shared" si="4"/>
        <v>11.464931674000001</v>
      </c>
      <c r="G26" s="48">
        <f t="shared" si="5"/>
        <v>3.2846623459074152E-2</v>
      </c>
      <c r="H26" s="48">
        <f t="shared" si="5"/>
        <v>3.7923282535474945E-2</v>
      </c>
      <c r="I26" s="48">
        <f t="shared" si="6"/>
        <v>0.12312085746887061</v>
      </c>
      <c r="J26" s="48">
        <f t="shared" si="7"/>
        <v>9.6014330497089115E-2</v>
      </c>
      <c r="K26" s="209">
        <f t="shared" si="8"/>
        <v>4947.915768212546</v>
      </c>
      <c r="L26" s="209">
        <f t="shared" si="8"/>
        <v>4852.9866562943926</v>
      </c>
      <c r="M26" s="209">
        <f t="shared" si="8"/>
        <v>5117.213627485954</v>
      </c>
      <c r="N26" s="209">
        <f t="shared" si="8"/>
        <v>5136.978182812607</v>
      </c>
      <c r="O26" s="209">
        <f t="shared" si="9"/>
        <v>4817.9577561112765</v>
      </c>
      <c r="P26" s="209">
        <f t="shared" si="9"/>
        <v>5243.7571153682784</v>
      </c>
      <c r="Q26" s="209">
        <f t="shared" si="10"/>
        <v>5309.0012844646044</v>
      </c>
      <c r="R26" s="209">
        <f t="shared" si="10"/>
        <v>5242.460084874383</v>
      </c>
      <c r="S26" s="209">
        <f t="shared" si="10"/>
        <v>12102.64511442786</v>
      </c>
      <c r="T26" s="209">
        <f t="shared" si="10"/>
        <v>8645.7881366245711</v>
      </c>
      <c r="U26" s="209">
        <f t="shared" si="10"/>
        <v>1796.7296151073499</v>
      </c>
    </row>
    <row r="27" spans="1:23">
      <c r="A27" s="44" t="s">
        <v>219</v>
      </c>
      <c r="B27" s="67">
        <f t="shared" si="0"/>
        <v>712.29627914000002</v>
      </c>
      <c r="C27" s="67">
        <f t="shared" si="1"/>
        <v>1815.8904776100001</v>
      </c>
      <c r="D27" s="67">
        <f t="shared" si="2"/>
        <v>172.972829577</v>
      </c>
      <c r="E27" s="67">
        <f t="shared" si="3"/>
        <v>12.9849555826</v>
      </c>
      <c r="F27" s="67">
        <f t="shared" si="4"/>
        <v>19.501513681999999</v>
      </c>
      <c r="G27" s="48">
        <f t="shared" ref="G27:G32" si="11">D27/SUM(D$24:D$32)</f>
        <v>5.4668163200191168E-2</v>
      </c>
      <c r="H27" s="48">
        <f t="shared" ref="H27:H32" si="12">E27/SUM(E$24:E$32)</f>
        <v>4.9425529209302953E-2</v>
      </c>
      <c r="I27" s="48">
        <f t="shared" si="6"/>
        <v>0.13445027092075645</v>
      </c>
      <c r="J27" s="48">
        <f t="shared" si="7"/>
        <v>0.10013434841021047</v>
      </c>
      <c r="K27" s="209">
        <f t="shared" si="8"/>
        <v>6180.3595415702648</v>
      </c>
      <c r="L27" s="209">
        <f t="shared" si="8"/>
        <v>6834.3915788493914</v>
      </c>
      <c r="M27" s="209">
        <f t="shared" si="8"/>
        <v>6378.7855921075861</v>
      </c>
      <c r="N27" s="209">
        <f t="shared" si="8"/>
        <v>6734.4062800063593</v>
      </c>
      <c r="O27" s="209">
        <f t="shared" si="9"/>
        <v>6445.6598054534725</v>
      </c>
      <c r="P27" s="209">
        <f t="shared" si="9"/>
        <v>7383.348109017742</v>
      </c>
      <c r="Q27" s="209">
        <f t="shared" si="10"/>
        <v>8373.6178282200472</v>
      </c>
      <c r="R27" s="209">
        <f t="shared" si="10"/>
        <v>7831.6928476537387</v>
      </c>
      <c r="S27" s="209">
        <f t="shared" si="10"/>
        <v>12738.107353186811</v>
      </c>
      <c r="T27" s="209">
        <f t="shared" si="10"/>
        <v>10843.313328657618</v>
      </c>
      <c r="U27" s="209">
        <f t="shared" si="10"/>
        <v>1903.5152447047337</v>
      </c>
    </row>
    <row r="28" spans="1:23">
      <c r="A28" s="44" t="s">
        <v>228</v>
      </c>
      <c r="B28" s="67">
        <f t="shared" si="0"/>
        <v>2020.34797501</v>
      </c>
      <c r="C28" s="67">
        <f t="shared" si="1"/>
        <v>2891.0603064900001</v>
      </c>
      <c r="D28" s="67">
        <f t="shared" si="2"/>
        <v>237.71347401599999</v>
      </c>
      <c r="E28" s="67">
        <f t="shared" si="3"/>
        <v>22.134656210900001</v>
      </c>
      <c r="F28" s="67">
        <f t="shared" si="4"/>
        <v>33.009000798999999</v>
      </c>
      <c r="G28" s="48">
        <f t="shared" si="11"/>
        <v>7.5129481457699807E-2</v>
      </c>
      <c r="H28" s="48">
        <f t="shared" si="12"/>
        <v>8.4252663794685087E-2</v>
      </c>
      <c r="I28" s="48">
        <f t="shared" si="6"/>
        <v>0.10371058555047731</v>
      </c>
      <c r="J28" s="48">
        <f t="shared" si="7"/>
        <v>9.1267353336318857E-2</v>
      </c>
      <c r="K28" s="209">
        <f t="shared" si="8"/>
        <v>7585.0137869483096</v>
      </c>
      <c r="L28" s="209">
        <f t="shared" si="8"/>
        <v>8537.665568702665</v>
      </c>
      <c r="M28" s="209">
        <f t="shared" si="8"/>
        <v>7980.8923284321772</v>
      </c>
      <c r="N28" s="209">
        <f t="shared" si="8"/>
        <v>8827.9430422654277</v>
      </c>
      <c r="O28" s="209">
        <f t="shared" si="9"/>
        <v>8139.8897794480281</v>
      </c>
      <c r="P28" s="209">
        <f t="shared" si="9"/>
        <v>8371.2722291879763</v>
      </c>
      <c r="Q28" s="209">
        <f t="shared" si="10"/>
        <v>15090.802073555165</v>
      </c>
      <c r="R28" s="209">
        <f t="shared" si="10"/>
        <v>9453.8907616624274</v>
      </c>
      <c r="S28" s="209">
        <f t="shared" si="10"/>
        <v>23292.297590389018</v>
      </c>
      <c r="T28" s="209">
        <f t="shared" si="10"/>
        <v>12256.469771724136</v>
      </c>
      <c r="U28" s="209">
        <f t="shared" si="10"/>
        <v>1925.3966868292114</v>
      </c>
    </row>
    <row r="29" spans="1:23">
      <c r="A29" s="44" t="s">
        <v>229</v>
      </c>
      <c r="B29" s="67">
        <f t="shared" si="0"/>
        <v>3737.9144035099998</v>
      </c>
      <c r="C29" s="67">
        <f t="shared" si="1"/>
        <v>7875.3397095500004</v>
      </c>
      <c r="D29" s="67">
        <f t="shared" si="2"/>
        <v>430.22837681000004</v>
      </c>
      <c r="E29" s="67">
        <f t="shared" si="3"/>
        <v>39.718690646199995</v>
      </c>
      <c r="F29" s="67">
        <f t="shared" si="4"/>
        <v>69.407292229999996</v>
      </c>
      <c r="G29" s="48">
        <f t="shared" si="11"/>
        <v>0.13597392824248408</v>
      </c>
      <c r="H29" s="48">
        <f t="shared" si="12"/>
        <v>0.15118398304878511</v>
      </c>
      <c r="I29" s="48">
        <f t="shared" si="6"/>
        <v>0.1485107152432675</v>
      </c>
      <c r="J29" s="48">
        <f t="shared" si="7"/>
        <v>0.14133452754142409</v>
      </c>
      <c r="K29" s="209">
        <f t="shared" si="8"/>
        <v>9107.6042848713168</v>
      </c>
      <c r="L29" s="209">
        <f t="shared" si="8"/>
        <v>10091.280161551713</v>
      </c>
      <c r="M29" s="209">
        <f t="shared" si="8"/>
        <v>11263.470690006428</v>
      </c>
      <c r="N29" s="209">
        <f t="shared" si="8"/>
        <v>12012.641675732644</v>
      </c>
      <c r="O29" s="209">
        <f t="shared" si="9"/>
        <v>9764.879198067707</v>
      </c>
      <c r="P29" s="209">
        <f t="shared" si="9"/>
        <v>11584.472480858927</v>
      </c>
      <c r="Q29" s="209">
        <f t="shared" si="10"/>
        <v>20392.252357718378</v>
      </c>
      <c r="R29" s="209">
        <f t="shared" si="10"/>
        <v>13610.554332518337</v>
      </c>
      <c r="S29" s="209">
        <f t="shared" si="10"/>
        <v>28181.226628183358</v>
      </c>
      <c r="T29" s="209">
        <f t="shared" si="10"/>
        <v>16303.0141955</v>
      </c>
      <c r="U29" s="209">
        <f t="shared" si="10"/>
        <v>2099.2436327616974</v>
      </c>
    </row>
    <row r="30" spans="1:23">
      <c r="A30" s="44" t="s">
        <v>341</v>
      </c>
      <c r="B30" s="67">
        <f t="shared" si="0"/>
        <v>5422.8332164000003</v>
      </c>
      <c r="C30" s="67">
        <f t="shared" si="1"/>
        <v>3276.9218438399998</v>
      </c>
      <c r="D30" s="67">
        <f t="shared" si="2"/>
        <v>616.52009597999995</v>
      </c>
      <c r="E30" s="67">
        <f t="shared" si="3"/>
        <v>56.282633206300005</v>
      </c>
      <c r="F30" s="67">
        <f t="shared" si="4"/>
        <v>61.860463236999998</v>
      </c>
      <c r="G30" s="48">
        <f t="shared" si="11"/>
        <v>0.19485153423028553</v>
      </c>
      <c r="H30" s="48">
        <f t="shared" si="12"/>
        <v>0.21423245646231628</v>
      </c>
      <c r="I30" s="48">
        <f t="shared" si="6"/>
        <v>0.14175796083028327</v>
      </c>
      <c r="J30" s="48">
        <f t="shared" si="7"/>
        <v>0.15808329601433049</v>
      </c>
      <c r="K30" s="209">
        <f t="shared" si="8"/>
        <v>10545.149508989398</v>
      </c>
      <c r="L30" s="209">
        <f t="shared" si="8"/>
        <v>10363.497951593543</v>
      </c>
      <c r="M30" s="209">
        <f t="shared" si="8"/>
        <v>15078.977937016254</v>
      </c>
      <c r="N30" s="209">
        <f t="shared" si="8"/>
        <v>13847.644160184384</v>
      </c>
      <c r="O30" s="209">
        <f t="shared" si="9"/>
        <v>9878.8623773276904</v>
      </c>
      <c r="P30" s="209">
        <f t="shared" si="9"/>
        <v>14322.330825810945</v>
      </c>
      <c r="Q30" s="209">
        <f t="shared" si="10"/>
        <v>31732.101911635495</v>
      </c>
      <c r="R30" s="209">
        <f t="shared" si="10"/>
        <v>16306.540820467577</v>
      </c>
      <c r="S30" s="209">
        <f t="shared" si="10"/>
        <v>35191.661342700478</v>
      </c>
      <c r="T30" s="209">
        <f t="shared" si="10"/>
        <v>16137.252638235295</v>
      </c>
      <c r="U30" s="209">
        <f t="shared" si="10"/>
        <v>2527.5992170058021</v>
      </c>
    </row>
    <row r="31" spans="1:23">
      <c r="A31" s="44" t="s">
        <v>738</v>
      </c>
      <c r="B31" s="67">
        <f t="shared" si="0"/>
        <v>10187.581244199999</v>
      </c>
      <c r="C31" s="67">
        <f t="shared" si="1"/>
        <v>687.33517131000008</v>
      </c>
      <c r="D31" s="67">
        <f t="shared" si="2"/>
        <v>1215.0752844440001</v>
      </c>
      <c r="E31" s="67">
        <f t="shared" si="3"/>
        <v>101.3288780773</v>
      </c>
      <c r="F31" s="67">
        <f t="shared" si="4"/>
        <v>107.74224510000001</v>
      </c>
      <c r="G31" s="48">
        <f t="shared" si="11"/>
        <v>0.38402524901133889</v>
      </c>
      <c r="H31" s="48">
        <f t="shared" si="12"/>
        <v>0.38569507545074572</v>
      </c>
      <c r="I31" s="48">
        <f t="shared" si="6"/>
        <v>0.17503538493194246</v>
      </c>
      <c r="J31" s="48">
        <f t="shared" si="7"/>
        <v>0.2575906851768921</v>
      </c>
      <c r="K31" s="209">
        <f t="shared" si="8"/>
        <v>12205.70251535474</v>
      </c>
      <c r="L31" s="209">
        <f t="shared" si="8"/>
        <v>9833.7692674645914</v>
      </c>
      <c r="M31" s="209">
        <f t="shared" si="8"/>
        <v>18934.660897219026</v>
      </c>
      <c r="N31" s="209">
        <f t="shared" si="8"/>
        <v>12422.194781232951</v>
      </c>
      <c r="O31" s="209">
        <f t="shared" si="9"/>
        <v>11367.862431903866</v>
      </c>
      <c r="P31" s="209">
        <f t="shared" si="9"/>
        <v>17822.17083659942</v>
      </c>
      <c r="Q31" s="209">
        <f t="shared" si="10"/>
        <v>45418.445972623871</v>
      </c>
      <c r="R31" s="209">
        <f t="shared" si="10"/>
        <v>17383.195200748713</v>
      </c>
      <c r="S31" s="209">
        <f t="shared" si="10"/>
        <v>35708.428728844076</v>
      </c>
      <c r="T31" s="209">
        <f t="shared" si="10"/>
        <v>21884.560578787881</v>
      </c>
      <c r="U31" s="209">
        <f t="shared" si="10"/>
        <v>3109.1751103800539</v>
      </c>
    </row>
    <row r="32" spans="1:23">
      <c r="A32" s="119" t="s">
        <v>739</v>
      </c>
      <c r="B32" s="67">
        <f t="shared" si="0"/>
        <v>3316.5499770000001</v>
      </c>
      <c r="C32" s="67">
        <f t="shared" si="1"/>
        <v>2.0765438826000002</v>
      </c>
      <c r="D32" s="67">
        <f t="shared" si="2"/>
        <v>336.94693148240003</v>
      </c>
      <c r="E32" s="67">
        <f t="shared" si="3"/>
        <v>12.991683075800001</v>
      </c>
      <c r="F32" s="67">
        <f t="shared" si="4"/>
        <v>13.307528609</v>
      </c>
      <c r="G32" s="48">
        <f t="shared" si="11"/>
        <v>0.10649227329592577</v>
      </c>
      <c r="H32" s="48">
        <f t="shared" si="12"/>
        <v>4.9451136529216129E-2</v>
      </c>
      <c r="I32" s="48">
        <f t="shared" si="6"/>
        <v>6.689155063942287E-2</v>
      </c>
      <c r="J32" s="48">
        <f t="shared" si="7"/>
        <v>5.1410658307210033E-2</v>
      </c>
      <c r="K32" s="209">
        <f t="shared" ref="K32" si="13">B15/O15*1000000</f>
        <v>10438.041817106574</v>
      </c>
      <c r="L32" s="209">
        <f t="shared" ref="L32" si="14">C15/P15*1000000</f>
        <v>1387.737173263328</v>
      </c>
      <c r="M32" s="209">
        <f t="shared" ref="M32" si="15">D15/Q15*1000000</f>
        <v>16199.465146604076</v>
      </c>
      <c r="N32" s="209">
        <f t="shared" ref="N32" si="16">E15/R15*1000000</f>
        <v>990.4012765193371</v>
      </c>
      <c r="O32" s="209">
        <f t="shared" ref="O32" si="17">K15/M15*1000000</f>
        <v>10396.279036276484</v>
      </c>
      <c r="P32" s="209">
        <f t="shared" ref="P32" si="18">L15/N15*1000000</f>
        <v>15364.799966340612</v>
      </c>
      <c r="Q32" s="209">
        <f t="shared" ref="Q32" si="19">F15/S15*1000000</f>
        <v>31769.474542440319</v>
      </c>
      <c r="R32" s="209">
        <f t="shared" ref="R32" si="20">G15/T15*1000000</f>
        <v>9234.6407697674422</v>
      </c>
      <c r="S32" s="209">
        <f t="shared" ref="S32" si="21">H15/U15*1000000</f>
        <v>22647.123673647468</v>
      </c>
      <c r="T32" s="209">
        <f t="shared" ref="T32" si="22">I15/V15*1000000</f>
        <v>14881.210799999999</v>
      </c>
      <c r="U32" s="209">
        <f t="shared" ref="U32" si="23">J15/W15*1000000</f>
        <v>805.39421467045929</v>
      </c>
    </row>
    <row r="33" spans="1:37">
      <c r="F33" s="44"/>
      <c r="G33" s="121"/>
      <c r="H33" s="121"/>
      <c r="I33" s="121"/>
      <c r="J33" s="121"/>
    </row>
    <row r="34" spans="1:37">
      <c r="A34" s="22"/>
      <c r="I34" s="122"/>
    </row>
    <row r="36" spans="1:37">
      <c r="P36" s="123"/>
      <c r="Q36" s="123"/>
      <c r="R36" s="123"/>
      <c r="S36" s="123"/>
      <c r="T36" s="123"/>
      <c r="U36" s="123"/>
      <c r="V36" s="123"/>
      <c r="W36" s="123"/>
      <c r="X36" s="123"/>
      <c r="Y36" s="123"/>
      <c r="Z36" s="123"/>
      <c r="AA36" s="123"/>
      <c r="AB36" s="123"/>
      <c r="AC36" s="123"/>
      <c r="AD36" s="123"/>
      <c r="AE36" s="123"/>
      <c r="AF36" s="123"/>
      <c r="AG36" s="123"/>
      <c r="AH36" s="123"/>
      <c r="AI36" s="123"/>
      <c r="AJ36" s="123"/>
      <c r="AK36" s="123"/>
    </row>
    <row r="37" spans="1:37">
      <c r="P37" s="123"/>
      <c r="Q37" s="123"/>
      <c r="R37" s="123"/>
      <c r="S37" s="123"/>
      <c r="T37" s="123"/>
      <c r="U37" s="123"/>
      <c r="V37" s="123"/>
      <c r="W37" s="123"/>
      <c r="X37" s="123"/>
      <c r="Y37" s="123"/>
      <c r="Z37" s="123"/>
      <c r="AA37" s="123"/>
      <c r="AB37" s="123"/>
      <c r="AC37" s="123"/>
      <c r="AD37" s="123"/>
      <c r="AE37" s="123"/>
      <c r="AF37" s="123"/>
      <c r="AG37" s="123"/>
      <c r="AH37" s="123"/>
      <c r="AI37" s="123"/>
      <c r="AJ37" s="123"/>
      <c r="AK37" s="123"/>
    </row>
    <row r="38" spans="1:37">
      <c r="P38" s="123"/>
      <c r="Q38" s="123"/>
      <c r="R38" s="123"/>
      <c r="S38" s="123"/>
      <c r="T38" s="123"/>
      <c r="U38" s="123"/>
      <c r="V38" s="123"/>
      <c r="W38" s="123"/>
      <c r="X38" s="123"/>
      <c r="Y38" s="123"/>
      <c r="Z38" s="123"/>
      <c r="AA38" s="123"/>
      <c r="AB38" s="123"/>
      <c r="AC38" s="123"/>
      <c r="AD38" s="123"/>
      <c r="AE38" s="123"/>
      <c r="AF38" s="123"/>
      <c r="AG38" s="123"/>
      <c r="AH38" s="123"/>
      <c r="AI38" s="123"/>
      <c r="AJ38" s="123"/>
      <c r="AK38" s="123"/>
    </row>
    <row r="39" spans="1:37">
      <c r="P39" s="123"/>
      <c r="Q39" s="123"/>
      <c r="R39" s="123"/>
      <c r="S39" s="123"/>
      <c r="T39" s="123"/>
      <c r="U39" s="123"/>
      <c r="V39" s="123"/>
      <c r="W39" s="123"/>
      <c r="X39" s="123"/>
      <c r="Y39" s="123"/>
      <c r="Z39" s="123"/>
      <c r="AA39" s="123"/>
      <c r="AB39" s="123"/>
      <c r="AC39" s="123"/>
      <c r="AD39" s="123"/>
      <c r="AE39" s="123"/>
      <c r="AF39" s="123"/>
      <c r="AG39" s="123"/>
      <c r="AH39" s="123"/>
      <c r="AI39" s="123"/>
      <c r="AJ39" s="123"/>
      <c r="AK39" s="123"/>
    </row>
    <row r="40" spans="1:37">
      <c r="P40" s="123"/>
      <c r="Q40" s="123"/>
      <c r="R40" s="123"/>
      <c r="S40" s="123"/>
      <c r="T40" s="123"/>
      <c r="U40" s="123"/>
      <c r="V40" s="123"/>
      <c r="W40" s="123"/>
      <c r="X40" s="123"/>
      <c r="Y40" s="123"/>
      <c r="Z40" s="123"/>
      <c r="AA40" s="123"/>
      <c r="AB40" s="123"/>
      <c r="AC40" s="123"/>
      <c r="AD40" s="123"/>
      <c r="AE40" s="123"/>
      <c r="AF40" s="123"/>
      <c r="AG40" s="123"/>
      <c r="AH40" s="123"/>
      <c r="AI40" s="123"/>
      <c r="AJ40" s="123"/>
      <c r="AK40" s="123"/>
    </row>
    <row r="41" spans="1:37">
      <c r="P41" s="123"/>
      <c r="Q41" s="123"/>
      <c r="R41" s="123"/>
      <c r="S41" s="123"/>
      <c r="T41" s="123"/>
      <c r="U41" s="123"/>
      <c r="V41" s="123"/>
      <c r="W41" s="123"/>
      <c r="X41" s="123"/>
      <c r="Y41" s="123"/>
      <c r="Z41" s="123"/>
      <c r="AA41" s="123"/>
      <c r="AB41" s="123"/>
      <c r="AC41" s="123"/>
      <c r="AD41" s="123"/>
      <c r="AE41" s="123"/>
      <c r="AF41" s="123"/>
      <c r="AG41" s="123"/>
      <c r="AH41" s="123"/>
      <c r="AI41" s="123"/>
      <c r="AJ41" s="123"/>
      <c r="AK41" s="123"/>
    </row>
    <row r="42" spans="1:37">
      <c r="P42" s="123"/>
      <c r="Q42" s="123"/>
      <c r="R42" s="123"/>
      <c r="S42" s="123"/>
      <c r="T42" s="123"/>
      <c r="U42" s="123"/>
      <c r="V42" s="123"/>
      <c r="W42" s="123"/>
      <c r="X42" s="123"/>
      <c r="Y42" s="123"/>
      <c r="Z42" s="123"/>
      <c r="AA42" s="123"/>
      <c r="AB42" s="123"/>
      <c r="AC42" s="123"/>
      <c r="AD42" s="123"/>
      <c r="AE42" s="123"/>
      <c r="AF42" s="123"/>
      <c r="AG42" s="123"/>
      <c r="AH42" s="123"/>
      <c r="AI42" s="123"/>
      <c r="AJ42" s="123"/>
      <c r="AK42" s="123"/>
    </row>
    <row r="43" spans="1:37">
      <c r="P43" s="123"/>
      <c r="Q43" s="123"/>
      <c r="R43" s="123"/>
      <c r="S43" s="123"/>
      <c r="T43" s="123"/>
      <c r="U43" s="123"/>
      <c r="V43" s="123"/>
      <c r="W43" s="123"/>
      <c r="X43" s="123"/>
      <c r="Y43" s="123"/>
      <c r="Z43" s="123"/>
      <c r="AA43" s="123"/>
      <c r="AB43" s="123"/>
      <c r="AC43" s="123"/>
      <c r="AD43" s="123"/>
      <c r="AE43" s="123"/>
      <c r="AF43" s="123"/>
      <c r="AG43" s="123"/>
      <c r="AH43" s="123"/>
      <c r="AI43" s="123"/>
      <c r="AJ43" s="123"/>
      <c r="AK43" s="123"/>
    </row>
    <row r="44" spans="1:37">
      <c r="P44" s="123"/>
      <c r="Q44" s="123"/>
      <c r="R44" s="123"/>
      <c r="S44" s="123"/>
      <c r="T44" s="123"/>
      <c r="U44" s="123"/>
      <c r="V44" s="123"/>
      <c r="W44" s="123"/>
      <c r="X44" s="123"/>
      <c r="Y44" s="123"/>
      <c r="Z44" s="123"/>
      <c r="AA44" s="123"/>
      <c r="AB44" s="123"/>
      <c r="AC44" s="123"/>
      <c r="AD44" s="123"/>
      <c r="AE44" s="123"/>
      <c r="AF44" s="123"/>
      <c r="AG44" s="123"/>
      <c r="AH44" s="123"/>
      <c r="AI44" s="123"/>
      <c r="AJ44" s="123"/>
      <c r="AK44" s="123"/>
    </row>
    <row r="45" spans="1:37">
      <c r="P45" s="123"/>
      <c r="Q45" s="123"/>
      <c r="R45" s="123"/>
      <c r="S45" s="123"/>
      <c r="T45" s="123"/>
      <c r="U45" s="123"/>
      <c r="V45" s="123"/>
      <c r="W45" s="123"/>
      <c r="X45" s="123"/>
      <c r="Y45" s="123"/>
      <c r="Z45" s="123"/>
      <c r="AA45" s="123"/>
      <c r="AB45" s="123"/>
      <c r="AC45" s="123"/>
      <c r="AD45" s="123"/>
      <c r="AE45" s="123"/>
      <c r="AF45" s="123"/>
      <c r="AG45" s="123"/>
      <c r="AH45" s="123"/>
      <c r="AI45" s="123"/>
      <c r="AJ45" s="123"/>
      <c r="AK45" s="123"/>
    </row>
    <row r="46" spans="1:37">
      <c r="P46" s="123"/>
      <c r="Q46" s="123"/>
      <c r="R46" s="123"/>
      <c r="S46" s="123"/>
      <c r="T46" s="123"/>
      <c r="U46" s="123"/>
      <c r="V46" s="123"/>
      <c r="W46" s="123"/>
      <c r="X46" s="123"/>
      <c r="Y46" s="123"/>
      <c r="Z46" s="123"/>
      <c r="AA46" s="123"/>
      <c r="AB46" s="123"/>
      <c r="AC46" s="123"/>
      <c r="AD46" s="123"/>
      <c r="AE46" s="123"/>
      <c r="AF46" s="123"/>
      <c r="AG46" s="123"/>
      <c r="AH46" s="123"/>
      <c r="AI46" s="123"/>
      <c r="AJ46" s="123"/>
      <c r="AK46" s="123"/>
    </row>
    <row r="52" spans="7:7">
      <c r="G52" s="44"/>
    </row>
    <row r="54" spans="7:7">
      <c r="G54" s="75"/>
    </row>
    <row r="85" spans="7:7">
      <c r="G85" s="52"/>
    </row>
    <row r="98" spans="7:7">
      <c r="G98" s="52"/>
    </row>
  </sheetData>
  <mergeCells count="1">
    <mergeCell ref="M1:N1"/>
  </mergeCells>
  <phoneticPr fontId="0" type="noConversion"/>
  <hyperlinks>
    <hyperlink ref="M1:N1" location="Contents!A1" display="Back to Contents"/>
  </hyperlinks>
  <pageMargins left="0.75" right="0.75" top="1" bottom="1" header="0.5" footer="0.5"/>
  <pageSetup paperSize="9" orientation="portrait"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S55"/>
  <sheetViews>
    <sheetView zoomScaleNormal="100" workbookViewId="0">
      <selection activeCell="W10" sqref="W10"/>
    </sheetView>
  </sheetViews>
  <sheetFormatPr defaultColWidth="8.85546875" defaultRowHeight="12.75"/>
  <cols>
    <col min="1" max="1" width="8.85546875" customWidth="1"/>
    <col min="2" max="2" width="10" customWidth="1"/>
    <col min="3" max="3" width="11.42578125" customWidth="1"/>
    <col min="4" max="4" width="9.5703125" bestFit="1" customWidth="1"/>
  </cols>
  <sheetData>
    <row r="1" spans="1:12" ht="26.25" customHeight="1">
      <c r="B1" s="17" t="s">
        <v>635</v>
      </c>
      <c r="C1" s="17"/>
      <c r="D1" s="17"/>
      <c r="E1" s="17"/>
      <c r="F1" s="17"/>
      <c r="G1" s="17"/>
      <c r="K1" s="211" t="s">
        <v>249</v>
      </c>
      <c r="L1" s="211"/>
    </row>
    <row r="2" spans="1:12" ht="33.75">
      <c r="A2" s="60" t="s">
        <v>24</v>
      </c>
      <c r="B2" s="60" t="s">
        <v>138</v>
      </c>
      <c r="C2" s="60" t="s">
        <v>139</v>
      </c>
      <c r="D2" s="60" t="s">
        <v>207</v>
      </c>
    </row>
    <row r="3" spans="1:12">
      <c r="A3" s="44" t="s">
        <v>740</v>
      </c>
      <c r="B3" s="209">
        <v>2797.5367076000002</v>
      </c>
      <c r="C3" s="209">
        <v>3373.4023099999999</v>
      </c>
      <c r="D3" s="209">
        <v>2872.5398739000002</v>
      </c>
    </row>
    <row r="4" spans="1:12">
      <c r="A4" s="44" t="s">
        <v>286</v>
      </c>
      <c r="B4" s="209">
        <v>2957.2322205999999</v>
      </c>
      <c r="C4" s="209">
        <v>3711.3420686999998</v>
      </c>
      <c r="D4" s="209">
        <v>3050.2706939999998</v>
      </c>
    </row>
    <row r="5" spans="1:12">
      <c r="A5" s="44" t="s">
        <v>226</v>
      </c>
      <c r="B5" s="209">
        <v>1304.8251819</v>
      </c>
      <c r="C5" s="209">
        <v>3652.4914402999998</v>
      </c>
      <c r="D5" s="209">
        <v>1869.2057181</v>
      </c>
    </row>
    <row r="6" spans="1:12">
      <c r="A6" s="44">
        <v>1980</v>
      </c>
      <c r="B6" s="209">
        <v>3090.8662503</v>
      </c>
      <c r="C6" s="209">
        <v>4544.4438489000004</v>
      </c>
      <c r="D6" s="209">
        <v>3493.5350349</v>
      </c>
    </row>
    <row r="7" spans="1:12">
      <c r="A7" s="44">
        <v>1981</v>
      </c>
      <c r="B7" s="209">
        <v>2978.2956608999998</v>
      </c>
      <c r="C7" s="209">
        <v>5027.7721494999996</v>
      </c>
      <c r="D7" s="209">
        <v>3579.9276963000002</v>
      </c>
    </row>
    <row r="8" spans="1:12">
      <c r="A8" s="44">
        <v>1982</v>
      </c>
      <c r="B8" s="209">
        <v>3006.4424162</v>
      </c>
      <c r="C8" s="209">
        <v>4150.8329679999997</v>
      </c>
      <c r="D8" s="209">
        <v>3393.6213213000001</v>
      </c>
    </row>
    <row r="9" spans="1:12">
      <c r="A9" s="44">
        <v>1983</v>
      </c>
      <c r="B9" s="209">
        <v>2560.4434903000001</v>
      </c>
      <c r="C9" s="209">
        <v>3695.6082551999998</v>
      </c>
      <c r="D9" s="209">
        <v>2954.3643028000001</v>
      </c>
    </row>
    <row r="10" spans="1:12">
      <c r="A10" s="44">
        <v>1984</v>
      </c>
      <c r="B10" s="209">
        <v>2744.4113382</v>
      </c>
      <c r="C10" s="209">
        <v>3557.2263001000001</v>
      </c>
      <c r="D10" s="209">
        <v>3041.7826657000001</v>
      </c>
    </row>
    <row r="11" spans="1:12">
      <c r="A11" s="44">
        <v>1985</v>
      </c>
      <c r="B11" s="209">
        <v>2840.5662779999998</v>
      </c>
      <c r="C11" s="209">
        <v>3836.1622507000002</v>
      </c>
      <c r="D11" s="209">
        <v>3209.4329321</v>
      </c>
    </row>
    <row r="12" spans="1:12">
      <c r="A12" s="44">
        <v>1986</v>
      </c>
      <c r="B12" s="209">
        <v>2921.0185194000001</v>
      </c>
      <c r="C12" s="209">
        <v>3886.8979150999999</v>
      </c>
      <c r="D12" s="209">
        <v>3227.0244655000001</v>
      </c>
    </row>
    <row r="13" spans="1:12">
      <c r="A13" s="44">
        <v>1987</v>
      </c>
      <c r="B13" s="209">
        <v>3272.9147566000001</v>
      </c>
      <c r="C13" s="209">
        <v>4107.8920107000004</v>
      </c>
      <c r="D13" s="209">
        <v>3513.1529129</v>
      </c>
    </row>
    <row r="14" spans="1:12">
      <c r="A14" s="44">
        <v>1988</v>
      </c>
      <c r="B14" s="209">
        <v>3463.7398032999999</v>
      </c>
      <c r="C14" s="209">
        <v>4238.7886645999997</v>
      </c>
      <c r="D14" s="209">
        <v>3706.4583653999998</v>
      </c>
    </row>
    <row r="15" spans="1:12">
      <c r="A15" s="44">
        <v>1989</v>
      </c>
      <c r="B15" s="209">
        <v>3738.4402448999999</v>
      </c>
      <c r="C15" s="209">
        <v>4457.6156282000002</v>
      </c>
      <c r="D15" s="209">
        <v>3949.4375024000001</v>
      </c>
    </row>
    <row r="16" spans="1:12">
      <c r="A16" s="44">
        <v>1990</v>
      </c>
      <c r="B16" s="209">
        <v>4056.0440056000002</v>
      </c>
      <c r="C16" s="209">
        <v>4700.7547995000004</v>
      </c>
      <c r="D16" s="209">
        <v>4242.4381956999996</v>
      </c>
    </row>
    <row r="17" spans="1:4">
      <c r="A17" s="44">
        <v>1991</v>
      </c>
      <c r="B17" s="209">
        <v>4514.8046328999999</v>
      </c>
      <c r="C17" s="209">
        <v>4890.7779812999997</v>
      </c>
      <c r="D17" s="209">
        <v>4604.9951755000002</v>
      </c>
    </row>
    <row r="18" spans="1:4">
      <c r="A18" s="44">
        <v>1992</v>
      </c>
      <c r="B18" s="209">
        <v>4723.6081237999997</v>
      </c>
      <c r="C18" s="209">
        <v>5186.0308668999996</v>
      </c>
      <c r="D18" s="209">
        <v>4823.0333787999998</v>
      </c>
    </row>
    <row r="19" spans="1:4">
      <c r="A19" s="44">
        <v>1993</v>
      </c>
      <c r="B19" s="209">
        <v>5087.8768428000003</v>
      </c>
      <c r="C19" s="209">
        <v>5285.6776295999998</v>
      </c>
      <c r="D19" s="209">
        <v>5129.7278407000003</v>
      </c>
    </row>
    <row r="20" spans="1:4">
      <c r="A20" s="44">
        <v>1994</v>
      </c>
      <c r="B20" s="209">
        <v>5436.5813409000002</v>
      </c>
      <c r="C20" s="209">
        <v>5494.8633153999999</v>
      </c>
      <c r="D20" s="209">
        <v>5447.1491035999998</v>
      </c>
    </row>
    <row r="21" spans="1:4">
      <c r="A21" s="44">
        <v>1995</v>
      </c>
      <c r="B21" s="209">
        <v>5947.9085500000001</v>
      </c>
      <c r="C21" s="209">
        <v>5967.7463749999997</v>
      </c>
      <c r="D21" s="209">
        <v>5950.8008179999997</v>
      </c>
    </row>
    <row r="22" spans="1:4">
      <c r="A22" s="44">
        <v>1996</v>
      </c>
      <c r="B22" s="209">
        <v>6531.4428815000001</v>
      </c>
      <c r="C22" s="209">
        <v>6140.5134822999999</v>
      </c>
      <c r="D22" s="209">
        <v>6489.1762338999997</v>
      </c>
    </row>
    <row r="23" spans="1:4">
      <c r="A23" s="44">
        <v>1997</v>
      </c>
      <c r="B23" s="209">
        <v>6725.9308072000003</v>
      </c>
      <c r="C23" s="209">
        <v>6480.2248048000001</v>
      </c>
      <c r="D23" s="209">
        <v>6696.7013766999999</v>
      </c>
    </row>
    <row r="24" spans="1:4">
      <c r="A24" s="44">
        <v>1998</v>
      </c>
      <c r="B24" s="209">
        <v>6905.5780278000002</v>
      </c>
      <c r="C24" s="209">
        <v>6750.1781999000004</v>
      </c>
      <c r="D24" s="209">
        <v>6887.3635574999998</v>
      </c>
    </row>
    <row r="25" spans="1:4">
      <c r="A25" s="44">
        <v>1999</v>
      </c>
      <c r="B25" s="209">
        <v>7061.5406335999996</v>
      </c>
      <c r="C25" s="209">
        <v>7166.1477275999996</v>
      </c>
      <c r="D25" s="209">
        <v>7076.1989615000002</v>
      </c>
    </row>
    <row r="26" spans="1:4">
      <c r="A26" s="44">
        <v>2000</v>
      </c>
      <c r="B26" s="209">
        <v>7282.1577821000001</v>
      </c>
      <c r="C26" s="209">
        <v>7451.5554634</v>
      </c>
      <c r="D26" s="209">
        <v>7304.7340211999999</v>
      </c>
    </row>
    <row r="27" spans="1:4">
      <c r="A27" s="44">
        <v>2001</v>
      </c>
      <c r="B27" s="209">
        <v>7626.4298795000004</v>
      </c>
      <c r="C27" s="209">
        <v>7594.7065344000002</v>
      </c>
      <c r="D27" s="209">
        <v>7622.3909272000001</v>
      </c>
    </row>
    <row r="28" spans="1:4">
      <c r="A28" s="44">
        <v>2002</v>
      </c>
      <c r="B28" s="209">
        <v>7833.5887360999996</v>
      </c>
      <c r="C28" s="209">
        <v>7931.0045933000001</v>
      </c>
      <c r="D28" s="209">
        <v>7846.2860822000002</v>
      </c>
    </row>
    <row r="29" spans="1:4">
      <c r="A29" s="44">
        <v>2003</v>
      </c>
      <c r="B29" s="209">
        <v>7944.2854080999996</v>
      </c>
      <c r="C29" s="209">
        <v>8294.6319622999999</v>
      </c>
      <c r="D29" s="209">
        <v>7996.0941530999999</v>
      </c>
    </row>
    <row r="30" spans="1:4">
      <c r="A30" s="44">
        <v>2004</v>
      </c>
      <c r="B30" s="209">
        <v>9068.9983188000006</v>
      </c>
      <c r="C30" s="209">
        <v>8849.7900159000001</v>
      </c>
      <c r="D30" s="209">
        <v>9048.4397019000007</v>
      </c>
    </row>
    <row r="31" spans="1:4">
      <c r="A31" s="44">
        <v>2005</v>
      </c>
      <c r="B31" s="209">
        <v>9481.3352747000008</v>
      </c>
      <c r="C31" s="209">
        <v>10101.111825</v>
      </c>
      <c r="D31" s="209">
        <v>9532.4594670000006</v>
      </c>
    </row>
    <row r="32" spans="1:4">
      <c r="A32" s="44">
        <v>2006</v>
      </c>
      <c r="B32" s="209">
        <v>9705.6603646999993</v>
      </c>
      <c r="C32" s="209">
        <v>10827.349270999999</v>
      </c>
      <c r="D32" s="209">
        <v>9797.6996818999996</v>
      </c>
    </row>
    <row r="33" spans="1:4">
      <c r="A33" s="44">
        <v>2007</v>
      </c>
      <c r="B33" s="209">
        <v>9934.9170104999994</v>
      </c>
      <c r="C33" s="209">
        <v>11607.52123</v>
      </c>
      <c r="D33" s="209">
        <v>10091.192757999999</v>
      </c>
    </row>
    <row r="34" spans="1:4">
      <c r="A34" s="44">
        <v>2008</v>
      </c>
      <c r="B34" s="209">
        <v>9951.8667310000001</v>
      </c>
      <c r="C34" s="209">
        <v>12139.225323999999</v>
      </c>
      <c r="D34" s="209">
        <v>10210.130175</v>
      </c>
    </row>
    <row r="35" spans="1:4">
      <c r="A35" s="44">
        <v>2009</v>
      </c>
      <c r="B35" s="209">
        <v>10099.455155</v>
      </c>
      <c r="C35" s="209">
        <v>12668.553985</v>
      </c>
      <c r="D35" s="209">
        <v>10393.916418000001</v>
      </c>
    </row>
    <row r="36" spans="1:4">
      <c r="A36" s="44">
        <v>2010</v>
      </c>
      <c r="B36" s="209">
        <v>10022.582316</v>
      </c>
      <c r="C36" s="209">
        <v>13030.461533</v>
      </c>
      <c r="D36" s="209">
        <v>10411.694704</v>
      </c>
    </row>
    <row r="37" spans="1:4">
      <c r="A37" s="44">
        <v>2011</v>
      </c>
      <c r="B37" s="209">
        <v>10294.512457000001</v>
      </c>
      <c r="C37" s="209">
        <v>13889.000523000001</v>
      </c>
      <c r="D37" s="209">
        <v>10861.64027</v>
      </c>
    </row>
    <row r="38" spans="1:4">
      <c r="A38" s="44">
        <v>2012</v>
      </c>
      <c r="B38" s="209">
        <v>10286.481497999999</v>
      </c>
      <c r="C38" s="209">
        <v>14637.248423999999</v>
      </c>
      <c r="D38" s="209">
        <v>10987.059502</v>
      </c>
    </row>
    <row r="39" spans="1:4">
      <c r="A39" s="44">
        <v>2013</v>
      </c>
      <c r="B39" s="209">
        <v>10776.418048</v>
      </c>
      <c r="C39" s="209">
        <v>15404.426805999999</v>
      </c>
      <c r="D39" s="209">
        <v>11705.682454</v>
      </c>
    </row>
    <row r="40" spans="1:4">
      <c r="A40" s="44">
        <v>2014</v>
      </c>
      <c r="B40" s="209">
        <v>11003.345343999999</v>
      </c>
      <c r="C40" s="209">
        <v>16088.634399</v>
      </c>
      <c r="D40" s="209">
        <v>12120.334687</v>
      </c>
    </row>
    <row r="41" spans="1:4">
      <c r="A41" s="44">
        <v>2015</v>
      </c>
      <c r="B41" s="209">
        <v>11120.112372</v>
      </c>
      <c r="C41" s="209">
        <v>16726.209647</v>
      </c>
      <c r="D41" s="209">
        <v>12415.060288000001</v>
      </c>
    </row>
    <row r="42" spans="1:4">
      <c r="A42" s="44">
        <v>2016</v>
      </c>
      <c r="B42" s="209">
        <v>11082.494183999999</v>
      </c>
      <c r="C42" s="209">
        <v>17403.863286</v>
      </c>
      <c r="D42" s="209">
        <v>12709.586810999999</v>
      </c>
    </row>
    <row r="43" spans="1:4">
      <c r="A43" s="44">
        <v>2017</v>
      </c>
      <c r="B43" s="209">
        <v>11910.70599</v>
      </c>
      <c r="C43" s="209">
        <v>18672.575911</v>
      </c>
      <c r="D43" s="209">
        <v>13838.612090000001</v>
      </c>
    </row>
    <row r="44" spans="1:4">
      <c r="A44" s="44">
        <v>2018</v>
      </c>
      <c r="B44" s="209">
        <v>12602.942813</v>
      </c>
      <c r="C44" s="209">
        <v>19600.930993000002</v>
      </c>
      <c r="D44" s="209">
        <v>14701.49071</v>
      </c>
    </row>
    <row r="45" spans="1:4">
      <c r="A45" s="44">
        <v>2019</v>
      </c>
      <c r="B45" s="209">
        <v>13276.011667000001</v>
      </c>
      <c r="C45" s="209">
        <v>20324.423071000001</v>
      </c>
      <c r="D45" s="209">
        <v>15373.080120000001</v>
      </c>
    </row>
    <row r="46" spans="1:4">
      <c r="A46" s="44">
        <v>2020</v>
      </c>
      <c r="B46" s="209">
        <v>12322.939866999999</v>
      </c>
      <c r="C46" s="209">
        <v>19566.495063999999</v>
      </c>
      <c r="D46" s="209">
        <v>14450.313823</v>
      </c>
    </row>
    <row r="47" spans="1:4">
      <c r="A47" s="44">
        <v>2021</v>
      </c>
      <c r="B47" s="209">
        <v>8967.9806480999996</v>
      </c>
      <c r="C47" s="209">
        <v>13644.253271</v>
      </c>
      <c r="D47" s="209">
        <v>10345.941306999999</v>
      </c>
    </row>
    <row r="48" spans="1:4" s="195" customFormat="1">
      <c r="A48" s="44"/>
      <c r="B48" s="67"/>
      <c r="C48" s="67"/>
      <c r="D48" s="67"/>
    </row>
    <row r="49" spans="1:19">
      <c r="A49" s="105" t="s">
        <v>790</v>
      </c>
      <c r="B49" s="42"/>
      <c r="C49" s="42"/>
      <c r="D49" s="42"/>
      <c r="E49" s="42"/>
      <c r="F49" s="42"/>
      <c r="G49" s="42"/>
      <c r="H49" s="42"/>
      <c r="I49" s="42"/>
      <c r="J49" s="42"/>
      <c r="K49" s="42"/>
      <c r="L49" s="42"/>
      <c r="M49" s="42"/>
      <c r="N49" s="42"/>
      <c r="O49" s="42"/>
      <c r="P49" s="42"/>
      <c r="Q49" s="42"/>
      <c r="R49" s="42"/>
      <c r="S49" s="42"/>
    </row>
    <row r="50" spans="1:19">
      <c r="B50" s="3"/>
      <c r="C50" s="3"/>
      <c r="D50" s="3"/>
    </row>
    <row r="51" spans="1:19">
      <c r="B51" s="3"/>
      <c r="C51" s="3"/>
      <c r="D51" s="3"/>
    </row>
    <row r="52" spans="1:19">
      <c r="B52" s="3"/>
      <c r="C52" s="3"/>
      <c r="D52" s="3"/>
    </row>
    <row r="53" spans="1:19">
      <c r="B53" s="3"/>
      <c r="C53" s="3"/>
      <c r="D53" s="3"/>
    </row>
    <row r="54" spans="1:19">
      <c r="B54" s="3"/>
      <c r="C54" s="3"/>
      <c r="D54" s="3"/>
    </row>
    <row r="55" spans="1:19">
      <c r="B55" s="3"/>
      <c r="C55" s="3"/>
      <c r="D55" s="3"/>
    </row>
  </sheetData>
  <mergeCells count="1">
    <mergeCell ref="K1:L1"/>
  </mergeCells>
  <phoneticPr fontId="0" type="noConversion"/>
  <hyperlinks>
    <hyperlink ref="K1:L1" location="Contents!A1" display="Back to Contents"/>
  </hyperlinks>
  <pageMargins left="0.75" right="0.75" top="1" bottom="1" header="0.5" footer="0.5"/>
  <pageSetup paperSize="9"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Y25"/>
  <sheetViews>
    <sheetView workbookViewId="0">
      <selection activeCell="V32" sqref="V32"/>
    </sheetView>
  </sheetViews>
  <sheetFormatPr defaultColWidth="8.85546875" defaultRowHeight="12.75"/>
  <cols>
    <col min="1" max="1" width="8.85546875" customWidth="1"/>
    <col min="2" max="6" width="7.7109375" customWidth="1"/>
    <col min="7" max="7" width="8.7109375" customWidth="1"/>
    <col min="8" max="11" width="7.7109375" customWidth="1"/>
    <col min="12" max="12" width="5.5703125" customWidth="1"/>
    <col min="13" max="13" width="8.7109375" customWidth="1"/>
    <col min="14" max="14" width="10.28515625" customWidth="1"/>
    <col min="15" max="15" width="5.7109375" customWidth="1"/>
    <col min="16" max="20" width="7.7109375" customWidth="1"/>
    <col min="21" max="21" width="5.7109375" customWidth="1"/>
    <col min="22" max="22" width="10.28515625" bestFit="1" customWidth="1"/>
  </cols>
  <sheetData>
    <row r="1" spans="1:25" ht="24" customHeight="1">
      <c r="B1" s="17" t="s">
        <v>572</v>
      </c>
      <c r="C1" s="13"/>
      <c r="D1" s="13"/>
      <c r="E1" s="13"/>
      <c r="F1" s="13"/>
      <c r="G1" s="13"/>
      <c r="H1" s="13"/>
      <c r="I1" s="218" t="s">
        <v>249</v>
      </c>
      <c r="J1" s="218"/>
      <c r="K1" s="13"/>
      <c r="M1" s="17" t="s">
        <v>232</v>
      </c>
      <c r="N1" s="13"/>
      <c r="P1" s="17" t="s">
        <v>573</v>
      </c>
      <c r="Q1" s="13"/>
      <c r="R1" s="13"/>
      <c r="S1" s="13"/>
      <c r="T1" s="13"/>
      <c r="V1" s="13"/>
      <c r="W1" s="13"/>
      <c r="X1" s="13"/>
      <c r="Y1" s="13"/>
    </row>
    <row r="2" spans="1:25" ht="22.5">
      <c r="A2" s="69" t="s">
        <v>212</v>
      </c>
      <c r="B2" s="69" t="s">
        <v>253</v>
      </c>
      <c r="C2" s="69" t="s">
        <v>250</v>
      </c>
      <c r="D2" s="69" t="s">
        <v>251</v>
      </c>
      <c r="E2" s="69" t="s">
        <v>252</v>
      </c>
      <c r="F2" s="69" t="s">
        <v>12</v>
      </c>
      <c r="G2" s="69" t="s">
        <v>13</v>
      </c>
      <c r="H2" s="69" t="s">
        <v>14</v>
      </c>
      <c r="I2" s="69" t="s">
        <v>15</v>
      </c>
      <c r="J2" s="69" t="s">
        <v>16</v>
      </c>
      <c r="K2" s="69" t="s">
        <v>17</v>
      </c>
      <c r="L2" s="69"/>
      <c r="M2" s="70" t="s">
        <v>460</v>
      </c>
      <c r="N2" s="70" t="s">
        <v>461</v>
      </c>
      <c r="O2" s="69"/>
      <c r="P2" s="69" t="s">
        <v>18</v>
      </c>
      <c r="Q2" s="69" t="s">
        <v>19</v>
      </c>
      <c r="R2" s="69" t="s">
        <v>20</v>
      </c>
      <c r="S2" s="69" t="s">
        <v>21</v>
      </c>
      <c r="T2" s="69" t="s">
        <v>22</v>
      </c>
      <c r="U2" s="69"/>
      <c r="V2" s="60" t="s">
        <v>92</v>
      </c>
      <c r="W2" s="60" t="s">
        <v>93</v>
      </c>
      <c r="X2" s="60" t="s">
        <v>462</v>
      </c>
      <c r="Y2" s="60" t="s">
        <v>468</v>
      </c>
    </row>
    <row r="3" spans="1:25" ht="21" customHeight="1">
      <c r="A3" s="51">
        <v>2001</v>
      </c>
      <c r="B3" s="68">
        <v>3120.4655063</v>
      </c>
      <c r="C3" s="68">
        <v>6167.6780124999996</v>
      </c>
      <c r="D3" s="68">
        <v>10221.952423999999</v>
      </c>
      <c r="E3" s="68">
        <v>5877.2485448999996</v>
      </c>
      <c r="F3" s="68">
        <v>3419.4593739000002</v>
      </c>
      <c r="G3" s="68">
        <v>129.47436769000001</v>
      </c>
      <c r="H3" s="68">
        <v>198.40677557000001</v>
      </c>
      <c r="I3" s="68">
        <v>932.10207645000003</v>
      </c>
      <c r="J3" s="68">
        <v>3465.1901152999999</v>
      </c>
      <c r="K3" s="68">
        <v>457.20597086999999</v>
      </c>
      <c r="L3" s="65"/>
      <c r="M3" s="187">
        <v>1743848</v>
      </c>
      <c r="N3" s="187">
        <v>945114</v>
      </c>
      <c r="O3" s="65"/>
      <c r="P3" s="65">
        <f t="shared" ref="P3:P20" si="0">B3+G3</f>
        <v>3249.9398739899998</v>
      </c>
      <c r="Q3" s="65">
        <f t="shared" ref="Q3:Q20" si="1">C3+H3</f>
        <v>6366.0847880699994</v>
      </c>
      <c r="R3" s="65">
        <f t="shared" ref="R3:R20" si="2">D3+I3</f>
        <v>11154.05450045</v>
      </c>
      <c r="S3" s="65">
        <f t="shared" ref="S3:S20" si="3">E3+J3</f>
        <v>9342.4386601999995</v>
      </c>
      <c r="T3" s="65">
        <f t="shared" ref="T3:T20" si="4">F3+K3</f>
        <v>3876.66534477</v>
      </c>
      <c r="U3" s="65"/>
      <c r="V3" s="47">
        <f t="shared" ref="V3:V20" si="5">SUM(P3:R3)</f>
        <v>20770.079162509999</v>
      </c>
      <c r="W3" s="47">
        <f t="shared" ref="W3:W20" si="6">SUM(S3:T3)</f>
        <v>13219.104004969999</v>
      </c>
      <c r="X3" s="71">
        <f>W3/(V3+W3)</f>
        <v>0.38892090874421797</v>
      </c>
      <c r="Y3" s="71">
        <f t="shared" ref="Y3:Y20" si="7">N3/(M3+N3)</f>
        <v>0.35147912093960421</v>
      </c>
    </row>
    <row r="4" spans="1:25">
      <c r="A4" s="51">
        <v>2002</v>
      </c>
      <c r="B4" s="68">
        <v>2911.0928902000001</v>
      </c>
      <c r="C4" s="68">
        <v>6280.2418668999999</v>
      </c>
      <c r="D4" s="68">
        <v>10645.967011999999</v>
      </c>
      <c r="E4" s="68">
        <v>6282.0671690999998</v>
      </c>
      <c r="F4" s="68">
        <v>3682.9640958</v>
      </c>
      <c r="G4" s="68">
        <v>116.92821143</v>
      </c>
      <c r="H4" s="68">
        <v>172.58991270999999</v>
      </c>
      <c r="I4" s="68">
        <v>874.61414095999999</v>
      </c>
      <c r="J4" s="68">
        <v>3628.4028831999999</v>
      </c>
      <c r="K4" s="68">
        <v>487.14846693999999</v>
      </c>
      <c r="L4" s="65"/>
      <c r="M4" s="187">
        <v>1772964</v>
      </c>
      <c r="N4" s="187">
        <v>1013365</v>
      </c>
      <c r="O4" s="65"/>
      <c r="P4" s="65">
        <f t="shared" si="0"/>
        <v>3028.02110163</v>
      </c>
      <c r="Q4" s="65">
        <f t="shared" si="1"/>
        <v>6452.83177961</v>
      </c>
      <c r="R4" s="65">
        <f t="shared" si="2"/>
        <v>11520.58115296</v>
      </c>
      <c r="S4" s="65">
        <f t="shared" si="3"/>
        <v>9910.4700522999992</v>
      </c>
      <c r="T4" s="65">
        <f t="shared" si="4"/>
        <v>4170.1125627399997</v>
      </c>
      <c r="U4" s="65"/>
      <c r="V4" s="47">
        <f t="shared" si="5"/>
        <v>21001.4340342</v>
      </c>
      <c r="W4" s="47">
        <f t="shared" si="6"/>
        <v>14080.582615039999</v>
      </c>
      <c r="X4" s="71">
        <f t="shared" ref="X4:X9" si="8">W4/(V4+W4)</f>
        <v>0.401361836060386</v>
      </c>
      <c r="Y4" s="71">
        <f t="shared" si="7"/>
        <v>0.36369179662559592</v>
      </c>
    </row>
    <row r="5" spans="1:25">
      <c r="A5" s="51">
        <v>2003</v>
      </c>
      <c r="B5" s="68">
        <v>2752.5868813000002</v>
      </c>
      <c r="C5" s="68">
        <v>6287.9748135999998</v>
      </c>
      <c r="D5" s="68">
        <v>10934.541933</v>
      </c>
      <c r="E5" s="68">
        <v>6772.1822798000003</v>
      </c>
      <c r="F5" s="68">
        <v>4006.3782248000002</v>
      </c>
      <c r="G5" s="68">
        <v>104.57150885999999</v>
      </c>
      <c r="H5" s="68">
        <v>156.18632731</v>
      </c>
      <c r="I5" s="68">
        <v>812.38673434999998</v>
      </c>
      <c r="J5" s="68">
        <v>3815.7921427000001</v>
      </c>
      <c r="K5" s="68">
        <v>506.17261295999998</v>
      </c>
      <c r="L5" s="65"/>
      <c r="M5" s="187">
        <v>1810102</v>
      </c>
      <c r="N5" s="187">
        <v>1098768</v>
      </c>
      <c r="O5" s="65"/>
      <c r="P5" s="65">
        <f t="shared" si="0"/>
        <v>2857.1583901600002</v>
      </c>
      <c r="Q5" s="65">
        <f t="shared" si="1"/>
        <v>6444.1611409099996</v>
      </c>
      <c r="R5" s="65">
        <f t="shared" si="2"/>
        <v>11746.928667350001</v>
      </c>
      <c r="S5" s="65">
        <f t="shared" si="3"/>
        <v>10587.974422499999</v>
      </c>
      <c r="T5" s="65">
        <f t="shared" si="4"/>
        <v>4512.5508377599999</v>
      </c>
      <c r="U5" s="65"/>
      <c r="V5" s="47">
        <f t="shared" si="5"/>
        <v>21048.248198419999</v>
      </c>
      <c r="W5" s="47">
        <f t="shared" si="6"/>
        <v>15100.525260259999</v>
      </c>
      <c r="X5" s="71">
        <f t="shared" si="8"/>
        <v>0.41773271443139598</v>
      </c>
      <c r="Y5" s="71">
        <f t="shared" si="7"/>
        <v>0.37773018388583884</v>
      </c>
    </row>
    <row r="6" spans="1:25">
      <c r="A6" s="51">
        <v>2004</v>
      </c>
      <c r="B6" s="68">
        <v>2585.5033841999998</v>
      </c>
      <c r="C6" s="68">
        <v>6213.4628310999997</v>
      </c>
      <c r="D6" s="68">
        <v>11078.458157999999</v>
      </c>
      <c r="E6" s="68">
        <v>7298.8328551000004</v>
      </c>
      <c r="F6" s="68">
        <v>4371.7215244999998</v>
      </c>
      <c r="G6" s="68">
        <v>91.644603019000002</v>
      </c>
      <c r="H6" s="68">
        <v>135.06875602</v>
      </c>
      <c r="I6" s="68">
        <v>741.66217541000003</v>
      </c>
      <c r="J6" s="68">
        <v>4045.3131970999998</v>
      </c>
      <c r="K6" s="68">
        <v>546.04036914999995</v>
      </c>
      <c r="L6" s="65"/>
      <c r="M6" s="187">
        <v>1838408</v>
      </c>
      <c r="N6" s="187">
        <v>1191947</v>
      </c>
      <c r="O6" s="65"/>
      <c r="P6" s="65">
        <f t="shared" si="0"/>
        <v>2677.1479872189998</v>
      </c>
      <c r="Q6" s="65">
        <f t="shared" si="1"/>
        <v>6348.53158712</v>
      </c>
      <c r="R6" s="65">
        <f t="shared" si="2"/>
        <v>11820.120333409999</v>
      </c>
      <c r="S6" s="65">
        <f t="shared" si="3"/>
        <v>11344.1460522</v>
      </c>
      <c r="T6" s="65">
        <f t="shared" si="4"/>
        <v>4917.7618936499994</v>
      </c>
      <c r="U6" s="65"/>
      <c r="V6" s="47">
        <f t="shared" si="5"/>
        <v>20845.799907748999</v>
      </c>
      <c r="W6" s="47">
        <f t="shared" si="6"/>
        <v>16261.907945849998</v>
      </c>
      <c r="X6" s="71">
        <f t="shared" si="8"/>
        <v>0.4382353124587508</v>
      </c>
      <c r="Y6" s="71">
        <f t="shared" si="7"/>
        <v>0.39333576429164241</v>
      </c>
    </row>
    <row r="7" spans="1:25">
      <c r="A7" s="51">
        <v>2005</v>
      </c>
      <c r="B7" s="68">
        <v>2427.5425332</v>
      </c>
      <c r="C7" s="68">
        <v>6040.5546051000001</v>
      </c>
      <c r="D7" s="68">
        <v>11029.373785</v>
      </c>
      <c r="E7" s="68">
        <v>7609.7150296</v>
      </c>
      <c r="F7" s="68">
        <v>4622.5422476000003</v>
      </c>
      <c r="G7" s="68">
        <v>81.977076827000005</v>
      </c>
      <c r="H7" s="68">
        <v>120.54347958</v>
      </c>
      <c r="I7" s="68">
        <v>669.49948873999995</v>
      </c>
      <c r="J7" s="68">
        <v>4212.3506631</v>
      </c>
      <c r="K7" s="68">
        <v>577.22776865000003</v>
      </c>
      <c r="L7" s="65"/>
      <c r="M7" s="187">
        <v>1868623</v>
      </c>
      <c r="N7" s="187">
        <v>1276732</v>
      </c>
      <c r="O7" s="65"/>
      <c r="P7" s="65">
        <f t="shared" si="0"/>
        <v>2509.519610027</v>
      </c>
      <c r="Q7" s="65">
        <f t="shared" si="1"/>
        <v>6161.0980846800003</v>
      </c>
      <c r="R7" s="65">
        <f t="shared" si="2"/>
        <v>11698.873273740001</v>
      </c>
      <c r="S7" s="65">
        <f t="shared" si="3"/>
        <v>11822.0656927</v>
      </c>
      <c r="T7" s="65">
        <f t="shared" si="4"/>
        <v>5199.7700162500005</v>
      </c>
      <c r="U7" s="65"/>
      <c r="V7" s="47">
        <f t="shared" si="5"/>
        <v>20369.490968447</v>
      </c>
      <c r="W7" s="47">
        <f t="shared" si="6"/>
        <v>17021.835708949999</v>
      </c>
      <c r="X7" s="71">
        <f t="shared" si="8"/>
        <v>0.45523486919333284</v>
      </c>
      <c r="Y7" s="71">
        <f t="shared" si="7"/>
        <v>0.40591030265264177</v>
      </c>
    </row>
    <row r="8" spans="1:25">
      <c r="A8" s="51">
        <v>2006</v>
      </c>
      <c r="B8" s="68">
        <v>2307.8278598000002</v>
      </c>
      <c r="C8" s="68">
        <v>5865.6344773000001</v>
      </c>
      <c r="D8" s="68">
        <v>10882.697330999999</v>
      </c>
      <c r="E8" s="68">
        <v>7759.2512551</v>
      </c>
      <c r="F8" s="68">
        <v>4723.5701196</v>
      </c>
      <c r="G8" s="68">
        <v>73.055809834000002</v>
      </c>
      <c r="H8" s="68">
        <v>106.01989330000001</v>
      </c>
      <c r="I8" s="68">
        <v>605.13146869000002</v>
      </c>
      <c r="J8" s="68">
        <v>4367.9245874999997</v>
      </c>
      <c r="K8" s="68">
        <v>603.66123123</v>
      </c>
      <c r="L8" s="65"/>
      <c r="M8" s="187">
        <v>1879302</v>
      </c>
      <c r="N8" s="187">
        <v>1338470</v>
      </c>
      <c r="O8" s="65"/>
      <c r="P8" s="65">
        <f t="shared" si="0"/>
        <v>2380.8836696340004</v>
      </c>
      <c r="Q8" s="65">
        <f t="shared" si="1"/>
        <v>5971.6543706000002</v>
      </c>
      <c r="R8" s="65">
        <f t="shared" si="2"/>
        <v>11487.82879969</v>
      </c>
      <c r="S8" s="65">
        <f t="shared" si="3"/>
        <v>12127.1758426</v>
      </c>
      <c r="T8" s="65">
        <f t="shared" si="4"/>
        <v>5327.2313508300003</v>
      </c>
      <c r="U8" s="65"/>
      <c r="V8" s="47">
        <f t="shared" si="5"/>
        <v>19840.366839924001</v>
      </c>
      <c r="W8" s="47">
        <f t="shared" si="6"/>
        <v>17454.407193430001</v>
      </c>
      <c r="X8" s="71">
        <f t="shared" si="8"/>
        <v>0.46801214502117439</v>
      </c>
      <c r="Y8" s="71">
        <f t="shared" si="7"/>
        <v>0.41596172755558813</v>
      </c>
    </row>
    <row r="9" spans="1:25">
      <c r="A9" s="51">
        <v>2007</v>
      </c>
      <c r="B9" s="68">
        <v>2262.7682135999999</v>
      </c>
      <c r="C9" s="68">
        <v>5769.9710392999996</v>
      </c>
      <c r="D9" s="68">
        <v>10905.41927</v>
      </c>
      <c r="E9" s="68">
        <v>8061.0439038000004</v>
      </c>
      <c r="F9" s="68">
        <v>4900.8251711000003</v>
      </c>
      <c r="G9" s="68">
        <v>64.157271879000007</v>
      </c>
      <c r="H9" s="68">
        <v>94.395327679000005</v>
      </c>
      <c r="I9" s="68">
        <v>565.47953802999996</v>
      </c>
      <c r="J9" s="68">
        <v>4570.3536790999997</v>
      </c>
      <c r="K9" s="68">
        <v>639.31715172999998</v>
      </c>
      <c r="L9" s="65"/>
      <c r="M9" s="187">
        <v>1884306</v>
      </c>
      <c r="N9" s="187">
        <v>1398301</v>
      </c>
      <c r="O9" s="65"/>
      <c r="P9" s="65">
        <f t="shared" si="0"/>
        <v>2326.9254854789997</v>
      </c>
      <c r="Q9" s="65">
        <f t="shared" si="1"/>
        <v>5864.3663669789994</v>
      </c>
      <c r="R9" s="65">
        <f t="shared" si="2"/>
        <v>11470.898808030001</v>
      </c>
      <c r="S9" s="65">
        <f t="shared" si="3"/>
        <v>12631.397582900001</v>
      </c>
      <c r="T9" s="65">
        <f t="shared" si="4"/>
        <v>5540.14232283</v>
      </c>
      <c r="U9" s="65"/>
      <c r="V9" s="47">
        <f t="shared" si="5"/>
        <v>19662.190660487999</v>
      </c>
      <c r="W9" s="47">
        <f t="shared" si="6"/>
        <v>18171.539905730002</v>
      </c>
      <c r="X9" s="71">
        <f t="shared" si="8"/>
        <v>0.48029997660224116</v>
      </c>
      <c r="Y9" s="71">
        <f t="shared" si="7"/>
        <v>0.42597271010510851</v>
      </c>
    </row>
    <row r="10" spans="1:25">
      <c r="A10" s="51">
        <v>2008</v>
      </c>
      <c r="B10" s="68">
        <v>2223.9994593000001</v>
      </c>
      <c r="C10" s="68">
        <v>5616.5609907999997</v>
      </c>
      <c r="D10" s="68">
        <v>10547.972698</v>
      </c>
      <c r="E10" s="68">
        <v>7977.5597127000001</v>
      </c>
      <c r="F10" s="68">
        <v>4838.9018904000004</v>
      </c>
      <c r="G10" s="68">
        <v>58.520105688000001</v>
      </c>
      <c r="H10" s="68">
        <v>85.950495814999996</v>
      </c>
      <c r="I10" s="68">
        <v>530.71428176999996</v>
      </c>
      <c r="J10" s="68">
        <v>4691.1848014999996</v>
      </c>
      <c r="K10" s="68">
        <v>656.74458225000001</v>
      </c>
      <c r="L10" s="65"/>
      <c r="M10" s="187">
        <v>1872658</v>
      </c>
      <c r="N10" s="187">
        <v>1433807</v>
      </c>
      <c r="O10" s="65"/>
      <c r="P10" s="65">
        <f t="shared" si="0"/>
        <v>2282.5195649880002</v>
      </c>
      <c r="Q10" s="65">
        <f t="shared" si="1"/>
        <v>5702.5114866149997</v>
      </c>
      <c r="R10" s="65">
        <f t="shared" si="2"/>
        <v>11078.68697977</v>
      </c>
      <c r="S10" s="65">
        <f t="shared" si="3"/>
        <v>12668.7445142</v>
      </c>
      <c r="T10" s="65">
        <f t="shared" si="4"/>
        <v>5495.6464726500008</v>
      </c>
      <c r="U10" s="65"/>
      <c r="V10" s="47">
        <f t="shared" si="5"/>
        <v>19063.718031372999</v>
      </c>
      <c r="W10" s="47">
        <f t="shared" si="6"/>
        <v>18164.390986850001</v>
      </c>
      <c r="X10" s="71">
        <f t="shared" ref="X10:X14" si="9">W10/(V10+W10)</f>
        <v>0.48792139772553617</v>
      </c>
      <c r="Y10" s="71">
        <f t="shared" si="7"/>
        <v>0.43363743454111869</v>
      </c>
    </row>
    <row r="11" spans="1:25">
      <c r="A11" s="51">
        <v>2009</v>
      </c>
      <c r="B11" s="68">
        <v>2212.5222254999999</v>
      </c>
      <c r="C11" s="68">
        <v>5618.6759442000002</v>
      </c>
      <c r="D11" s="68">
        <v>10493.32265</v>
      </c>
      <c r="E11" s="68">
        <v>8083.3374887999998</v>
      </c>
      <c r="F11" s="68">
        <v>4884.2777027000002</v>
      </c>
      <c r="G11" s="68">
        <v>52.744589677999997</v>
      </c>
      <c r="H11" s="68">
        <v>79.525953354999999</v>
      </c>
      <c r="I11" s="68">
        <v>504.54588365000001</v>
      </c>
      <c r="J11" s="68">
        <v>4718.8259959999996</v>
      </c>
      <c r="K11" s="68">
        <v>661.25401914999998</v>
      </c>
      <c r="L11" s="65"/>
      <c r="M11" s="187">
        <v>1839795</v>
      </c>
      <c r="N11" s="187">
        <v>1438897</v>
      </c>
      <c r="O11" s="65"/>
      <c r="P11" s="65">
        <f t="shared" si="0"/>
        <v>2265.2668151779999</v>
      </c>
      <c r="Q11" s="65">
        <f t="shared" si="1"/>
        <v>5698.201897555</v>
      </c>
      <c r="R11" s="65">
        <f t="shared" si="2"/>
        <v>10997.86853365</v>
      </c>
      <c r="S11" s="65">
        <f t="shared" si="3"/>
        <v>12802.163484799999</v>
      </c>
      <c r="T11" s="65">
        <f t="shared" si="4"/>
        <v>5545.5317218500004</v>
      </c>
      <c r="U11" s="65"/>
      <c r="V11" s="47">
        <f t="shared" si="5"/>
        <v>18961.337246383002</v>
      </c>
      <c r="W11" s="47">
        <f t="shared" si="6"/>
        <v>18347.695206650002</v>
      </c>
      <c r="X11" s="71">
        <f t="shared" si="9"/>
        <v>0.49177622683588096</v>
      </c>
      <c r="Y11" s="71">
        <f t="shared" si="7"/>
        <v>0.43886311980509302</v>
      </c>
    </row>
    <row r="12" spans="1:25">
      <c r="A12" s="51">
        <v>2010</v>
      </c>
      <c r="B12" s="68">
        <v>2224.2168511999998</v>
      </c>
      <c r="C12" s="68">
        <v>5667.8263399999996</v>
      </c>
      <c r="D12" s="68">
        <v>10417.702803</v>
      </c>
      <c r="E12" s="68">
        <v>8111.9562169000001</v>
      </c>
      <c r="F12" s="68">
        <v>4802.6149120999999</v>
      </c>
      <c r="G12" s="68">
        <v>47.627032991999997</v>
      </c>
      <c r="H12" s="68">
        <v>74.686422925000002</v>
      </c>
      <c r="I12" s="68">
        <v>489.97271412999999</v>
      </c>
      <c r="J12" s="68">
        <v>4792.2479229</v>
      </c>
      <c r="K12" s="68">
        <v>648.69172957000001</v>
      </c>
      <c r="L12" s="65"/>
      <c r="M12" s="187">
        <v>1838686</v>
      </c>
      <c r="N12" s="187">
        <v>1462896</v>
      </c>
      <c r="O12" s="65"/>
      <c r="P12" s="65">
        <f t="shared" si="0"/>
        <v>2271.8438841919997</v>
      </c>
      <c r="Q12" s="65">
        <f t="shared" si="1"/>
        <v>5742.5127629250001</v>
      </c>
      <c r="R12" s="65">
        <f t="shared" si="2"/>
        <v>10907.675517129999</v>
      </c>
      <c r="S12" s="65">
        <f t="shared" si="3"/>
        <v>12904.2041398</v>
      </c>
      <c r="T12" s="65">
        <f t="shared" si="4"/>
        <v>5451.3066416700003</v>
      </c>
      <c r="U12" s="65"/>
      <c r="V12" s="47">
        <f t="shared" si="5"/>
        <v>18922.032164247001</v>
      </c>
      <c r="W12" s="47">
        <f t="shared" si="6"/>
        <v>18355.510781470002</v>
      </c>
      <c r="X12" s="71">
        <f t="shared" si="9"/>
        <v>0.49240130467287024</v>
      </c>
      <c r="Y12" s="71">
        <f t="shared" si="7"/>
        <v>0.44308940380702344</v>
      </c>
    </row>
    <row r="13" spans="1:25">
      <c r="A13" s="51">
        <v>2011</v>
      </c>
      <c r="B13" s="68">
        <v>2234.5028619999998</v>
      </c>
      <c r="C13" s="68">
        <v>5653.9857627000001</v>
      </c>
      <c r="D13" s="68">
        <v>10175.992297000001</v>
      </c>
      <c r="E13" s="68">
        <v>8058.3693561999999</v>
      </c>
      <c r="F13" s="68">
        <v>4620.6983776999996</v>
      </c>
      <c r="G13" s="68">
        <v>43.395432091000004</v>
      </c>
      <c r="H13" s="68">
        <v>70.650091044999996</v>
      </c>
      <c r="I13" s="68">
        <v>480.24422263999998</v>
      </c>
      <c r="J13" s="68">
        <v>4858.6635843000004</v>
      </c>
      <c r="K13" s="68">
        <v>625.23169710000002</v>
      </c>
      <c r="L13" s="65"/>
      <c r="M13" s="187">
        <v>1837745</v>
      </c>
      <c r="N13" s="187">
        <v>1486971</v>
      </c>
      <c r="O13" s="65"/>
      <c r="P13" s="65">
        <f t="shared" si="0"/>
        <v>2277.898294091</v>
      </c>
      <c r="Q13" s="65">
        <f t="shared" si="1"/>
        <v>5724.6358537450005</v>
      </c>
      <c r="R13" s="65">
        <f t="shared" si="2"/>
        <v>10656.236519640001</v>
      </c>
      <c r="S13" s="65">
        <f t="shared" si="3"/>
        <v>12917.032940500001</v>
      </c>
      <c r="T13" s="65">
        <f t="shared" si="4"/>
        <v>5245.9300747999996</v>
      </c>
      <c r="U13" s="65"/>
      <c r="V13" s="47">
        <f t="shared" si="5"/>
        <v>18658.770667476001</v>
      </c>
      <c r="W13" s="47">
        <f t="shared" si="6"/>
        <v>18162.9630153</v>
      </c>
      <c r="X13" s="71">
        <f t="shared" si="9"/>
        <v>0.4932674591526916</v>
      </c>
      <c r="Y13" s="71">
        <f t="shared" si="7"/>
        <v>0.4472475242998199</v>
      </c>
    </row>
    <row r="14" spans="1:25">
      <c r="A14" s="51">
        <v>2012</v>
      </c>
      <c r="B14" s="68">
        <v>2285.6750671999998</v>
      </c>
      <c r="C14" s="68">
        <v>5686.0478371999998</v>
      </c>
      <c r="D14" s="68">
        <v>10047.271256</v>
      </c>
      <c r="E14" s="68">
        <v>8170.1792257999996</v>
      </c>
      <c r="F14" s="68">
        <v>4523.9991707999998</v>
      </c>
      <c r="G14" s="68">
        <v>42.472974502</v>
      </c>
      <c r="H14" s="68">
        <v>68.360209445999999</v>
      </c>
      <c r="I14" s="68">
        <v>501.24865148999999</v>
      </c>
      <c r="J14" s="68">
        <v>4900.4975101999999</v>
      </c>
      <c r="K14" s="68">
        <v>671.25692774000004</v>
      </c>
      <c r="L14" s="65"/>
      <c r="M14" s="187">
        <v>1837022</v>
      </c>
      <c r="N14" s="187">
        <v>1501293</v>
      </c>
      <c r="O14" s="65"/>
      <c r="P14" s="65">
        <f t="shared" si="0"/>
        <v>2328.1480417019998</v>
      </c>
      <c r="Q14" s="65">
        <f t="shared" si="1"/>
        <v>5754.408046646</v>
      </c>
      <c r="R14" s="65">
        <f t="shared" si="2"/>
        <v>10548.519907489999</v>
      </c>
      <c r="S14" s="65">
        <f t="shared" si="3"/>
        <v>13070.676735999999</v>
      </c>
      <c r="T14" s="65">
        <f t="shared" si="4"/>
        <v>5195.2560985399996</v>
      </c>
      <c r="U14" s="65"/>
      <c r="V14" s="47">
        <f t="shared" si="5"/>
        <v>18631.075995838</v>
      </c>
      <c r="W14" s="47">
        <f t="shared" si="6"/>
        <v>18265.932834539999</v>
      </c>
      <c r="X14" s="71">
        <f t="shared" si="9"/>
        <v>0.49505185958329812</v>
      </c>
      <c r="Y14" s="71">
        <f t="shared" si="7"/>
        <v>0.44971579973729264</v>
      </c>
    </row>
    <row r="15" spans="1:25">
      <c r="A15" s="51">
        <v>2013</v>
      </c>
      <c r="B15" s="68">
        <v>2381.4649739000001</v>
      </c>
      <c r="C15" s="68">
        <v>5822.2001350999999</v>
      </c>
      <c r="D15" s="68">
        <v>10043.114014000001</v>
      </c>
      <c r="E15" s="68">
        <v>8328.0774373999993</v>
      </c>
      <c r="F15" s="68">
        <v>4425.6832695000003</v>
      </c>
      <c r="G15" s="68">
        <v>42.994933639999999</v>
      </c>
      <c r="H15" s="68">
        <v>65.364250451999993</v>
      </c>
      <c r="I15" s="68">
        <v>539.79430080999998</v>
      </c>
      <c r="J15" s="68">
        <v>5019.1091027000002</v>
      </c>
      <c r="K15" s="68">
        <v>776.80691843</v>
      </c>
      <c r="L15" s="65"/>
      <c r="M15" s="187">
        <v>1873220</v>
      </c>
      <c r="N15" s="187">
        <v>1541147</v>
      </c>
      <c r="O15" s="65"/>
      <c r="P15" s="65">
        <f t="shared" si="0"/>
        <v>2424.4599075400001</v>
      </c>
      <c r="Q15" s="65">
        <f>C15+H15</f>
        <v>5887.5643855520002</v>
      </c>
      <c r="R15" s="65">
        <f t="shared" si="2"/>
        <v>10582.90831481</v>
      </c>
      <c r="S15" s="65">
        <f t="shared" si="3"/>
        <v>13347.1865401</v>
      </c>
      <c r="T15" s="65">
        <f t="shared" si="4"/>
        <v>5202.4901879300005</v>
      </c>
      <c r="U15" s="65"/>
      <c r="V15" s="47">
        <f t="shared" si="5"/>
        <v>18894.932607901999</v>
      </c>
      <c r="W15" s="47">
        <f t="shared" si="6"/>
        <v>18549.676728030001</v>
      </c>
      <c r="X15" s="71">
        <f t="shared" ref="X15:X16" si="10">W15/(V15+W15)</f>
        <v>0.49538977858235139</v>
      </c>
      <c r="Y15" s="71">
        <f t="shared" si="7"/>
        <v>0.4513712204927004</v>
      </c>
    </row>
    <row r="16" spans="1:25">
      <c r="A16" s="51">
        <v>2014</v>
      </c>
      <c r="B16" s="68">
        <v>2525.4489574999998</v>
      </c>
      <c r="C16" s="68">
        <v>5998.5328750999997</v>
      </c>
      <c r="D16" s="68">
        <v>10115.820339</v>
      </c>
      <c r="E16" s="68">
        <v>8552.2296542000004</v>
      </c>
      <c r="F16" s="68">
        <v>4367.4592596000002</v>
      </c>
      <c r="G16" s="68">
        <v>41.703240340999997</v>
      </c>
      <c r="H16" s="68">
        <v>63.649738409000001</v>
      </c>
      <c r="I16" s="68">
        <v>585.54760163000003</v>
      </c>
      <c r="J16" s="68">
        <v>5177.1721224000003</v>
      </c>
      <c r="K16" s="68">
        <v>937.55601182999999</v>
      </c>
      <c r="L16" s="65"/>
      <c r="M16" s="187">
        <v>1933644</v>
      </c>
      <c r="N16" s="187">
        <v>1599248</v>
      </c>
      <c r="O16" s="65"/>
      <c r="P16" s="65">
        <f t="shared" si="0"/>
        <v>2567.1521978409996</v>
      </c>
      <c r="Q16" s="65">
        <f t="shared" si="1"/>
        <v>6062.1826135089996</v>
      </c>
      <c r="R16" s="65">
        <f t="shared" si="2"/>
        <v>10701.36794063</v>
      </c>
      <c r="S16" s="65">
        <f t="shared" si="3"/>
        <v>13729.4017766</v>
      </c>
      <c r="T16" s="65">
        <f t="shared" si="4"/>
        <v>5305.0152714300002</v>
      </c>
      <c r="U16" s="65"/>
      <c r="V16" s="47">
        <f t="shared" si="5"/>
        <v>19330.702751979999</v>
      </c>
      <c r="W16" s="47">
        <f t="shared" si="6"/>
        <v>19034.417048030002</v>
      </c>
      <c r="X16" s="71">
        <f t="shared" si="10"/>
        <v>0.49613860577662111</v>
      </c>
      <c r="Y16" s="71">
        <f t="shared" si="7"/>
        <v>0.45267390002298402</v>
      </c>
    </row>
    <row r="17" spans="1:25">
      <c r="A17" s="51">
        <v>2015</v>
      </c>
      <c r="B17" s="68">
        <v>2688.3177037999999</v>
      </c>
      <c r="C17" s="68">
        <v>6210.3226094000001</v>
      </c>
      <c r="D17" s="68">
        <v>10356.484364</v>
      </c>
      <c r="E17" s="68">
        <v>8917.2215663000006</v>
      </c>
      <c r="F17" s="68">
        <v>4397.3858641999996</v>
      </c>
      <c r="G17" s="68">
        <v>41.918986103999998</v>
      </c>
      <c r="H17" s="68">
        <v>66.939478602999998</v>
      </c>
      <c r="I17" s="68">
        <v>636.62909425999999</v>
      </c>
      <c r="J17" s="68">
        <v>5381.6297027999999</v>
      </c>
      <c r="K17" s="68">
        <v>1113.7141978</v>
      </c>
      <c r="L17" s="65"/>
      <c r="M17" s="187">
        <v>1999609</v>
      </c>
      <c r="N17" s="187">
        <v>1667203</v>
      </c>
      <c r="O17" s="65"/>
      <c r="P17" s="65">
        <f t="shared" si="0"/>
        <v>2730.2366899039998</v>
      </c>
      <c r="Q17" s="65">
        <f t="shared" si="1"/>
        <v>6277.2620880029999</v>
      </c>
      <c r="R17" s="65">
        <f t="shared" si="2"/>
        <v>10993.113458260001</v>
      </c>
      <c r="S17" s="65">
        <f t="shared" si="3"/>
        <v>14298.8512691</v>
      </c>
      <c r="T17" s="65">
        <f t="shared" si="4"/>
        <v>5511.1000619999995</v>
      </c>
      <c r="U17" s="65"/>
      <c r="V17" s="47">
        <f t="shared" si="5"/>
        <v>20000.612236166999</v>
      </c>
      <c r="W17" s="47">
        <f t="shared" si="6"/>
        <v>19809.951331099997</v>
      </c>
      <c r="X17" s="71">
        <f t="shared" ref="X17" si="11">W17/(V17+W17)</f>
        <v>0.49760539806545512</v>
      </c>
      <c r="Y17" s="71">
        <f t="shared" si="7"/>
        <v>0.45467370566039383</v>
      </c>
    </row>
    <row r="18" spans="1:25">
      <c r="A18" s="51">
        <v>2016</v>
      </c>
      <c r="B18" s="68">
        <v>2863.5713380000002</v>
      </c>
      <c r="C18" s="68">
        <v>6484.2044096</v>
      </c>
      <c r="D18" s="68">
        <v>10715.798401</v>
      </c>
      <c r="E18" s="68">
        <v>9383.1454314000002</v>
      </c>
      <c r="F18" s="68">
        <v>4452.8270192999998</v>
      </c>
      <c r="G18" s="68">
        <v>42.683239430999997</v>
      </c>
      <c r="H18" s="68">
        <v>73.784949083000001</v>
      </c>
      <c r="I18" s="68">
        <v>696.71459503999995</v>
      </c>
      <c r="J18" s="68">
        <v>5675.9563011</v>
      </c>
      <c r="K18" s="68">
        <v>1319.7200475</v>
      </c>
      <c r="L18" s="65"/>
      <c r="M18" s="187">
        <v>2070397</v>
      </c>
      <c r="N18" s="187">
        <v>1741025</v>
      </c>
      <c r="O18" s="65"/>
      <c r="P18" s="65">
        <f t="shared" si="0"/>
        <v>2906.2545774310001</v>
      </c>
      <c r="Q18" s="65">
        <f t="shared" si="1"/>
        <v>6557.9893586830003</v>
      </c>
      <c r="R18" s="65">
        <f t="shared" si="2"/>
        <v>11412.512996040001</v>
      </c>
      <c r="S18" s="65">
        <f t="shared" si="3"/>
        <v>15059.101732499999</v>
      </c>
      <c r="T18" s="65">
        <f t="shared" si="4"/>
        <v>5772.5470667999998</v>
      </c>
      <c r="U18" s="65"/>
      <c r="V18" s="47">
        <f t="shared" si="5"/>
        <v>20876.756932154</v>
      </c>
      <c r="W18" s="47">
        <f t="shared" si="6"/>
        <v>20831.648799299997</v>
      </c>
      <c r="X18" s="71">
        <f t="shared" ref="X18" si="12">W18/(V18+W18)</f>
        <v>0.49945924410124382</v>
      </c>
      <c r="Y18" s="71">
        <f t="shared" si="7"/>
        <v>0.45679145473789046</v>
      </c>
    </row>
    <row r="19" spans="1:25">
      <c r="A19" s="51">
        <v>2017</v>
      </c>
      <c r="B19" s="68">
        <v>2999.1611413999999</v>
      </c>
      <c r="C19" s="68">
        <v>6669.9646634000001</v>
      </c>
      <c r="D19" s="68">
        <v>10959.611860999999</v>
      </c>
      <c r="E19" s="68">
        <v>9721.9406285000005</v>
      </c>
      <c r="F19" s="68">
        <v>4372.4247548000003</v>
      </c>
      <c r="G19" s="68">
        <v>43.904126247999997</v>
      </c>
      <c r="H19" s="68">
        <v>82.744872405999999</v>
      </c>
      <c r="I19" s="68">
        <v>761.82432052000001</v>
      </c>
      <c r="J19" s="68">
        <v>5981.8395786000001</v>
      </c>
      <c r="K19" s="68">
        <v>1528.4040375</v>
      </c>
      <c r="L19" s="65"/>
      <c r="M19" s="187">
        <v>2158579</v>
      </c>
      <c r="N19" s="187">
        <v>1830658</v>
      </c>
      <c r="O19" s="65"/>
      <c r="P19" s="65">
        <f t="shared" si="0"/>
        <v>3043.0652676479999</v>
      </c>
      <c r="Q19" s="65">
        <f t="shared" si="1"/>
        <v>6752.7095358059996</v>
      </c>
      <c r="R19" s="65">
        <f t="shared" si="2"/>
        <v>11721.436181519999</v>
      </c>
      <c r="S19" s="65">
        <f t="shared" si="3"/>
        <v>15703.780207100001</v>
      </c>
      <c r="T19" s="65">
        <f t="shared" si="4"/>
        <v>5900.8287923000007</v>
      </c>
      <c r="U19" s="65"/>
      <c r="V19" s="47">
        <f t="shared" si="5"/>
        <v>21517.210984974001</v>
      </c>
      <c r="W19" s="47">
        <f t="shared" si="6"/>
        <v>21604.608999399999</v>
      </c>
      <c r="X19" s="71">
        <f t="shared" ref="X19:X20" si="13">W19/(V19+W19)</f>
        <v>0.5010133850386842</v>
      </c>
      <c r="Y19" s="71">
        <f t="shared" si="7"/>
        <v>0.45889928324639523</v>
      </c>
    </row>
    <row r="20" spans="1:25">
      <c r="A20" s="51">
        <v>2018</v>
      </c>
      <c r="B20" s="68">
        <v>3184.8393299999998</v>
      </c>
      <c r="C20" s="68">
        <v>6793.5249593999997</v>
      </c>
      <c r="D20" s="68">
        <v>11122.442347</v>
      </c>
      <c r="E20" s="68">
        <v>9903.5788083999996</v>
      </c>
      <c r="F20" s="68">
        <v>4229.9332006000004</v>
      </c>
      <c r="G20" s="68">
        <v>45.294173518999997</v>
      </c>
      <c r="H20" s="68">
        <v>89.705742655999998</v>
      </c>
      <c r="I20" s="68">
        <v>816.21893528999999</v>
      </c>
      <c r="J20" s="68">
        <v>6292.5803490999997</v>
      </c>
      <c r="K20" s="68">
        <v>1724.2106381000001</v>
      </c>
      <c r="L20" s="65"/>
      <c r="M20" s="187">
        <v>2228549</v>
      </c>
      <c r="N20" s="187">
        <v>1894548</v>
      </c>
      <c r="O20" s="65"/>
      <c r="P20" s="65">
        <f t="shared" si="0"/>
        <v>3230.133503519</v>
      </c>
      <c r="Q20" s="65">
        <f t="shared" si="1"/>
        <v>6883.2307020560002</v>
      </c>
      <c r="R20" s="65">
        <f t="shared" si="2"/>
        <v>11938.661282290001</v>
      </c>
      <c r="S20" s="65">
        <f t="shared" si="3"/>
        <v>16196.159157499998</v>
      </c>
      <c r="T20" s="65">
        <f t="shared" si="4"/>
        <v>5954.1438387000007</v>
      </c>
      <c r="U20" s="65"/>
      <c r="V20" s="47">
        <f t="shared" si="5"/>
        <v>22052.025487865001</v>
      </c>
      <c r="W20" s="47">
        <f t="shared" si="6"/>
        <v>22150.3029962</v>
      </c>
      <c r="X20" s="71">
        <f t="shared" si="13"/>
        <v>0.50111167795572609</v>
      </c>
      <c r="Y20" s="71">
        <f t="shared" si="7"/>
        <v>0.45949634461668015</v>
      </c>
    </row>
    <row r="21" spans="1:25">
      <c r="A21" s="51">
        <v>2019</v>
      </c>
      <c r="B21" s="68">
        <v>3261.8027274000001</v>
      </c>
      <c r="C21" s="68">
        <v>6681.1117877999995</v>
      </c>
      <c r="D21" s="68">
        <v>11016.330918</v>
      </c>
      <c r="E21" s="68">
        <v>9638.1054889999996</v>
      </c>
      <c r="F21" s="68">
        <v>3966.7822212999999</v>
      </c>
      <c r="G21" s="68">
        <v>43.984588481999999</v>
      </c>
      <c r="H21" s="68">
        <v>95.171311291999999</v>
      </c>
      <c r="I21" s="68">
        <v>861.57176279999999</v>
      </c>
      <c r="J21" s="68">
        <v>6447.2755839000001</v>
      </c>
      <c r="K21" s="68">
        <v>1849.2849739999999</v>
      </c>
      <c r="L21" s="65"/>
      <c r="M21" s="187">
        <v>2290816</v>
      </c>
      <c r="N21" s="187">
        <v>1933045</v>
      </c>
      <c r="O21" s="65"/>
      <c r="P21" s="65">
        <f t="shared" ref="P21:P22" si="14">B21+G21</f>
        <v>3305.7873158820003</v>
      </c>
      <c r="Q21" s="65">
        <f t="shared" ref="Q21:Q22" si="15">C21+H21</f>
        <v>6776.2830990919992</v>
      </c>
      <c r="R21" s="65">
        <f t="shared" ref="R21:R22" si="16">D21+I21</f>
        <v>11877.9026808</v>
      </c>
      <c r="S21" s="65">
        <f t="shared" ref="S21:S22" si="17">E21+J21</f>
        <v>16085.3810729</v>
      </c>
      <c r="T21" s="65">
        <f t="shared" ref="T21:T22" si="18">F21+K21</f>
        <v>5816.0671953000001</v>
      </c>
      <c r="U21" s="65"/>
      <c r="V21" s="47">
        <f t="shared" ref="V21:V22" si="19">SUM(P21:R21)</f>
        <v>21959.973095773999</v>
      </c>
      <c r="W21" s="47">
        <f t="shared" ref="W21:W22" si="20">SUM(S21:T21)</f>
        <v>21901.448268200002</v>
      </c>
      <c r="X21" s="71">
        <f t="shared" ref="X21:X22" si="21">W21/(V21+W21)</f>
        <v>0.49933284392349775</v>
      </c>
      <c r="Y21" s="71">
        <f t="shared" ref="Y21:Y22" si="22">N21/(M21+N21)</f>
        <v>0.45764881940954022</v>
      </c>
    </row>
    <row r="22" spans="1:25">
      <c r="A22" s="51">
        <v>2020</v>
      </c>
      <c r="B22" s="68">
        <v>3172.8130821999998</v>
      </c>
      <c r="C22" s="68">
        <v>6394.8571966</v>
      </c>
      <c r="D22" s="68">
        <v>10583.516363999999</v>
      </c>
      <c r="E22" s="68">
        <v>9148.2127550000005</v>
      </c>
      <c r="F22" s="68">
        <v>3681.9927425000001</v>
      </c>
      <c r="G22" s="68">
        <v>42.186870423000002</v>
      </c>
      <c r="H22" s="68">
        <v>100.56319628999999</v>
      </c>
      <c r="I22" s="68">
        <v>895.85516797000002</v>
      </c>
      <c r="J22" s="68">
        <v>6449.7627007999999</v>
      </c>
      <c r="K22" s="68">
        <v>1890.3524930999999</v>
      </c>
      <c r="L22" s="65"/>
      <c r="M22" s="187">
        <v>2306314</v>
      </c>
      <c r="N22" s="187">
        <v>1948122</v>
      </c>
      <c r="O22" s="65"/>
      <c r="P22" s="65">
        <f t="shared" si="14"/>
        <v>3214.9999526229999</v>
      </c>
      <c r="Q22" s="65">
        <f t="shared" si="15"/>
        <v>6495.4203928899997</v>
      </c>
      <c r="R22" s="65">
        <f t="shared" si="16"/>
        <v>11479.371531969999</v>
      </c>
      <c r="S22" s="65">
        <f t="shared" si="17"/>
        <v>15597.9754558</v>
      </c>
      <c r="T22" s="65">
        <f t="shared" si="18"/>
        <v>5572.3452355999998</v>
      </c>
      <c r="U22" s="65"/>
      <c r="V22" s="47">
        <f t="shared" si="19"/>
        <v>21189.791877482996</v>
      </c>
      <c r="W22" s="47">
        <f t="shared" si="20"/>
        <v>21170.3206914</v>
      </c>
      <c r="X22" s="71">
        <f t="shared" si="21"/>
        <v>0.49977017074669799</v>
      </c>
      <c r="Y22" s="71">
        <f t="shared" si="22"/>
        <v>0.45790370333459007</v>
      </c>
    </row>
    <row r="23" spans="1:25">
      <c r="A23" s="51">
        <v>2021</v>
      </c>
      <c r="B23" s="68">
        <v>3178.4382440999998</v>
      </c>
      <c r="C23" s="68">
        <v>6523.8490773000003</v>
      </c>
      <c r="D23" s="68">
        <v>10722.61059</v>
      </c>
      <c r="E23" s="68">
        <v>9453.4482121000001</v>
      </c>
      <c r="F23" s="68">
        <v>3601.0108427999999</v>
      </c>
      <c r="G23" s="68">
        <v>41.106499143000001</v>
      </c>
      <c r="H23" s="68">
        <v>104.7858112</v>
      </c>
      <c r="I23" s="68">
        <v>1044.5669677000001</v>
      </c>
      <c r="J23" s="68">
        <v>6737.1574327999997</v>
      </c>
      <c r="K23" s="68">
        <v>1941.8979274000001</v>
      </c>
      <c r="M23" s="187">
        <v>2347613</v>
      </c>
      <c r="N23" s="187">
        <v>1999768</v>
      </c>
      <c r="P23" s="65">
        <f>B23+G23</f>
        <v>3219.5447432429996</v>
      </c>
      <c r="Q23" s="65">
        <f>C23+H23</f>
        <v>6628.6348885000007</v>
      </c>
      <c r="R23" s="65">
        <f t="shared" ref="R23" si="23">D23+I23</f>
        <v>11767.177557700001</v>
      </c>
      <c r="S23" s="65">
        <f t="shared" ref="S23" si="24">E23+J23</f>
        <v>16190.605644899999</v>
      </c>
      <c r="T23" s="65">
        <f t="shared" ref="T23" si="25">F23+K23</f>
        <v>5542.9087701999997</v>
      </c>
      <c r="U23" s="65"/>
      <c r="V23" s="47">
        <f t="shared" ref="V23" si="26">SUM(P23:R23)</f>
        <v>21615.357189442999</v>
      </c>
      <c r="W23" s="47">
        <f>SUM(S23:T23)</f>
        <v>21733.514415099999</v>
      </c>
      <c r="X23" s="71">
        <f>W23/(V23+W23)</f>
        <v>0.50136286391413953</v>
      </c>
      <c r="Y23" s="71">
        <f t="shared" ref="Y23" si="27">N23/(M23+N23)</f>
        <v>0.45999372955809487</v>
      </c>
    </row>
    <row r="24" spans="1:25" ht="18" customHeight="1">
      <c r="A24" s="39"/>
    </row>
    <row r="25" spans="1:25">
      <c r="M25" s="126" t="s">
        <v>359</v>
      </c>
      <c r="N25" s="101"/>
      <c r="O25" s="102"/>
      <c r="P25" s="102"/>
      <c r="Q25" s="102"/>
      <c r="R25" s="102"/>
      <c r="S25" s="102"/>
      <c r="T25" s="102"/>
      <c r="U25" s="102"/>
      <c r="V25" s="127"/>
      <c r="W25" s="128"/>
    </row>
  </sheetData>
  <mergeCells count="1">
    <mergeCell ref="I1:J1"/>
  </mergeCells>
  <phoneticPr fontId="6" type="noConversion"/>
  <hyperlinks>
    <hyperlink ref="I1:J1" location="Contents!A1" display="Back to Contents"/>
  </hyperlink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741"/>
  <sheetViews>
    <sheetView workbookViewId="0">
      <pane xSplit="1" ySplit="2" topLeftCell="B3" activePane="bottomRight" state="frozen"/>
      <selection pane="topRight" activeCell="B1" sqref="B1"/>
      <selection pane="bottomLeft" activeCell="A3" sqref="A3"/>
      <selection pane="bottomRight" activeCell="W28" sqref="W28"/>
    </sheetView>
  </sheetViews>
  <sheetFormatPr defaultColWidth="8.85546875" defaultRowHeight="12.75"/>
  <cols>
    <col min="1" max="1" width="9.140625" style="1" bestFit="1" customWidth="1"/>
    <col min="2" max="8" width="10.28515625" style="1" customWidth="1"/>
    <col min="10" max="11" width="9.5703125" style="1" bestFit="1" customWidth="1"/>
    <col min="12" max="13" width="10.5703125" style="1" bestFit="1" customWidth="1"/>
    <col min="14" max="15" width="9.5703125" style="1" bestFit="1" customWidth="1"/>
    <col min="27" max="28" width="9.5703125" bestFit="1" customWidth="1"/>
    <col min="29" max="30" width="10.5703125" bestFit="1" customWidth="1"/>
    <col min="31" max="32" width="9.5703125" bestFit="1" customWidth="1"/>
  </cols>
  <sheetData>
    <row r="1" spans="1:39" ht="24.75" customHeight="1">
      <c r="B1" s="17" t="s">
        <v>569</v>
      </c>
      <c r="C1" s="19"/>
      <c r="D1" s="19"/>
      <c r="E1" s="19"/>
      <c r="F1" s="19"/>
      <c r="G1" s="55" t="s">
        <v>249</v>
      </c>
      <c r="H1" s="19"/>
      <c r="J1" s="111" t="s">
        <v>570</v>
      </c>
      <c r="K1" s="19"/>
      <c r="L1" s="19"/>
      <c r="M1" s="19"/>
      <c r="N1" s="19"/>
      <c r="O1" s="19"/>
      <c r="R1" s="219" t="s">
        <v>569</v>
      </c>
      <c r="S1" s="219"/>
      <c r="T1" s="219"/>
      <c r="U1" s="219"/>
      <c r="V1" s="219"/>
      <c r="W1" s="219"/>
      <c r="X1" s="219"/>
      <c r="Y1" s="219"/>
      <c r="Z1" s="167"/>
      <c r="AA1" s="111" t="s">
        <v>570</v>
      </c>
      <c r="AB1" s="19"/>
      <c r="AC1" s="19"/>
      <c r="AD1" s="19"/>
      <c r="AE1" s="19"/>
      <c r="AF1" s="19"/>
    </row>
    <row r="2" spans="1:39" ht="24.6" customHeight="1">
      <c r="A2" s="60" t="s">
        <v>214</v>
      </c>
      <c r="B2" s="60" t="s">
        <v>240</v>
      </c>
      <c r="C2" s="60" t="s">
        <v>241</v>
      </c>
      <c r="D2" s="60" t="s">
        <v>715</v>
      </c>
      <c r="E2" s="60" t="s">
        <v>242</v>
      </c>
      <c r="F2" s="60" t="s">
        <v>243</v>
      </c>
      <c r="G2" s="60" t="s">
        <v>716</v>
      </c>
      <c r="H2" s="82" t="s">
        <v>140</v>
      </c>
      <c r="J2" s="61" t="s">
        <v>205</v>
      </c>
      <c r="K2" s="61" t="s">
        <v>233</v>
      </c>
      <c r="L2" s="61" t="s">
        <v>234</v>
      </c>
      <c r="M2" s="61" t="s">
        <v>235</v>
      </c>
      <c r="N2" s="61" t="s">
        <v>339</v>
      </c>
      <c r="O2" s="61" t="s">
        <v>558</v>
      </c>
      <c r="R2" s="60" t="s">
        <v>214</v>
      </c>
      <c r="S2" s="60" t="s">
        <v>240</v>
      </c>
      <c r="T2" s="60" t="s">
        <v>241</v>
      </c>
      <c r="U2" s="60" t="s">
        <v>715</v>
      </c>
      <c r="V2" s="60" t="s">
        <v>242</v>
      </c>
      <c r="W2" s="60" t="s">
        <v>243</v>
      </c>
      <c r="X2" s="60" t="s">
        <v>716</v>
      </c>
      <c r="Y2" s="82" t="s">
        <v>140</v>
      </c>
      <c r="Z2" s="82"/>
      <c r="AA2" s="61" t="s">
        <v>205</v>
      </c>
      <c r="AB2" s="61" t="s">
        <v>233</v>
      </c>
      <c r="AC2" s="61" t="s">
        <v>234</v>
      </c>
      <c r="AD2" s="61" t="s">
        <v>235</v>
      </c>
      <c r="AE2" s="61" t="s">
        <v>339</v>
      </c>
      <c r="AF2" s="61" t="s">
        <v>558</v>
      </c>
    </row>
    <row r="3" spans="1:39">
      <c r="A3" s="117">
        <v>36526</v>
      </c>
      <c r="B3" s="68">
        <v>2012.6808635</v>
      </c>
      <c r="C3" s="68">
        <v>1902.2271840000001</v>
      </c>
      <c r="D3" s="68">
        <v>2068.5042586</v>
      </c>
      <c r="E3" s="68">
        <v>2544.317998</v>
      </c>
      <c r="F3" s="68">
        <v>2494.4181629</v>
      </c>
      <c r="G3" s="68">
        <v>2637.7498900000001</v>
      </c>
      <c r="H3" s="68">
        <v>2071.6341306999998</v>
      </c>
      <c r="J3" s="68">
        <v>360441</v>
      </c>
      <c r="K3" s="68">
        <v>490336</v>
      </c>
      <c r="L3" s="68">
        <v>785010</v>
      </c>
      <c r="M3" s="68">
        <v>564346</v>
      </c>
      <c r="N3" s="68">
        <v>167753</v>
      </c>
      <c r="O3" s="68">
        <v>101918</v>
      </c>
      <c r="R3" s="117">
        <v>36861</v>
      </c>
      <c r="S3" s="68">
        <v>2031.1412905</v>
      </c>
      <c r="T3" s="68">
        <v>1914.1175284000001</v>
      </c>
      <c r="U3" s="68">
        <v>2096.7570455</v>
      </c>
      <c r="V3" s="68">
        <v>2566.5739877999999</v>
      </c>
      <c r="W3" s="68">
        <v>2516.2825911</v>
      </c>
      <c r="X3" s="68">
        <v>2656.2933349999998</v>
      </c>
      <c r="Y3" s="68">
        <v>2093.9392604</v>
      </c>
      <c r="Z3" s="65"/>
      <c r="AA3" s="68">
        <v>336331</v>
      </c>
      <c r="AB3" s="68">
        <v>503540</v>
      </c>
      <c r="AC3" s="68">
        <v>804319</v>
      </c>
      <c r="AD3" s="68">
        <v>591262</v>
      </c>
      <c r="AE3" s="68">
        <v>177096</v>
      </c>
      <c r="AF3" s="68">
        <v>101901</v>
      </c>
      <c r="AH3" s="65"/>
      <c r="AI3" s="65"/>
      <c r="AJ3" s="65"/>
      <c r="AK3" s="65"/>
      <c r="AL3" s="65"/>
      <c r="AM3" s="65"/>
    </row>
    <row r="4" spans="1:39">
      <c r="A4" s="117">
        <v>36557</v>
      </c>
      <c r="B4" s="68">
        <v>2014.1931801000001</v>
      </c>
      <c r="C4" s="68">
        <v>1903.4318077999999</v>
      </c>
      <c r="D4" s="68">
        <v>2070.8016392999998</v>
      </c>
      <c r="E4" s="68">
        <v>2546.2245613</v>
      </c>
      <c r="F4" s="68">
        <v>2496.0600399</v>
      </c>
      <c r="G4" s="68">
        <v>2639.8570509000001</v>
      </c>
      <c r="H4" s="68">
        <v>2073.5010136999999</v>
      </c>
      <c r="J4" s="68">
        <v>358338</v>
      </c>
      <c r="K4" s="68">
        <v>491767</v>
      </c>
      <c r="L4" s="68">
        <v>787096</v>
      </c>
      <c r="M4" s="68">
        <v>566713</v>
      </c>
      <c r="N4" s="68">
        <v>168394</v>
      </c>
      <c r="O4" s="68">
        <v>101957</v>
      </c>
      <c r="R4" s="117">
        <v>37226</v>
      </c>
      <c r="S4" s="68">
        <v>2052.3512590999999</v>
      </c>
      <c r="T4" s="68">
        <v>1926.3024088</v>
      </c>
      <c r="U4" s="68">
        <v>2131.4751891000001</v>
      </c>
      <c r="V4" s="68">
        <v>2587.5040571</v>
      </c>
      <c r="W4" s="68">
        <v>2538.8087811</v>
      </c>
      <c r="X4" s="68">
        <v>2669.8674167999998</v>
      </c>
      <c r="Y4" s="68">
        <v>2117.7032481000001</v>
      </c>
      <c r="Z4" s="65"/>
      <c r="AA4" s="68">
        <v>314282</v>
      </c>
      <c r="AB4" s="68">
        <v>517815</v>
      </c>
      <c r="AC4" s="68">
        <v>833577</v>
      </c>
      <c r="AD4" s="68">
        <v>625292</v>
      </c>
      <c r="AE4" s="68">
        <v>188901</v>
      </c>
      <c r="AF4" s="68">
        <v>102977</v>
      </c>
      <c r="AH4" s="65"/>
      <c r="AI4" s="65"/>
      <c r="AJ4" s="65"/>
      <c r="AK4" s="65"/>
      <c r="AL4" s="65"/>
      <c r="AM4" s="65"/>
    </row>
    <row r="5" spans="1:39">
      <c r="A5" s="117">
        <v>36586</v>
      </c>
      <c r="B5" s="68">
        <v>2016.0683019999999</v>
      </c>
      <c r="C5" s="68">
        <v>1904.6249376000001</v>
      </c>
      <c r="D5" s="68">
        <v>2073.6507872000002</v>
      </c>
      <c r="E5" s="68">
        <v>2548.6246590999999</v>
      </c>
      <c r="F5" s="68">
        <v>2498.2098520999998</v>
      </c>
      <c r="G5" s="68">
        <v>2642.2466119000001</v>
      </c>
      <c r="H5" s="68">
        <v>2075.8252389999998</v>
      </c>
      <c r="J5" s="68">
        <v>355661</v>
      </c>
      <c r="K5" s="68">
        <v>492800</v>
      </c>
      <c r="L5" s="68">
        <v>788558</v>
      </c>
      <c r="M5" s="68">
        <v>569074</v>
      </c>
      <c r="N5" s="68">
        <v>169186</v>
      </c>
      <c r="O5" s="68">
        <v>101938</v>
      </c>
      <c r="R5" s="117">
        <v>37591</v>
      </c>
      <c r="S5" s="68">
        <v>2075.5790477</v>
      </c>
      <c r="T5" s="68">
        <v>1939.0641298</v>
      </c>
      <c r="U5" s="68">
        <v>2169.9902759000001</v>
      </c>
      <c r="V5" s="68">
        <v>2616.0078899999999</v>
      </c>
      <c r="W5" s="68">
        <v>2574.2298107000001</v>
      </c>
      <c r="X5" s="68">
        <v>2684.3832818999999</v>
      </c>
      <c r="Y5" s="68">
        <v>2144.6855494000001</v>
      </c>
      <c r="Z5" s="65"/>
      <c r="AA5" s="68">
        <v>296947</v>
      </c>
      <c r="AB5" s="68">
        <v>528393</v>
      </c>
      <c r="AC5" s="68">
        <v>862205</v>
      </c>
      <c r="AD5" s="68">
        <v>669923</v>
      </c>
      <c r="AE5" s="68">
        <v>203847</v>
      </c>
      <c r="AF5" s="68">
        <v>106336</v>
      </c>
      <c r="AH5" s="65"/>
      <c r="AI5" s="65"/>
      <c r="AJ5" s="65"/>
      <c r="AK5" s="65"/>
      <c r="AL5" s="65"/>
      <c r="AM5" s="65"/>
    </row>
    <row r="6" spans="1:39">
      <c r="A6" s="117">
        <v>36617</v>
      </c>
      <c r="B6" s="68">
        <v>2017.9910364</v>
      </c>
      <c r="C6" s="68">
        <v>1905.8835041</v>
      </c>
      <c r="D6" s="68">
        <v>2076.4898066999999</v>
      </c>
      <c r="E6" s="68">
        <v>2550.7276485000002</v>
      </c>
      <c r="F6" s="68">
        <v>2500.2993111000001</v>
      </c>
      <c r="G6" s="68">
        <v>2643.8203299000002</v>
      </c>
      <c r="H6" s="68">
        <v>2078.0687244000001</v>
      </c>
      <c r="J6" s="68">
        <v>353642</v>
      </c>
      <c r="K6" s="68">
        <v>494529</v>
      </c>
      <c r="L6" s="68">
        <v>791085</v>
      </c>
      <c r="M6" s="68">
        <v>572038</v>
      </c>
      <c r="N6" s="68">
        <v>170386</v>
      </c>
      <c r="O6" s="68">
        <v>102041</v>
      </c>
      <c r="R6" s="117">
        <v>37956</v>
      </c>
      <c r="S6" s="68">
        <v>2101.3033326999998</v>
      </c>
      <c r="T6" s="68">
        <v>1952.393615</v>
      </c>
      <c r="U6" s="68">
        <v>2214.0162739000002</v>
      </c>
      <c r="V6" s="68">
        <v>2649.8597387999998</v>
      </c>
      <c r="W6" s="68">
        <v>2621.1759866000002</v>
      </c>
      <c r="X6" s="68">
        <v>2696.6495031999998</v>
      </c>
      <c r="Y6" s="68">
        <v>2175.0500852</v>
      </c>
      <c r="Z6" s="65"/>
      <c r="AA6" s="68">
        <v>285175</v>
      </c>
      <c r="AB6" s="68">
        <v>537799</v>
      </c>
      <c r="AC6" s="68">
        <v>895313</v>
      </c>
      <c r="AD6" s="68">
        <v>725959</v>
      </c>
      <c r="AE6" s="68">
        <v>224490</v>
      </c>
      <c r="AF6" s="68">
        <v>112354</v>
      </c>
      <c r="AH6" s="65"/>
      <c r="AI6" s="65"/>
      <c r="AJ6" s="65"/>
      <c r="AK6" s="65"/>
      <c r="AL6" s="65"/>
      <c r="AM6" s="65"/>
    </row>
    <row r="7" spans="1:39">
      <c r="A7" s="117">
        <v>36647</v>
      </c>
      <c r="B7" s="68">
        <v>2019.5023312000001</v>
      </c>
      <c r="C7" s="68">
        <v>1907.1046248</v>
      </c>
      <c r="D7" s="68">
        <v>2078.7679647</v>
      </c>
      <c r="E7" s="68">
        <v>2552.7894946000001</v>
      </c>
      <c r="F7" s="68">
        <v>2502.4133806</v>
      </c>
      <c r="G7" s="68">
        <v>2645.6392486</v>
      </c>
      <c r="H7" s="68">
        <v>2079.9429022999998</v>
      </c>
      <c r="J7" s="68">
        <v>351366</v>
      </c>
      <c r="K7" s="68">
        <v>495393</v>
      </c>
      <c r="L7" s="68">
        <v>792546</v>
      </c>
      <c r="M7" s="68">
        <v>574157</v>
      </c>
      <c r="N7" s="68">
        <v>170977</v>
      </c>
      <c r="O7" s="68">
        <v>102052</v>
      </c>
      <c r="R7" s="117">
        <v>38322</v>
      </c>
      <c r="S7" s="68">
        <v>2128.3625222000001</v>
      </c>
      <c r="T7" s="68">
        <v>1969.2708519</v>
      </c>
      <c r="U7" s="68">
        <v>2258.0318572000001</v>
      </c>
      <c r="V7" s="68">
        <v>2678.9933682000001</v>
      </c>
      <c r="W7" s="68">
        <v>2661.3181540999999</v>
      </c>
      <c r="X7" s="68">
        <v>2707.0496644999998</v>
      </c>
      <c r="Y7" s="68">
        <v>2205.5630586000002</v>
      </c>
      <c r="Z7" s="65"/>
      <c r="AA7" s="68">
        <v>275134</v>
      </c>
      <c r="AB7" s="68">
        <v>542495</v>
      </c>
      <c r="AC7" s="68">
        <v>921193</v>
      </c>
      <c r="AD7" s="68">
        <v>785072</v>
      </c>
      <c r="AE7" s="68">
        <v>248274</v>
      </c>
      <c r="AF7" s="68">
        <v>118477</v>
      </c>
      <c r="AH7" s="65"/>
      <c r="AI7" s="65"/>
      <c r="AJ7" s="65"/>
      <c r="AK7" s="65"/>
      <c r="AL7" s="65"/>
      <c r="AM7" s="65"/>
    </row>
    <row r="8" spans="1:39">
      <c r="A8" s="117">
        <v>36678</v>
      </c>
      <c r="B8" s="68">
        <v>2021.0323828000001</v>
      </c>
      <c r="C8" s="68">
        <v>1908.0884914000001</v>
      </c>
      <c r="D8" s="68">
        <v>2081.2057911000002</v>
      </c>
      <c r="E8" s="68">
        <v>2555.0903035000001</v>
      </c>
      <c r="F8" s="68">
        <v>2504.7178533000001</v>
      </c>
      <c r="G8" s="68">
        <v>2647.6577437000001</v>
      </c>
      <c r="H8" s="68">
        <v>2081.9227823000001</v>
      </c>
      <c r="J8" s="68">
        <v>348953</v>
      </c>
      <c r="K8" s="68">
        <v>496583</v>
      </c>
      <c r="L8" s="68">
        <v>794699</v>
      </c>
      <c r="M8" s="68">
        <v>576898</v>
      </c>
      <c r="N8" s="68">
        <v>171693</v>
      </c>
      <c r="O8" s="68">
        <v>102008</v>
      </c>
      <c r="R8" s="117">
        <v>38687</v>
      </c>
      <c r="S8" s="68">
        <v>2149.3766117999999</v>
      </c>
      <c r="T8" s="68">
        <v>1981.6724541999999</v>
      </c>
      <c r="U8" s="68">
        <v>2294.4897135000001</v>
      </c>
      <c r="V8" s="68">
        <v>2703.5261411000001</v>
      </c>
      <c r="W8" s="68">
        <v>2697.6430381</v>
      </c>
      <c r="X8" s="68">
        <v>2712.3381208999999</v>
      </c>
      <c r="Y8" s="68">
        <v>2230.1110804999998</v>
      </c>
      <c r="Z8" s="65"/>
      <c r="AA8" s="68">
        <v>267601</v>
      </c>
      <c r="AB8" s="68">
        <v>546448</v>
      </c>
      <c r="AC8" s="68">
        <v>947229</v>
      </c>
      <c r="AD8" s="68">
        <v>839999</v>
      </c>
      <c r="AE8" s="68">
        <v>269076</v>
      </c>
      <c r="AF8" s="68">
        <v>123550</v>
      </c>
      <c r="AH8" s="65"/>
      <c r="AI8" s="65"/>
      <c r="AJ8" s="65"/>
      <c r="AK8" s="65"/>
      <c r="AL8" s="65"/>
      <c r="AM8" s="65"/>
    </row>
    <row r="9" spans="1:39">
      <c r="A9" s="117">
        <v>36708</v>
      </c>
      <c r="B9" s="68">
        <v>2022.7528044000001</v>
      </c>
      <c r="C9" s="68">
        <v>1909.347293</v>
      </c>
      <c r="D9" s="68">
        <v>2083.7763371000001</v>
      </c>
      <c r="E9" s="68">
        <v>2557.4420762999998</v>
      </c>
      <c r="F9" s="68">
        <v>2507.1423890999999</v>
      </c>
      <c r="G9" s="68">
        <v>2649.6117331999999</v>
      </c>
      <c r="H9" s="68">
        <v>2084.0592101000002</v>
      </c>
      <c r="J9" s="68">
        <v>346626</v>
      </c>
      <c r="K9" s="68">
        <v>497639</v>
      </c>
      <c r="L9" s="68">
        <v>796425</v>
      </c>
      <c r="M9" s="68">
        <v>579400</v>
      </c>
      <c r="N9" s="68">
        <v>172463</v>
      </c>
      <c r="O9" s="68">
        <v>102088</v>
      </c>
      <c r="R9" s="117">
        <v>39052</v>
      </c>
      <c r="S9" s="68">
        <v>2165.5181922000002</v>
      </c>
      <c r="T9" s="68">
        <v>1988.6963515</v>
      </c>
      <c r="U9" s="68">
        <v>2323.9654277</v>
      </c>
      <c r="V9" s="68">
        <v>2719.1444283000001</v>
      </c>
      <c r="W9" s="68">
        <v>2725.5020976000001</v>
      </c>
      <c r="X9" s="68">
        <v>2710.4873484999998</v>
      </c>
      <c r="Y9" s="68">
        <v>2248.2133991000001</v>
      </c>
      <c r="Z9" s="65"/>
      <c r="AA9" s="68">
        <v>263796</v>
      </c>
      <c r="AB9" s="68">
        <v>546313</v>
      </c>
      <c r="AC9" s="68">
        <v>959005</v>
      </c>
      <c r="AD9" s="68">
        <v>878474</v>
      </c>
      <c r="AE9" s="68">
        <v>284281</v>
      </c>
      <c r="AF9" s="68">
        <v>127121</v>
      </c>
      <c r="AH9" s="65"/>
      <c r="AI9" s="65"/>
      <c r="AJ9" s="65"/>
      <c r="AK9" s="65"/>
      <c r="AL9" s="65"/>
      <c r="AM9" s="65"/>
    </row>
    <row r="10" spans="1:39">
      <c r="A10" s="117">
        <v>36739</v>
      </c>
      <c r="B10" s="68">
        <v>2024.3258168</v>
      </c>
      <c r="C10" s="68">
        <v>1910.2670800000001</v>
      </c>
      <c r="D10" s="68">
        <v>2086.2807493999999</v>
      </c>
      <c r="E10" s="68">
        <v>2559.2382873000001</v>
      </c>
      <c r="F10" s="68">
        <v>2509.2811151000001</v>
      </c>
      <c r="G10" s="68">
        <v>2650.5985801000002</v>
      </c>
      <c r="H10" s="68">
        <v>2085.9561306000001</v>
      </c>
      <c r="J10" s="68">
        <v>344465</v>
      </c>
      <c r="K10" s="68">
        <v>498527</v>
      </c>
      <c r="L10" s="68">
        <v>797908</v>
      </c>
      <c r="M10" s="68">
        <v>581475</v>
      </c>
      <c r="N10" s="68">
        <v>173224</v>
      </c>
      <c r="O10" s="68">
        <v>102014</v>
      </c>
      <c r="R10" s="117">
        <v>39417</v>
      </c>
      <c r="S10" s="68">
        <v>2182.2350302999998</v>
      </c>
      <c r="T10" s="68">
        <v>1999.4322979999999</v>
      </c>
      <c r="U10" s="68">
        <v>2350.9111081999999</v>
      </c>
      <c r="V10" s="68">
        <v>2734.7624953999998</v>
      </c>
      <c r="W10" s="68">
        <v>2750.8278411000001</v>
      </c>
      <c r="X10" s="68">
        <v>2715.3114156000001</v>
      </c>
      <c r="Y10" s="68">
        <v>2266.7474619999998</v>
      </c>
      <c r="Z10" s="65"/>
      <c r="AA10" s="68">
        <v>261487</v>
      </c>
      <c r="AB10" s="68">
        <v>544403</v>
      </c>
      <c r="AC10" s="68">
        <v>964959</v>
      </c>
      <c r="AD10" s="68">
        <v>916683</v>
      </c>
      <c r="AE10" s="68">
        <v>298813</v>
      </c>
      <c r="AF10" s="68">
        <v>131940</v>
      </c>
      <c r="AH10" s="65"/>
      <c r="AI10" s="65"/>
      <c r="AJ10" s="65"/>
      <c r="AK10" s="65"/>
      <c r="AL10" s="65"/>
      <c r="AM10" s="65"/>
    </row>
    <row r="11" spans="1:39">
      <c r="A11" s="117">
        <v>36770</v>
      </c>
      <c r="B11" s="68">
        <v>2026.2061782000001</v>
      </c>
      <c r="C11" s="68">
        <v>1911.2654970000001</v>
      </c>
      <c r="D11" s="68">
        <v>2089.2150089000002</v>
      </c>
      <c r="E11" s="68">
        <v>2561.5410984999999</v>
      </c>
      <c r="F11" s="68">
        <v>2511.6546121000001</v>
      </c>
      <c r="G11" s="68">
        <v>2652.1662784</v>
      </c>
      <c r="H11" s="68">
        <v>2088.2658621999999</v>
      </c>
      <c r="J11" s="68">
        <v>341643</v>
      </c>
      <c r="K11" s="68">
        <v>499670</v>
      </c>
      <c r="L11" s="68">
        <v>799147</v>
      </c>
      <c r="M11" s="68">
        <v>583821</v>
      </c>
      <c r="N11" s="68">
        <v>174087</v>
      </c>
      <c r="O11" s="68">
        <v>101934</v>
      </c>
      <c r="R11" s="117">
        <v>39783</v>
      </c>
      <c r="S11" s="68">
        <v>2194.1378647000001</v>
      </c>
      <c r="T11" s="68">
        <v>2008.2415564</v>
      </c>
      <c r="U11" s="68">
        <v>2367.3806552000001</v>
      </c>
      <c r="V11" s="68">
        <v>2741.8622049000001</v>
      </c>
      <c r="W11" s="68">
        <v>2771.2001610000002</v>
      </c>
      <c r="X11" s="68">
        <v>2710.9814286999999</v>
      </c>
      <c r="Y11" s="68">
        <v>2279.4288630000001</v>
      </c>
      <c r="Z11" s="65"/>
      <c r="AA11" s="68">
        <v>258970</v>
      </c>
      <c r="AB11" s="68">
        <v>543319</v>
      </c>
      <c r="AC11" s="68">
        <v>958133</v>
      </c>
      <c r="AD11" s="68">
        <v>936159</v>
      </c>
      <c r="AE11" s="68">
        <v>307408</v>
      </c>
      <c r="AF11" s="68">
        <v>135273</v>
      </c>
      <c r="AH11" s="65"/>
      <c r="AI11" s="65"/>
      <c r="AJ11" s="65"/>
      <c r="AK11" s="65"/>
      <c r="AL11" s="65"/>
      <c r="AM11" s="65"/>
    </row>
    <row r="12" spans="1:39">
      <c r="A12" s="117">
        <v>36800</v>
      </c>
      <c r="B12" s="68">
        <v>2027.6315895</v>
      </c>
      <c r="C12" s="68">
        <v>1912.2988112999999</v>
      </c>
      <c r="D12" s="68">
        <v>2091.2729823999998</v>
      </c>
      <c r="E12" s="68">
        <v>2562.7990117999998</v>
      </c>
      <c r="F12" s="68">
        <v>2513.2121658999999</v>
      </c>
      <c r="G12" s="68">
        <v>2652.5513652999998</v>
      </c>
      <c r="H12" s="68">
        <v>2089.8738548000001</v>
      </c>
      <c r="J12" s="68">
        <v>339983</v>
      </c>
      <c r="K12" s="68">
        <v>501224</v>
      </c>
      <c r="L12" s="68">
        <v>800833</v>
      </c>
      <c r="M12" s="68">
        <v>585903</v>
      </c>
      <c r="N12" s="68">
        <v>175052</v>
      </c>
      <c r="O12" s="68">
        <v>101834</v>
      </c>
      <c r="R12" s="117">
        <v>40148</v>
      </c>
      <c r="S12" s="68">
        <v>2200.7353515</v>
      </c>
      <c r="T12" s="68">
        <v>2010.8460832999999</v>
      </c>
      <c r="U12" s="68">
        <v>2378.6882025999998</v>
      </c>
      <c r="V12" s="68">
        <v>2742.9402949999999</v>
      </c>
      <c r="W12" s="68">
        <v>2786.6542814999998</v>
      </c>
      <c r="X12" s="68">
        <v>2701.9975706</v>
      </c>
      <c r="Y12" s="68">
        <v>2286.1174855999998</v>
      </c>
      <c r="Z12" s="65"/>
      <c r="AA12" s="68">
        <v>257271</v>
      </c>
      <c r="AB12" s="68">
        <v>540588</v>
      </c>
      <c r="AC12" s="68">
        <v>945017</v>
      </c>
      <c r="AD12" s="68">
        <v>942045</v>
      </c>
      <c r="AE12" s="68">
        <v>310389</v>
      </c>
      <c r="AF12" s="68">
        <v>135923</v>
      </c>
      <c r="AH12" s="65"/>
      <c r="AI12" s="65"/>
      <c r="AJ12" s="65"/>
      <c r="AK12" s="65"/>
      <c r="AL12" s="65"/>
      <c r="AM12" s="65"/>
    </row>
    <row r="13" spans="1:39">
      <c r="A13" s="117">
        <v>36831</v>
      </c>
      <c r="B13" s="68">
        <v>2029.2393024</v>
      </c>
      <c r="C13" s="68">
        <v>1913.1418592</v>
      </c>
      <c r="D13" s="68">
        <v>2093.8381506000001</v>
      </c>
      <c r="E13" s="68">
        <v>2564.4325917000001</v>
      </c>
      <c r="F13" s="68">
        <v>2514.5996467</v>
      </c>
      <c r="G13" s="68">
        <v>2654.1165738999998</v>
      </c>
      <c r="H13" s="68">
        <v>2091.7183636</v>
      </c>
      <c r="J13" s="68">
        <v>338061</v>
      </c>
      <c r="K13" s="68">
        <v>502592</v>
      </c>
      <c r="L13" s="68">
        <v>802578</v>
      </c>
      <c r="M13" s="68">
        <v>588333</v>
      </c>
      <c r="N13" s="68">
        <v>175942</v>
      </c>
      <c r="O13" s="68">
        <v>101843</v>
      </c>
      <c r="R13" s="117">
        <v>40513</v>
      </c>
      <c r="S13" s="68">
        <v>2205.621682</v>
      </c>
      <c r="T13" s="68">
        <v>2014.4687788000001</v>
      </c>
      <c r="U13" s="68">
        <v>2387.4401278999999</v>
      </c>
      <c r="V13" s="68">
        <v>2743.4822896000001</v>
      </c>
      <c r="W13" s="68">
        <v>2802.4285948000002</v>
      </c>
      <c r="X13" s="68">
        <v>2695.0194194000001</v>
      </c>
      <c r="Y13" s="68">
        <v>2290.8537894000001</v>
      </c>
      <c r="Z13" s="65"/>
      <c r="AA13" s="68">
        <v>258266</v>
      </c>
      <c r="AB13" s="68">
        <v>542955</v>
      </c>
      <c r="AC13" s="68">
        <v>943668</v>
      </c>
      <c r="AD13" s="68">
        <v>960156</v>
      </c>
      <c r="AE13" s="68">
        <v>313463</v>
      </c>
      <c r="AF13" s="68">
        <v>137338</v>
      </c>
      <c r="AH13" s="65"/>
      <c r="AI13" s="65"/>
      <c r="AJ13" s="65"/>
      <c r="AK13" s="65"/>
      <c r="AL13" s="65"/>
      <c r="AM13" s="65"/>
    </row>
    <row r="14" spans="1:39">
      <c r="A14" s="117">
        <v>36861</v>
      </c>
      <c r="B14" s="68">
        <v>2031.1412905</v>
      </c>
      <c r="C14" s="68">
        <v>1914.1175284000001</v>
      </c>
      <c r="D14" s="68">
        <v>2096.7570455</v>
      </c>
      <c r="E14" s="68">
        <v>2566.5739877999999</v>
      </c>
      <c r="F14" s="68">
        <v>2516.2825911</v>
      </c>
      <c r="G14" s="68">
        <v>2656.2933349999998</v>
      </c>
      <c r="H14" s="68">
        <v>2093.9392604</v>
      </c>
      <c r="J14" s="68">
        <v>336331</v>
      </c>
      <c r="K14" s="68">
        <v>503540</v>
      </c>
      <c r="L14" s="68">
        <v>804319</v>
      </c>
      <c r="M14" s="68">
        <v>591262</v>
      </c>
      <c r="N14" s="68">
        <v>177096</v>
      </c>
      <c r="O14" s="68">
        <v>101901</v>
      </c>
      <c r="R14" s="117">
        <v>40878</v>
      </c>
      <c r="S14" s="68">
        <v>2210.0892026000001</v>
      </c>
      <c r="T14" s="68">
        <v>2019.5080484</v>
      </c>
      <c r="U14" s="68">
        <v>2391.6621248000001</v>
      </c>
      <c r="V14" s="68">
        <v>2743.9804316</v>
      </c>
      <c r="W14" s="68">
        <v>2821.2300310999999</v>
      </c>
      <c r="X14" s="68">
        <v>2689.1696815</v>
      </c>
      <c r="Y14" s="68">
        <v>2295.8518316</v>
      </c>
      <c r="Z14" s="65"/>
      <c r="AA14" s="68">
        <v>259465</v>
      </c>
      <c r="AB14" s="68">
        <v>540497</v>
      </c>
      <c r="AC14" s="68">
        <v>929763</v>
      </c>
      <c r="AD14" s="68">
        <v>970616</v>
      </c>
      <c r="AE14" s="68">
        <v>314044</v>
      </c>
      <c r="AF14" s="68">
        <v>138443</v>
      </c>
      <c r="AH14" s="65"/>
      <c r="AI14" s="65"/>
      <c r="AJ14" s="65"/>
      <c r="AK14" s="65"/>
      <c r="AL14" s="65"/>
      <c r="AM14" s="65"/>
    </row>
    <row r="15" spans="1:39">
      <c r="A15" s="117">
        <v>36892</v>
      </c>
      <c r="B15" s="68">
        <v>2032.7771341</v>
      </c>
      <c r="C15" s="68">
        <v>1914.8058257</v>
      </c>
      <c r="D15" s="68">
        <v>2099.4600562999999</v>
      </c>
      <c r="E15" s="68">
        <v>2567.7663097999998</v>
      </c>
      <c r="F15" s="68">
        <v>2517.9110357999998</v>
      </c>
      <c r="G15" s="68">
        <v>2656.4691447999999</v>
      </c>
      <c r="H15" s="68">
        <v>2095.6849981</v>
      </c>
      <c r="J15" s="68">
        <v>334513</v>
      </c>
      <c r="K15" s="68">
        <v>504407</v>
      </c>
      <c r="L15" s="68">
        <v>805498</v>
      </c>
      <c r="M15" s="68">
        <v>592825</v>
      </c>
      <c r="N15" s="68">
        <v>177740</v>
      </c>
      <c r="O15" s="68">
        <v>101999</v>
      </c>
      <c r="R15" s="117">
        <v>41244</v>
      </c>
      <c r="S15" s="68">
        <v>2209.5685592999998</v>
      </c>
      <c r="T15" s="68">
        <v>2020.1119879</v>
      </c>
      <c r="U15" s="68">
        <v>2389.1471431</v>
      </c>
      <c r="V15" s="68">
        <v>2740.4133492999999</v>
      </c>
      <c r="W15" s="68">
        <v>2835.2562928000002</v>
      </c>
      <c r="X15" s="68">
        <v>2682.1494186999998</v>
      </c>
      <c r="Y15" s="68">
        <v>2296.5332816999999</v>
      </c>
      <c r="Z15" s="65"/>
      <c r="AA15" s="68">
        <v>265756</v>
      </c>
      <c r="AB15" s="68">
        <v>550384</v>
      </c>
      <c r="AC15" s="68">
        <v>933331</v>
      </c>
      <c r="AD15" s="68">
        <v>988545</v>
      </c>
      <c r="AE15" s="68">
        <v>319886</v>
      </c>
      <c r="AF15" s="68">
        <v>140124</v>
      </c>
      <c r="AH15" s="65"/>
      <c r="AI15" s="65"/>
      <c r="AJ15" s="65"/>
      <c r="AK15" s="65"/>
      <c r="AL15" s="65"/>
      <c r="AM15" s="65"/>
    </row>
    <row r="16" spans="1:39">
      <c r="A16" s="117">
        <v>36923</v>
      </c>
      <c r="B16" s="68">
        <v>2034.5190653</v>
      </c>
      <c r="C16" s="68">
        <v>1915.5518474999999</v>
      </c>
      <c r="D16" s="68">
        <v>2102.3706648000002</v>
      </c>
      <c r="E16" s="68">
        <v>2569.7357554999999</v>
      </c>
      <c r="F16" s="68">
        <v>2519.7379879999999</v>
      </c>
      <c r="G16" s="68">
        <v>2658.1856269999998</v>
      </c>
      <c r="H16" s="68">
        <v>2097.7101157000002</v>
      </c>
      <c r="J16" s="68">
        <v>332528</v>
      </c>
      <c r="K16" s="68">
        <v>505664</v>
      </c>
      <c r="L16" s="68">
        <v>807483</v>
      </c>
      <c r="M16" s="68">
        <v>595460</v>
      </c>
      <c r="N16" s="68">
        <v>178696</v>
      </c>
      <c r="O16" s="68">
        <v>102063</v>
      </c>
      <c r="R16" s="117">
        <v>41609</v>
      </c>
      <c r="S16" s="68">
        <v>2207.0319082999999</v>
      </c>
      <c r="T16" s="68">
        <v>2020.6572153</v>
      </c>
      <c r="U16" s="68">
        <v>2384.3597715000001</v>
      </c>
      <c r="V16" s="68">
        <v>2737.2541630000001</v>
      </c>
      <c r="W16" s="68">
        <v>2848.1486995</v>
      </c>
      <c r="X16" s="68">
        <v>2678.2784378000001</v>
      </c>
      <c r="Y16" s="68">
        <v>2296.2349685999998</v>
      </c>
      <c r="Z16" s="65"/>
      <c r="AA16" s="68">
        <v>278118</v>
      </c>
      <c r="AB16" s="68">
        <v>563221</v>
      </c>
      <c r="AC16" s="68">
        <v>942247</v>
      </c>
      <c r="AD16" s="68">
        <v>1016662</v>
      </c>
      <c r="AE16" s="68">
        <v>328030</v>
      </c>
      <c r="AF16" s="68">
        <v>142924</v>
      </c>
      <c r="AH16" s="65"/>
      <c r="AI16" s="65"/>
      <c r="AJ16" s="65"/>
      <c r="AK16" s="65"/>
      <c r="AL16" s="65"/>
      <c r="AM16" s="65"/>
    </row>
    <row r="17" spans="1:39">
      <c r="A17" s="117">
        <v>36951</v>
      </c>
      <c r="B17" s="68">
        <v>2036.0894390000001</v>
      </c>
      <c r="C17" s="68">
        <v>1916.3302705999999</v>
      </c>
      <c r="D17" s="68">
        <v>2105.0443854999999</v>
      </c>
      <c r="E17" s="68">
        <v>2571.3262669000001</v>
      </c>
      <c r="F17" s="68">
        <v>2521.5969890000001</v>
      </c>
      <c r="G17" s="68">
        <v>2659.0988216000001</v>
      </c>
      <c r="H17" s="68">
        <v>2099.4680750000002</v>
      </c>
      <c r="J17" s="68">
        <v>330339</v>
      </c>
      <c r="K17" s="68">
        <v>506300</v>
      </c>
      <c r="L17" s="68">
        <v>808633</v>
      </c>
      <c r="M17" s="68">
        <v>597125</v>
      </c>
      <c r="N17" s="68">
        <v>179313</v>
      </c>
      <c r="O17" s="68">
        <v>101935</v>
      </c>
      <c r="R17" s="117">
        <v>41974</v>
      </c>
      <c r="S17" s="68">
        <v>2202.8733631</v>
      </c>
      <c r="T17" s="68">
        <v>2023.3116656</v>
      </c>
      <c r="U17" s="68">
        <v>2376.8206887000001</v>
      </c>
      <c r="V17" s="68">
        <v>2737.4538364</v>
      </c>
      <c r="W17" s="68">
        <v>2861.1598515999999</v>
      </c>
      <c r="X17" s="68">
        <v>2680.3533837</v>
      </c>
      <c r="Y17" s="68">
        <v>2294.7951561</v>
      </c>
      <c r="Z17" s="65"/>
      <c r="AA17" s="68">
        <v>293833</v>
      </c>
      <c r="AB17" s="68">
        <v>583927</v>
      </c>
      <c r="AC17" s="68">
        <v>962058</v>
      </c>
      <c r="AD17" s="68">
        <v>1055987</v>
      </c>
      <c r="AE17" s="68">
        <v>340731</v>
      </c>
      <c r="AF17" s="68">
        <v>146533</v>
      </c>
      <c r="AH17" s="65"/>
      <c r="AI17" s="65"/>
      <c r="AJ17" s="65"/>
      <c r="AK17" s="65"/>
      <c r="AL17" s="65"/>
      <c r="AM17" s="65"/>
    </row>
    <row r="18" spans="1:39">
      <c r="A18" s="117">
        <v>36982</v>
      </c>
      <c r="B18" s="68">
        <v>2037.9212209</v>
      </c>
      <c r="C18" s="68">
        <v>1917.3399904</v>
      </c>
      <c r="D18" s="68">
        <v>2108.0094140000001</v>
      </c>
      <c r="E18" s="68">
        <v>2573.1668029000002</v>
      </c>
      <c r="F18" s="68">
        <v>2523.7265404999998</v>
      </c>
      <c r="G18" s="68">
        <v>2660.1512478</v>
      </c>
      <c r="H18" s="68">
        <v>2101.5389283999998</v>
      </c>
      <c r="J18" s="68">
        <v>328526</v>
      </c>
      <c r="K18" s="68">
        <v>507395</v>
      </c>
      <c r="L18" s="68">
        <v>810589</v>
      </c>
      <c r="M18" s="68">
        <v>599711</v>
      </c>
      <c r="N18" s="68">
        <v>180250</v>
      </c>
      <c r="O18" s="68">
        <v>102064</v>
      </c>
      <c r="R18" s="117">
        <v>42339</v>
      </c>
      <c r="S18" s="68">
        <v>2199.7487955000001</v>
      </c>
      <c r="T18" s="68">
        <v>2028.6272494</v>
      </c>
      <c r="U18" s="68">
        <v>2369.1901707000002</v>
      </c>
      <c r="V18" s="68">
        <v>2736.8681462999998</v>
      </c>
      <c r="W18" s="68">
        <v>2872.9365981000001</v>
      </c>
      <c r="X18" s="68">
        <v>2682.2553676000002</v>
      </c>
      <c r="Y18" s="68">
        <v>2294.1006290999999</v>
      </c>
      <c r="Z18" s="65"/>
      <c r="AA18" s="68">
        <v>310175</v>
      </c>
      <c r="AB18" s="68">
        <v>602830</v>
      </c>
      <c r="AC18" s="68">
        <v>984458</v>
      </c>
      <c r="AD18" s="68">
        <v>1101705</v>
      </c>
      <c r="AE18" s="68">
        <v>354232</v>
      </c>
      <c r="AF18" s="68">
        <v>150679</v>
      </c>
      <c r="AH18" s="65"/>
      <c r="AI18" s="65"/>
      <c r="AJ18" s="65"/>
      <c r="AK18" s="65"/>
      <c r="AL18" s="65"/>
      <c r="AM18" s="65"/>
    </row>
    <row r="19" spans="1:39">
      <c r="A19" s="117">
        <v>37012</v>
      </c>
      <c r="B19" s="68">
        <v>2039.5124069999999</v>
      </c>
      <c r="C19" s="68">
        <v>1918.3372363000001</v>
      </c>
      <c r="D19" s="68">
        <v>2110.6977723999998</v>
      </c>
      <c r="E19" s="68">
        <v>2574.9451336000002</v>
      </c>
      <c r="F19" s="68">
        <v>2525.6203077</v>
      </c>
      <c r="G19" s="68">
        <v>2661.5121838</v>
      </c>
      <c r="H19" s="68">
        <v>2103.3765337999998</v>
      </c>
      <c r="J19" s="68">
        <v>326596</v>
      </c>
      <c r="K19" s="68">
        <v>508513</v>
      </c>
      <c r="L19" s="68">
        <v>813255</v>
      </c>
      <c r="M19" s="68">
        <v>602285</v>
      </c>
      <c r="N19" s="68">
        <v>181083</v>
      </c>
      <c r="O19" s="68">
        <v>102097</v>
      </c>
      <c r="R19" s="117">
        <v>42705</v>
      </c>
      <c r="S19" s="68">
        <v>2195.7902422000002</v>
      </c>
      <c r="T19" s="68">
        <v>2033.3618257000001</v>
      </c>
      <c r="U19" s="68">
        <v>2359.8322890999998</v>
      </c>
      <c r="V19" s="68">
        <v>2734.7943034</v>
      </c>
      <c r="W19" s="68">
        <v>2882.1702433999999</v>
      </c>
      <c r="X19" s="68">
        <v>2683.0003534000002</v>
      </c>
      <c r="Y19" s="68">
        <v>2292.5429570000001</v>
      </c>
      <c r="Z19" s="65"/>
      <c r="AA19" s="68">
        <v>326442</v>
      </c>
      <c r="AB19" s="68">
        <v>627071</v>
      </c>
      <c r="AC19" s="68">
        <v>1016321</v>
      </c>
      <c r="AD19" s="68">
        <v>1155438</v>
      </c>
      <c r="AE19" s="68">
        <v>368653</v>
      </c>
      <c r="AF19" s="68">
        <v>155942</v>
      </c>
      <c r="AH19" s="65"/>
      <c r="AI19" s="65"/>
      <c r="AJ19" s="65"/>
      <c r="AK19" s="65"/>
      <c r="AL19" s="65"/>
      <c r="AM19" s="65"/>
    </row>
    <row r="20" spans="1:39">
      <c r="A20" s="117">
        <v>37043</v>
      </c>
      <c r="B20" s="68">
        <v>2041.5579895999999</v>
      </c>
      <c r="C20" s="68">
        <v>1919.6692883000001</v>
      </c>
      <c r="D20" s="68">
        <v>2113.8344625999998</v>
      </c>
      <c r="E20" s="68">
        <v>2577.2507277999998</v>
      </c>
      <c r="F20" s="68">
        <v>2527.9029565999999</v>
      </c>
      <c r="G20" s="68">
        <v>2663.2593692999999</v>
      </c>
      <c r="H20" s="68">
        <v>2105.7248810999999</v>
      </c>
      <c r="J20" s="68">
        <v>324664</v>
      </c>
      <c r="K20" s="68">
        <v>509750</v>
      </c>
      <c r="L20" s="68">
        <v>816183</v>
      </c>
      <c r="M20" s="68">
        <v>605744</v>
      </c>
      <c r="N20" s="68">
        <v>182286</v>
      </c>
      <c r="O20" s="68">
        <v>102258</v>
      </c>
      <c r="R20" s="117">
        <v>43070</v>
      </c>
      <c r="S20" s="68">
        <v>2192.2353914999999</v>
      </c>
      <c r="T20" s="68">
        <v>2041.3978990000001</v>
      </c>
      <c r="U20" s="68">
        <v>2347.4147217</v>
      </c>
      <c r="V20" s="68">
        <v>2734.7755198999998</v>
      </c>
      <c r="W20" s="68">
        <v>2888.0389805</v>
      </c>
      <c r="X20" s="68">
        <v>2686.7956982999999</v>
      </c>
      <c r="Y20" s="68">
        <v>2291.3599748000001</v>
      </c>
      <c r="Z20" s="65"/>
      <c r="AA20" s="68">
        <v>344602</v>
      </c>
      <c r="AB20" s="68">
        <v>648810</v>
      </c>
      <c r="AC20" s="68">
        <v>1046960</v>
      </c>
      <c r="AD20" s="68">
        <v>1215581</v>
      </c>
      <c r="AE20" s="68">
        <v>383548</v>
      </c>
      <c r="AF20" s="68">
        <v>161301</v>
      </c>
      <c r="AH20" s="65"/>
      <c r="AI20" s="65"/>
      <c r="AJ20" s="65"/>
      <c r="AK20" s="65"/>
      <c r="AL20" s="65"/>
      <c r="AM20" s="65"/>
    </row>
    <row r="21" spans="1:39">
      <c r="A21" s="117">
        <v>37073</v>
      </c>
      <c r="B21" s="68">
        <v>2043.2387114000001</v>
      </c>
      <c r="C21" s="68">
        <v>1920.6910121000001</v>
      </c>
      <c r="D21" s="68">
        <v>2116.6228345</v>
      </c>
      <c r="E21" s="68">
        <v>2579.1022859999998</v>
      </c>
      <c r="F21" s="68">
        <v>2529.7496142</v>
      </c>
      <c r="G21" s="68">
        <v>2664.7069738999999</v>
      </c>
      <c r="H21" s="68">
        <v>2107.6531878000001</v>
      </c>
      <c r="J21" s="68">
        <v>322821</v>
      </c>
      <c r="K21" s="68">
        <v>511060</v>
      </c>
      <c r="L21" s="68">
        <v>818903</v>
      </c>
      <c r="M21" s="68">
        <v>608698</v>
      </c>
      <c r="N21" s="68">
        <v>183246</v>
      </c>
      <c r="O21" s="68">
        <v>102373</v>
      </c>
      <c r="R21" s="117">
        <v>43435</v>
      </c>
      <c r="S21" s="68">
        <v>2186.1257243</v>
      </c>
      <c r="T21" s="68">
        <v>2045.5392505</v>
      </c>
      <c r="U21" s="68">
        <v>2330.9611835000001</v>
      </c>
      <c r="V21" s="68">
        <v>2732.0195957000001</v>
      </c>
      <c r="W21" s="68">
        <v>2892.2113502000002</v>
      </c>
      <c r="X21" s="68">
        <v>2687.3391630000001</v>
      </c>
      <c r="Y21" s="68">
        <v>2287.298691</v>
      </c>
      <c r="Z21" s="65"/>
      <c r="AA21" s="68">
        <v>363828</v>
      </c>
      <c r="AB21" s="68">
        <v>664167</v>
      </c>
      <c r="AC21" s="68">
        <v>1071801</v>
      </c>
      <c r="AD21" s="68">
        <v>1256914</v>
      </c>
      <c r="AE21" s="68">
        <v>393732</v>
      </c>
      <c r="AF21" s="68">
        <v>164665</v>
      </c>
      <c r="AH21" s="65"/>
      <c r="AI21" s="65"/>
      <c r="AJ21" s="65"/>
      <c r="AK21" s="65"/>
      <c r="AL21" s="65"/>
      <c r="AM21" s="65"/>
    </row>
    <row r="22" spans="1:39">
      <c r="A22" s="117">
        <v>37104</v>
      </c>
      <c r="B22" s="68">
        <v>2044.9075885</v>
      </c>
      <c r="C22" s="68">
        <v>1921.768806</v>
      </c>
      <c r="D22" s="68">
        <v>2119.4099080999999</v>
      </c>
      <c r="E22" s="68">
        <v>2580.7723399000001</v>
      </c>
      <c r="F22" s="68">
        <v>2531.7136881000001</v>
      </c>
      <c r="G22" s="68">
        <v>2665.5841965</v>
      </c>
      <c r="H22" s="68">
        <v>2109.5166604000001</v>
      </c>
      <c r="J22" s="68">
        <v>321116</v>
      </c>
      <c r="K22" s="68">
        <v>512566</v>
      </c>
      <c r="L22" s="68">
        <v>821671</v>
      </c>
      <c r="M22" s="68">
        <v>611746</v>
      </c>
      <c r="N22" s="68">
        <v>184291</v>
      </c>
      <c r="O22" s="68">
        <v>102445</v>
      </c>
      <c r="R22" s="117">
        <v>43800</v>
      </c>
      <c r="S22" s="68">
        <v>2177.4821462999998</v>
      </c>
      <c r="T22" s="68">
        <v>2044.6042319999999</v>
      </c>
      <c r="U22" s="68">
        <v>2314.1403140000002</v>
      </c>
      <c r="V22" s="68">
        <v>2726.3130679000001</v>
      </c>
      <c r="W22" s="68">
        <v>2892.4218854000001</v>
      </c>
      <c r="X22" s="68">
        <v>2684.4713778</v>
      </c>
      <c r="Y22" s="68">
        <v>2279.7578137</v>
      </c>
      <c r="Z22" s="65"/>
      <c r="AA22" s="68">
        <v>382300</v>
      </c>
      <c r="AB22" s="68">
        <v>679971</v>
      </c>
      <c r="AC22" s="68">
        <v>1097797</v>
      </c>
      <c r="AD22" s="68">
        <v>1286193</v>
      </c>
      <c r="AE22" s="68">
        <v>397315</v>
      </c>
      <c r="AF22" s="68">
        <v>166871</v>
      </c>
      <c r="AH22" s="65"/>
      <c r="AI22" s="65"/>
      <c r="AJ22" s="65"/>
      <c r="AK22" s="65"/>
      <c r="AL22" s="65"/>
      <c r="AM22" s="65"/>
    </row>
    <row r="23" spans="1:39">
      <c r="A23" s="117">
        <v>37135</v>
      </c>
      <c r="B23" s="68">
        <v>2046.6026176</v>
      </c>
      <c r="C23" s="68">
        <v>1922.8307133000001</v>
      </c>
      <c r="D23" s="68">
        <v>2122.2658003000001</v>
      </c>
      <c r="E23" s="68">
        <v>2582.8062129999998</v>
      </c>
      <c r="F23" s="68">
        <v>2533.6918498999999</v>
      </c>
      <c r="G23" s="68">
        <v>2667.1164370000001</v>
      </c>
      <c r="H23" s="68">
        <v>2111.5527281</v>
      </c>
      <c r="J23" s="68">
        <v>318787</v>
      </c>
      <c r="K23" s="68">
        <v>513949</v>
      </c>
      <c r="L23" s="68">
        <v>824074</v>
      </c>
      <c r="M23" s="68">
        <v>614999</v>
      </c>
      <c r="N23" s="68">
        <v>185369</v>
      </c>
      <c r="O23" s="68">
        <v>102288</v>
      </c>
      <c r="R23" s="117">
        <v>44166</v>
      </c>
      <c r="S23" s="68">
        <v>2173.2748848000001</v>
      </c>
      <c r="T23" s="68">
        <v>2047.6802597999999</v>
      </c>
      <c r="U23" s="68">
        <v>2301.6668952</v>
      </c>
      <c r="V23" s="68">
        <v>2720.5828677999998</v>
      </c>
      <c r="W23" s="68">
        <v>2888.1264228999999</v>
      </c>
      <c r="X23" s="68">
        <v>2681.1466627999998</v>
      </c>
      <c r="Y23" s="68">
        <v>2275.8068561999999</v>
      </c>
      <c r="Z23" s="65"/>
      <c r="AA23" s="68">
        <v>389133</v>
      </c>
      <c r="AB23" s="68">
        <v>688715</v>
      </c>
      <c r="AC23" s="68">
        <v>1109905</v>
      </c>
      <c r="AD23" s="68">
        <v>1304689</v>
      </c>
      <c r="AE23" s="68">
        <v>397382</v>
      </c>
      <c r="AF23" s="68">
        <v>168716</v>
      </c>
    </row>
    <row r="24" spans="1:39">
      <c r="A24" s="117">
        <v>37165</v>
      </c>
      <c r="B24" s="68">
        <v>2047.9363532</v>
      </c>
      <c r="C24" s="68">
        <v>1923.9613045999999</v>
      </c>
      <c r="D24" s="68">
        <v>2124.3708347000002</v>
      </c>
      <c r="E24" s="68">
        <v>2584.0692164000002</v>
      </c>
      <c r="F24" s="68">
        <v>2535.2598312</v>
      </c>
      <c r="G24" s="68">
        <v>2667.7054741000002</v>
      </c>
      <c r="H24" s="68">
        <v>2113.0136149</v>
      </c>
      <c r="J24" s="68">
        <v>317385</v>
      </c>
      <c r="K24" s="68">
        <v>515133</v>
      </c>
      <c r="L24" s="68">
        <v>826450</v>
      </c>
      <c r="M24" s="68">
        <v>617351</v>
      </c>
      <c r="N24" s="68">
        <v>186183</v>
      </c>
      <c r="O24" s="68">
        <v>102294</v>
      </c>
      <c r="R24" s="117">
        <v>44531</v>
      </c>
      <c r="S24" s="68">
        <v>2169.0004236999998</v>
      </c>
      <c r="T24" s="68">
        <v>2054.6510191000002</v>
      </c>
      <c r="U24" s="68">
        <v>2283.7831420000002</v>
      </c>
      <c r="V24" s="68">
        <v>2707.8502287000001</v>
      </c>
      <c r="W24" s="68">
        <v>2877.0729710999999</v>
      </c>
      <c r="X24" s="68">
        <v>2670.7154163</v>
      </c>
      <c r="Y24" s="68">
        <v>2267.5599530999998</v>
      </c>
      <c r="AA24" s="68">
        <v>391178</v>
      </c>
      <c r="AB24" s="68">
        <v>703427</v>
      </c>
      <c r="AC24" s="68">
        <v>1136648</v>
      </c>
      <c r="AD24" s="68">
        <v>1343231</v>
      </c>
      <c r="AE24" s="68">
        <v>395749</v>
      </c>
      <c r="AF24" s="68">
        <v>170381</v>
      </c>
    </row>
    <row r="25" spans="1:39">
      <c r="A25" s="117">
        <v>37196</v>
      </c>
      <c r="B25" s="68">
        <v>2050.1590826000001</v>
      </c>
      <c r="C25" s="68">
        <v>1925.1525675</v>
      </c>
      <c r="D25" s="68">
        <v>2127.9435566000002</v>
      </c>
      <c r="E25" s="68">
        <v>2585.6843699000001</v>
      </c>
      <c r="F25" s="68">
        <v>2536.9070121999998</v>
      </c>
      <c r="G25" s="68">
        <v>2668.7414571999998</v>
      </c>
      <c r="H25" s="68">
        <v>2115.3546722000001</v>
      </c>
      <c r="J25" s="68">
        <v>315769</v>
      </c>
      <c r="K25" s="68">
        <v>516584</v>
      </c>
      <c r="L25" s="68">
        <v>830189</v>
      </c>
      <c r="M25" s="68">
        <v>621418</v>
      </c>
      <c r="N25" s="68">
        <v>187469</v>
      </c>
      <c r="O25" s="68">
        <v>102596</v>
      </c>
    </row>
    <row r="26" spans="1:39">
      <c r="A26" s="117">
        <v>37226</v>
      </c>
      <c r="B26" s="68">
        <v>2052.3512590999999</v>
      </c>
      <c r="C26" s="68">
        <v>1926.3024088</v>
      </c>
      <c r="D26" s="68">
        <v>2131.4751891000001</v>
      </c>
      <c r="E26" s="68">
        <v>2587.5040571</v>
      </c>
      <c r="F26" s="68">
        <v>2538.8087811</v>
      </c>
      <c r="G26" s="68">
        <v>2669.8674167999998</v>
      </c>
      <c r="H26" s="68">
        <v>2117.7032481000001</v>
      </c>
      <c r="J26" s="68">
        <v>314282</v>
      </c>
      <c r="K26" s="68">
        <v>517815</v>
      </c>
      <c r="L26" s="68">
        <v>833577</v>
      </c>
      <c r="M26" s="68">
        <v>625292</v>
      </c>
      <c r="N26" s="68">
        <v>188901</v>
      </c>
      <c r="O26" s="68">
        <v>102977</v>
      </c>
    </row>
    <row r="27" spans="1:39">
      <c r="A27" s="117">
        <v>37257</v>
      </c>
      <c r="B27" s="68">
        <v>2054.2094124999999</v>
      </c>
      <c r="C27" s="68">
        <v>1927.2138593</v>
      </c>
      <c r="D27" s="68">
        <v>2134.6098774000002</v>
      </c>
      <c r="E27" s="68">
        <v>2588.8736241000001</v>
      </c>
      <c r="F27" s="68">
        <v>2540.4956182000001</v>
      </c>
      <c r="G27" s="68">
        <v>2670.5443918000001</v>
      </c>
      <c r="H27" s="68">
        <v>2119.6042157000002</v>
      </c>
      <c r="J27" s="68">
        <v>312680</v>
      </c>
      <c r="K27" s="68">
        <v>518684</v>
      </c>
      <c r="L27" s="68">
        <v>835955</v>
      </c>
      <c r="M27" s="68">
        <v>627819</v>
      </c>
      <c r="N27" s="68">
        <v>189793</v>
      </c>
      <c r="O27" s="68">
        <v>103234</v>
      </c>
    </row>
    <row r="28" spans="1:39">
      <c r="A28" s="117">
        <v>37288</v>
      </c>
      <c r="B28" s="68">
        <v>2056.0151596999999</v>
      </c>
      <c r="C28" s="68">
        <v>1928.1789871999999</v>
      </c>
      <c r="D28" s="68">
        <v>2137.8432369000002</v>
      </c>
      <c r="E28" s="68">
        <v>2590.6338380000002</v>
      </c>
      <c r="F28" s="68">
        <v>2542.5004104</v>
      </c>
      <c r="G28" s="68">
        <v>2671.4200065999999</v>
      </c>
      <c r="H28" s="68">
        <v>2121.5845393</v>
      </c>
      <c r="J28" s="68">
        <v>310907</v>
      </c>
      <c r="K28" s="68">
        <v>520314</v>
      </c>
      <c r="L28" s="68">
        <v>839705</v>
      </c>
      <c r="M28" s="68">
        <v>631778</v>
      </c>
      <c r="N28" s="68">
        <v>190735</v>
      </c>
      <c r="O28" s="68">
        <v>103474</v>
      </c>
    </row>
    <row r="29" spans="1:39">
      <c r="A29" s="117">
        <v>37316</v>
      </c>
      <c r="B29" s="68">
        <v>2058.1148360000002</v>
      </c>
      <c r="C29" s="68">
        <v>1929.4740078</v>
      </c>
      <c r="D29" s="68">
        <v>2141.2740588000001</v>
      </c>
      <c r="E29" s="68">
        <v>2592.7727703</v>
      </c>
      <c r="F29" s="68">
        <v>2544.7197148999999</v>
      </c>
      <c r="G29" s="68">
        <v>2672.9971458999999</v>
      </c>
      <c r="H29" s="68">
        <v>2123.9073391000002</v>
      </c>
      <c r="J29" s="68">
        <v>309171</v>
      </c>
      <c r="K29" s="68">
        <v>521345</v>
      </c>
      <c r="L29" s="68">
        <v>842546</v>
      </c>
      <c r="M29" s="68">
        <v>635606</v>
      </c>
      <c r="N29" s="68">
        <v>192009</v>
      </c>
      <c r="O29" s="68">
        <v>103667</v>
      </c>
    </row>
    <row r="30" spans="1:39">
      <c r="A30" s="117">
        <v>37347</v>
      </c>
      <c r="B30" s="68">
        <v>2059.7330025000001</v>
      </c>
      <c r="C30" s="68">
        <v>1930.5115237</v>
      </c>
      <c r="D30" s="68">
        <v>2143.999558</v>
      </c>
      <c r="E30" s="68">
        <v>2594.4938963999998</v>
      </c>
      <c r="F30" s="68">
        <v>2546.7706235000001</v>
      </c>
      <c r="G30" s="68">
        <v>2674.0312355000001</v>
      </c>
      <c r="H30" s="68">
        <v>2125.6794226000002</v>
      </c>
      <c r="J30" s="68">
        <v>307603</v>
      </c>
      <c r="K30" s="68">
        <v>521937</v>
      </c>
      <c r="L30" s="68">
        <v>844308</v>
      </c>
      <c r="M30" s="68">
        <v>638146</v>
      </c>
      <c r="N30" s="68">
        <v>192820</v>
      </c>
      <c r="O30" s="68">
        <v>103798</v>
      </c>
    </row>
    <row r="31" spans="1:39">
      <c r="A31" s="117">
        <v>37377</v>
      </c>
      <c r="B31" s="68">
        <v>2061.7266565999998</v>
      </c>
      <c r="C31" s="68">
        <v>1931.6605254000001</v>
      </c>
      <c r="D31" s="68">
        <v>2147.2438649999999</v>
      </c>
      <c r="E31" s="68">
        <v>2597.0104572999999</v>
      </c>
      <c r="F31" s="68">
        <v>2549.6829910000001</v>
      </c>
      <c r="G31" s="68">
        <v>2675.5629036999999</v>
      </c>
      <c r="H31" s="68">
        <v>2127.9948390999998</v>
      </c>
      <c r="J31" s="68">
        <v>306042</v>
      </c>
      <c r="K31" s="68">
        <v>522576</v>
      </c>
      <c r="L31" s="68">
        <v>846477</v>
      </c>
      <c r="M31" s="68">
        <v>641979</v>
      </c>
      <c r="N31" s="68">
        <v>193895</v>
      </c>
      <c r="O31" s="68">
        <v>104126</v>
      </c>
    </row>
    <row r="32" spans="1:39">
      <c r="A32" s="117">
        <v>37408</v>
      </c>
      <c r="B32" s="68">
        <v>2064.0775801999998</v>
      </c>
      <c r="C32" s="68">
        <v>1932.8681839000001</v>
      </c>
      <c r="D32" s="68">
        <v>2150.9361632999999</v>
      </c>
      <c r="E32" s="68">
        <v>2599.8210614</v>
      </c>
      <c r="F32" s="68">
        <v>2552.8730122000002</v>
      </c>
      <c r="G32" s="68">
        <v>2677.1231413999999</v>
      </c>
      <c r="H32" s="68">
        <v>2130.7769936999998</v>
      </c>
      <c r="J32" s="68">
        <v>304525</v>
      </c>
      <c r="K32" s="68">
        <v>523396</v>
      </c>
      <c r="L32" s="68">
        <v>848886</v>
      </c>
      <c r="M32" s="68">
        <v>647080</v>
      </c>
      <c r="N32" s="68">
        <v>195399</v>
      </c>
      <c r="O32" s="68">
        <v>104415</v>
      </c>
    </row>
    <row r="33" spans="1:15">
      <c r="A33" s="117">
        <v>37438</v>
      </c>
      <c r="B33" s="68">
        <v>2065.7191217</v>
      </c>
      <c r="C33" s="68">
        <v>1933.7487183000001</v>
      </c>
      <c r="D33" s="68">
        <v>2153.7597833999998</v>
      </c>
      <c r="E33" s="68">
        <v>2602.2024029999998</v>
      </c>
      <c r="F33" s="68">
        <v>2556.0402340000001</v>
      </c>
      <c r="G33" s="68">
        <v>2678.2294677</v>
      </c>
      <c r="H33" s="68">
        <v>2132.7558904000002</v>
      </c>
      <c r="J33" s="68">
        <v>303208</v>
      </c>
      <c r="K33" s="68">
        <v>524126</v>
      </c>
      <c r="L33" s="68">
        <v>850551</v>
      </c>
      <c r="M33" s="68">
        <v>649945</v>
      </c>
      <c r="N33" s="68">
        <v>196487</v>
      </c>
      <c r="O33" s="68">
        <v>104644</v>
      </c>
    </row>
    <row r="34" spans="1:15">
      <c r="A34" s="117">
        <v>37469</v>
      </c>
      <c r="B34" s="68">
        <v>2067.6361032999998</v>
      </c>
      <c r="C34" s="68">
        <v>1934.804171</v>
      </c>
      <c r="D34" s="68">
        <v>2156.9582789999999</v>
      </c>
      <c r="E34" s="68">
        <v>2605.1662049000001</v>
      </c>
      <c r="F34" s="68">
        <v>2559.6375250999999</v>
      </c>
      <c r="G34" s="68">
        <v>2679.9973113000001</v>
      </c>
      <c r="H34" s="68">
        <v>2135.1257565000001</v>
      </c>
      <c r="J34" s="68">
        <v>301828</v>
      </c>
      <c r="K34" s="68">
        <v>525098</v>
      </c>
      <c r="L34" s="68">
        <v>852831</v>
      </c>
      <c r="M34" s="68">
        <v>653842</v>
      </c>
      <c r="N34" s="68">
        <v>197793</v>
      </c>
      <c r="O34" s="68">
        <v>105015</v>
      </c>
    </row>
    <row r="35" spans="1:15">
      <c r="A35" s="117">
        <v>37500</v>
      </c>
      <c r="B35" s="68">
        <v>2069.7568855</v>
      </c>
      <c r="C35" s="68">
        <v>1935.9828941999999</v>
      </c>
      <c r="D35" s="68">
        <v>2160.4150421999998</v>
      </c>
      <c r="E35" s="68">
        <v>2607.8058464999999</v>
      </c>
      <c r="F35" s="68">
        <v>2563.2672336999999</v>
      </c>
      <c r="G35" s="68">
        <v>2680.8483967000002</v>
      </c>
      <c r="H35" s="68">
        <v>2137.6701545000001</v>
      </c>
      <c r="J35" s="68">
        <v>299855</v>
      </c>
      <c r="K35" s="68">
        <v>525721</v>
      </c>
      <c r="L35" s="68">
        <v>854824</v>
      </c>
      <c r="M35" s="68">
        <v>657640</v>
      </c>
      <c r="N35" s="68">
        <v>199111</v>
      </c>
      <c r="O35" s="68">
        <v>105161</v>
      </c>
    </row>
    <row r="36" spans="1:15">
      <c r="A36" s="117">
        <v>37530</v>
      </c>
      <c r="B36" s="68">
        <v>2071.3732283999998</v>
      </c>
      <c r="C36" s="68">
        <v>1936.9992752000001</v>
      </c>
      <c r="D36" s="68">
        <v>2162.9274473999999</v>
      </c>
      <c r="E36" s="68">
        <v>2610.2542217</v>
      </c>
      <c r="F36" s="68">
        <v>2566.5992034999999</v>
      </c>
      <c r="G36" s="68">
        <v>2681.7860047999998</v>
      </c>
      <c r="H36" s="68">
        <v>2139.6271249000001</v>
      </c>
      <c r="J36" s="68">
        <v>299088</v>
      </c>
      <c r="K36" s="68">
        <v>526370</v>
      </c>
      <c r="L36" s="68">
        <v>857485</v>
      </c>
      <c r="M36" s="68">
        <v>661466</v>
      </c>
      <c r="N36" s="68">
        <v>200445</v>
      </c>
      <c r="O36" s="68">
        <v>105449</v>
      </c>
    </row>
    <row r="37" spans="1:15">
      <c r="A37" s="117">
        <v>37561</v>
      </c>
      <c r="B37" s="68">
        <v>2073.6293277</v>
      </c>
      <c r="C37" s="68">
        <v>1938.0390755999999</v>
      </c>
      <c r="D37" s="68">
        <v>2166.7044138000001</v>
      </c>
      <c r="E37" s="68">
        <v>2613.1325536999998</v>
      </c>
      <c r="F37" s="68">
        <v>2570.4213998999999</v>
      </c>
      <c r="G37" s="68">
        <v>2683.0166158000002</v>
      </c>
      <c r="H37" s="68">
        <v>2142.3034008</v>
      </c>
      <c r="J37" s="68">
        <v>297993</v>
      </c>
      <c r="K37" s="68">
        <v>527484</v>
      </c>
      <c r="L37" s="68">
        <v>860085</v>
      </c>
      <c r="M37" s="68">
        <v>665979</v>
      </c>
      <c r="N37" s="68">
        <v>202300</v>
      </c>
      <c r="O37" s="68">
        <v>105939</v>
      </c>
    </row>
    <row r="38" spans="1:15">
      <c r="A38" s="117">
        <v>37591</v>
      </c>
      <c r="B38" s="68">
        <v>2075.5790477</v>
      </c>
      <c r="C38" s="68">
        <v>1939.0641298</v>
      </c>
      <c r="D38" s="68">
        <v>2169.9902759000001</v>
      </c>
      <c r="E38" s="68">
        <v>2616.0078899999999</v>
      </c>
      <c r="F38" s="68">
        <v>2574.2298107000001</v>
      </c>
      <c r="G38" s="68">
        <v>2684.3832818999999</v>
      </c>
      <c r="H38" s="68">
        <v>2144.6855494000001</v>
      </c>
      <c r="J38" s="68">
        <v>296947</v>
      </c>
      <c r="K38" s="68">
        <v>528393</v>
      </c>
      <c r="L38" s="68">
        <v>862205</v>
      </c>
      <c r="M38" s="68">
        <v>669923</v>
      </c>
      <c r="N38" s="68">
        <v>203847</v>
      </c>
      <c r="O38" s="68">
        <v>106336</v>
      </c>
    </row>
    <row r="39" spans="1:15">
      <c r="A39" s="117">
        <v>37622</v>
      </c>
      <c r="B39" s="68">
        <v>2077.6174661</v>
      </c>
      <c r="C39" s="68">
        <v>1939.8217583999999</v>
      </c>
      <c r="D39" s="68">
        <v>2173.5827204000002</v>
      </c>
      <c r="E39" s="68">
        <v>2618.4119209999999</v>
      </c>
      <c r="F39" s="68">
        <v>2577.579475</v>
      </c>
      <c r="G39" s="68">
        <v>2685.3313797999999</v>
      </c>
      <c r="H39" s="68">
        <v>2147.0091771000002</v>
      </c>
      <c r="J39" s="68">
        <v>295942</v>
      </c>
      <c r="K39" s="68">
        <v>529208</v>
      </c>
      <c r="L39" s="68">
        <v>864313</v>
      </c>
      <c r="M39" s="68">
        <v>673317</v>
      </c>
      <c r="N39" s="68">
        <v>205417</v>
      </c>
      <c r="O39" s="68">
        <v>106753</v>
      </c>
    </row>
    <row r="40" spans="1:15">
      <c r="A40" s="117">
        <v>37653</v>
      </c>
      <c r="B40" s="68">
        <v>2079.8449377000002</v>
      </c>
      <c r="C40" s="68">
        <v>1940.8186899</v>
      </c>
      <c r="D40" s="68">
        <v>2177.4770360000002</v>
      </c>
      <c r="E40" s="68">
        <v>2621.5601575000001</v>
      </c>
      <c r="F40" s="68">
        <v>2582.0186453000001</v>
      </c>
      <c r="G40" s="68">
        <v>2686.3463253999998</v>
      </c>
      <c r="H40" s="68">
        <v>2149.7180558</v>
      </c>
      <c r="J40" s="68">
        <v>294841</v>
      </c>
      <c r="K40" s="68">
        <v>530208</v>
      </c>
      <c r="L40" s="68">
        <v>867097</v>
      </c>
      <c r="M40" s="68">
        <v>677918</v>
      </c>
      <c r="N40" s="68">
        <v>207243</v>
      </c>
      <c r="O40" s="68">
        <v>107237</v>
      </c>
    </row>
    <row r="41" spans="1:15">
      <c r="A41" s="117">
        <v>37681</v>
      </c>
      <c r="B41" s="68">
        <v>2081.6864584999998</v>
      </c>
      <c r="C41" s="68">
        <v>1941.5637942000001</v>
      </c>
      <c r="D41" s="68">
        <v>2180.9138005999998</v>
      </c>
      <c r="E41" s="68">
        <v>2623.9704910999999</v>
      </c>
      <c r="F41" s="68">
        <v>2585.4394946000002</v>
      </c>
      <c r="G41" s="68">
        <v>2687.0982755</v>
      </c>
      <c r="H41" s="68">
        <v>2151.9464976999998</v>
      </c>
      <c r="J41" s="68">
        <v>293720</v>
      </c>
      <c r="K41" s="68">
        <v>530695</v>
      </c>
      <c r="L41" s="68">
        <v>868997</v>
      </c>
      <c r="M41" s="68">
        <v>681464</v>
      </c>
      <c r="N41" s="68">
        <v>208581</v>
      </c>
      <c r="O41" s="68">
        <v>107515</v>
      </c>
    </row>
    <row r="42" spans="1:15">
      <c r="A42" s="117">
        <v>37712</v>
      </c>
      <c r="B42" s="68">
        <v>2083.3683483999998</v>
      </c>
      <c r="C42" s="68">
        <v>1942.4401948</v>
      </c>
      <c r="D42" s="68">
        <v>2183.9634670999999</v>
      </c>
      <c r="E42" s="68">
        <v>2626.7948446999999</v>
      </c>
      <c r="F42" s="68">
        <v>2589.2624876</v>
      </c>
      <c r="G42" s="68">
        <v>2688.2803395000001</v>
      </c>
      <c r="H42" s="68">
        <v>2154.0792123000001</v>
      </c>
      <c r="J42" s="68">
        <v>292803</v>
      </c>
      <c r="K42" s="68">
        <v>531425</v>
      </c>
      <c r="L42" s="68">
        <v>871469</v>
      </c>
      <c r="M42" s="68">
        <v>685462</v>
      </c>
      <c r="N42" s="68">
        <v>209902</v>
      </c>
      <c r="O42" s="68">
        <v>107910</v>
      </c>
    </row>
    <row r="43" spans="1:15">
      <c r="A43" s="117">
        <v>37742</v>
      </c>
      <c r="B43" s="68">
        <v>2085.3552582000002</v>
      </c>
      <c r="C43" s="68">
        <v>1943.4544713</v>
      </c>
      <c r="D43" s="68">
        <v>2187.5047389000001</v>
      </c>
      <c r="E43" s="68">
        <v>2630.2583211000001</v>
      </c>
      <c r="F43" s="68">
        <v>2593.8935494000002</v>
      </c>
      <c r="G43" s="68">
        <v>2689.8230684</v>
      </c>
      <c r="H43" s="68">
        <v>2156.5997819999998</v>
      </c>
      <c r="J43" s="68">
        <v>291738</v>
      </c>
      <c r="K43" s="68">
        <v>532275</v>
      </c>
      <c r="L43" s="68">
        <v>874367</v>
      </c>
      <c r="M43" s="68">
        <v>689966</v>
      </c>
      <c r="N43" s="68">
        <v>211559</v>
      </c>
      <c r="O43" s="68">
        <v>108402</v>
      </c>
    </row>
    <row r="44" spans="1:15">
      <c r="A44" s="117">
        <v>37773</v>
      </c>
      <c r="B44" s="68">
        <v>2087.6094294</v>
      </c>
      <c r="C44" s="68">
        <v>1944.6520381</v>
      </c>
      <c r="D44" s="68">
        <v>2191.3133581000002</v>
      </c>
      <c r="E44" s="68">
        <v>2633.6955987000001</v>
      </c>
      <c r="F44" s="68">
        <v>2598.4322907999999</v>
      </c>
      <c r="G44" s="68">
        <v>2691.3592502000001</v>
      </c>
      <c r="H44" s="68">
        <v>2159.3601534999998</v>
      </c>
      <c r="J44" s="68">
        <v>290839</v>
      </c>
      <c r="K44" s="68">
        <v>532977</v>
      </c>
      <c r="L44" s="68">
        <v>877848</v>
      </c>
      <c r="M44" s="68">
        <v>695442</v>
      </c>
      <c r="N44" s="68">
        <v>213437</v>
      </c>
      <c r="O44" s="68">
        <v>108941</v>
      </c>
    </row>
    <row r="45" spans="1:15">
      <c r="A45" s="117">
        <v>37803</v>
      </c>
      <c r="B45" s="68">
        <v>2089.6202158999999</v>
      </c>
      <c r="C45" s="68">
        <v>1945.7663888</v>
      </c>
      <c r="D45" s="68">
        <v>2194.8181359</v>
      </c>
      <c r="E45" s="68">
        <v>2636.4001048</v>
      </c>
      <c r="F45" s="68">
        <v>2602.1916818</v>
      </c>
      <c r="G45" s="68">
        <v>2692.3112074000001</v>
      </c>
      <c r="H45" s="68">
        <v>2161.7625444999999</v>
      </c>
      <c r="J45" s="68">
        <v>289989</v>
      </c>
      <c r="K45" s="68">
        <v>533991</v>
      </c>
      <c r="L45" s="68">
        <v>881271</v>
      </c>
      <c r="M45" s="68">
        <v>700790</v>
      </c>
      <c r="N45" s="68">
        <v>215122</v>
      </c>
      <c r="O45" s="68">
        <v>109465</v>
      </c>
    </row>
    <row r="46" spans="1:15">
      <c r="A46" s="117">
        <v>37834</v>
      </c>
      <c r="B46" s="68">
        <v>2091.9994894000001</v>
      </c>
      <c r="C46" s="68">
        <v>1947.0599308000001</v>
      </c>
      <c r="D46" s="68">
        <v>2198.8857364999999</v>
      </c>
      <c r="E46" s="68">
        <v>2639.4210389</v>
      </c>
      <c r="F46" s="68">
        <v>2606.2961580000001</v>
      </c>
      <c r="G46" s="68">
        <v>2693.5509348000001</v>
      </c>
      <c r="H46" s="68">
        <v>2164.5487088999998</v>
      </c>
      <c r="J46" s="68">
        <v>288822</v>
      </c>
      <c r="K46" s="68">
        <v>534677</v>
      </c>
      <c r="L46" s="68">
        <v>884122</v>
      </c>
      <c r="M46" s="68">
        <v>705923</v>
      </c>
      <c r="N46" s="68">
        <v>216706</v>
      </c>
      <c r="O46" s="68">
        <v>110103</v>
      </c>
    </row>
    <row r="47" spans="1:15">
      <c r="A47" s="117">
        <v>37865</v>
      </c>
      <c r="B47" s="68">
        <v>2094.2040284</v>
      </c>
      <c r="C47" s="68">
        <v>1948.2744267</v>
      </c>
      <c r="D47" s="68">
        <v>2202.6005955000001</v>
      </c>
      <c r="E47" s="68">
        <v>2642.1211459000001</v>
      </c>
      <c r="F47" s="68">
        <v>2610.1265557000002</v>
      </c>
      <c r="G47" s="68">
        <v>2694.4331929999998</v>
      </c>
      <c r="H47" s="68">
        <v>2167.1093230000001</v>
      </c>
      <c r="J47" s="68">
        <v>287735</v>
      </c>
      <c r="K47" s="68">
        <v>535393</v>
      </c>
      <c r="L47" s="68">
        <v>886836</v>
      </c>
      <c r="M47" s="68">
        <v>710733</v>
      </c>
      <c r="N47" s="68">
        <v>218402</v>
      </c>
      <c r="O47" s="68">
        <v>110596</v>
      </c>
    </row>
    <row r="48" spans="1:15">
      <c r="A48" s="117">
        <v>37895</v>
      </c>
      <c r="B48" s="68">
        <v>2096.3271829999999</v>
      </c>
      <c r="C48" s="68">
        <v>1949.5998678999999</v>
      </c>
      <c r="D48" s="68">
        <v>2205.9712263000001</v>
      </c>
      <c r="E48" s="68">
        <v>2644.7475960000002</v>
      </c>
      <c r="F48" s="68">
        <v>2614.0164208000001</v>
      </c>
      <c r="G48" s="68">
        <v>2694.943487</v>
      </c>
      <c r="H48" s="68">
        <v>2169.5299764000001</v>
      </c>
      <c r="J48" s="68">
        <v>286977</v>
      </c>
      <c r="K48" s="68">
        <v>536381</v>
      </c>
      <c r="L48" s="68">
        <v>890299</v>
      </c>
      <c r="M48" s="68">
        <v>716000</v>
      </c>
      <c r="N48" s="68">
        <v>220167</v>
      </c>
      <c r="O48" s="68">
        <v>111185</v>
      </c>
    </row>
    <row r="49" spans="1:15">
      <c r="A49" s="117">
        <v>37926</v>
      </c>
      <c r="B49" s="68">
        <v>2099.2814586</v>
      </c>
      <c r="C49" s="68">
        <v>1951.0227629000001</v>
      </c>
      <c r="D49" s="68">
        <v>2210.8083628999998</v>
      </c>
      <c r="E49" s="68">
        <v>2647.4995766000002</v>
      </c>
      <c r="F49" s="68">
        <v>2617.786243</v>
      </c>
      <c r="G49" s="68">
        <v>2695.9508839</v>
      </c>
      <c r="H49" s="68">
        <v>2172.7644328000001</v>
      </c>
      <c r="J49" s="68">
        <v>286007</v>
      </c>
      <c r="K49" s="68">
        <v>537364</v>
      </c>
      <c r="L49" s="68">
        <v>893275</v>
      </c>
      <c r="M49" s="68">
        <v>721776</v>
      </c>
      <c r="N49" s="68">
        <v>222622</v>
      </c>
      <c r="O49" s="68">
        <v>111950</v>
      </c>
    </row>
    <row r="50" spans="1:15">
      <c r="A50" s="117">
        <v>37956</v>
      </c>
      <c r="B50" s="68">
        <v>2101.3033326999998</v>
      </c>
      <c r="C50" s="68">
        <v>1952.393615</v>
      </c>
      <c r="D50" s="68">
        <v>2214.0162739000002</v>
      </c>
      <c r="E50" s="68">
        <v>2649.8597387999998</v>
      </c>
      <c r="F50" s="68">
        <v>2621.1759866000002</v>
      </c>
      <c r="G50" s="68">
        <v>2696.6495031999998</v>
      </c>
      <c r="H50" s="68">
        <v>2175.0500852</v>
      </c>
      <c r="J50" s="68">
        <v>285175</v>
      </c>
      <c r="K50" s="68">
        <v>537799</v>
      </c>
      <c r="L50" s="68">
        <v>895313</v>
      </c>
      <c r="M50" s="68">
        <v>725959</v>
      </c>
      <c r="N50" s="68">
        <v>224490</v>
      </c>
      <c r="O50" s="68">
        <v>112354</v>
      </c>
    </row>
    <row r="51" spans="1:15">
      <c r="A51" s="117">
        <v>37987</v>
      </c>
      <c r="B51" s="68">
        <v>2103.2244899000002</v>
      </c>
      <c r="C51" s="68">
        <v>1953.6813443000001</v>
      </c>
      <c r="D51" s="68">
        <v>2217.1952752000002</v>
      </c>
      <c r="E51" s="68">
        <v>2652.2244681000002</v>
      </c>
      <c r="F51" s="68">
        <v>2624.3852277999999</v>
      </c>
      <c r="G51" s="68">
        <v>2697.6507075999998</v>
      </c>
      <c r="H51" s="68">
        <v>2177.2854385999999</v>
      </c>
      <c r="J51" s="68">
        <v>284298</v>
      </c>
      <c r="K51" s="68">
        <v>538459</v>
      </c>
      <c r="L51" s="68">
        <v>897340</v>
      </c>
      <c r="M51" s="68">
        <v>730076</v>
      </c>
      <c r="N51" s="68">
        <v>226129</v>
      </c>
      <c r="O51" s="68">
        <v>112812</v>
      </c>
    </row>
    <row r="52" spans="1:15">
      <c r="A52" s="117">
        <v>38018</v>
      </c>
      <c r="B52" s="68">
        <v>2105.4216977000001</v>
      </c>
      <c r="C52" s="68">
        <v>1954.9860177</v>
      </c>
      <c r="D52" s="68">
        <v>2220.9365827000001</v>
      </c>
      <c r="E52" s="68">
        <v>2654.9629700999999</v>
      </c>
      <c r="F52" s="68">
        <v>2628.0108052</v>
      </c>
      <c r="G52" s="68">
        <v>2698.8543886000002</v>
      </c>
      <c r="H52" s="68">
        <v>2179.8467418999999</v>
      </c>
      <c r="J52" s="68">
        <v>283458</v>
      </c>
      <c r="K52" s="68">
        <v>539168</v>
      </c>
      <c r="L52" s="68">
        <v>899779</v>
      </c>
      <c r="M52" s="68">
        <v>735239</v>
      </c>
      <c r="N52" s="68">
        <v>228177</v>
      </c>
      <c r="O52" s="68">
        <v>113320</v>
      </c>
    </row>
    <row r="53" spans="1:15">
      <c r="A53" s="117">
        <v>38047</v>
      </c>
      <c r="B53" s="68">
        <v>2107.2237095999999</v>
      </c>
      <c r="C53" s="68">
        <v>1956.1754866000001</v>
      </c>
      <c r="D53" s="68">
        <v>2224.1584026999999</v>
      </c>
      <c r="E53" s="68">
        <v>2657.3603987000001</v>
      </c>
      <c r="F53" s="68">
        <v>2631.5125456000001</v>
      </c>
      <c r="G53" s="68">
        <v>2699.4551888999999</v>
      </c>
      <c r="H53" s="68">
        <v>2182.0027236999999</v>
      </c>
      <c r="J53" s="68">
        <v>282431</v>
      </c>
      <c r="K53" s="68">
        <v>539462</v>
      </c>
      <c r="L53" s="68">
        <v>901545</v>
      </c>
      <c r="M53" s="68">
        <v>739598</v>
      </c>
      <c r="N53" s="68">
        <v>229530</v>
      </c>
      <c r="O53" s="68">
        <v>113682</v>
      </c>
    </row>
    <row r="54" spans="1:15">
      <c r="A54" s="117">
        <v>38078</v>
      </c>
      <c r="B54" s="68">
        <v>2109.5384439999998</v>
      </c>
      <c r="C54" s="68">
        <v>1957.6885494999999</v>
      </c>
      <c r="D54" s="68">
        <v>2227.9218353000001</v>
      </c>
      <c r="E54" s="68">
        <v>2660.1638809000001</v>
      </c>
      <c r="F54" s="68">
        <v>2635.4090591999998</v>
      </c>
      <c r="G54" s="68">
        <v>2700.4089075000002</v>
      </c>
      <c r="H54" s="68">
        <v>2184.6646455999999</v>
      </c>
      <c r="J54" s="68">
        <v>281708</v>
      </c>
      <c r="K54" s="68">
        <v>540032</v>
      </c>
      <c r="L54" s="68">
        <v>904120</v>
      </c>
      <c r="M54" s="68">
        <v>744991</v>
      </c>
      <c r="N54" s="68">
        <v>231425</v>
      </c>
      <c r="O54" s="68">
        <v>114349</v>
      </c>
    </row>
    <row r="55" spans="1:15">
      <c r="A55" s="117">
        <v>38108</v>
      </c>
      <c r="B55" s="68">
        <v>2111.8217100000002</v>
      </c>
      <c r="C55" s="68">
        <v>1959.1271354999999</v>
      </c>
      <c r="D55" s="68">
        <v>2231.6880062999999</v>
      </c>
      <c r="E55" s="68">
        <v>2662.9605655</v>
      </c>
      <c r="F55" s="68">
        <v>2639.2179446999999</v>
      </c>
      <c r="G55" s="68">
        <v>2701.4860699000001</v>
      </c>
      <c r="H55" s="68">
        <v>2187.3329340999999</v>
      </c>
      <c r="J55" s="68">
        <v>280723</v>
      </c>
      <c r="K55" s="68">
        <v>540479</v>
      </c>
      <c r="L55" s="68">
        <v>906515</v>
      </c>
      <c r="M55" s="68">
        <v>750242</v>
      </c>
      <c r="N55" s="68">
        <v>233401</v>
      </c>
      <c r="O55" s="68">
        <v>114878</v>
      </c>
    </row>
    <row r="56" spans="1:15">
      <c r="A56" s="117">
        <v>38139</v>
      </c>
      <c r="B56" s="68">
        <v>2113.8927401999999</v>
      </c>
      <c r="C56" s="68">
        <v>1960.2491648</v>
      </c>
      <c r="D56" s="68">
        <v>2235.2556816000001</v>
      </c>
      <c r="E56" s="68">
        <v>2665.6595963999998</v>
      </c>
      <c r="F56" s="68">
        <v>2642.890073</v>
      </c>
      <c r="G56" s="68">
        <v>2702.4988804999998</v>
      </c>
      <c r="H56" s="68">
        <v>2189.8216004999999</v>
      </c>
      <c r="J56" s="68">
        <v>279864</v>
      </c>
      <c r="K56" s="68">
        <v>540875</v>
      </c>
      <c r="L56" s="68">
        <v>908486</v>
      </c>
      <c r="M56" s="68">
        <v>755532</v>
      </c>
      <c r="N56" s="68">
        <v>235353</v>
      </c>
      <c r="O56" s="68">
        <v>115251</v>
      </c>
    </row>
    <row r="57" spans="1:15">
      <c r="A57" s="117">
        <v>38169</v>
      </c>
      <c r="B57" s="68">
        <v>2116.2987127000001</v>
      </c>
      <c r="C57" s="68">
        <v>1961.5317325000001</v>
      </c>
      <c r="D57" s="68">
        <v>2239.2182505999999</v>
      </c>
      <c r="E57" s="68">
        <v>2668.2154559000001</v>
      </c>
      <c r="F57" s="68">
        <v>2646.3070846999999</v>
      </c>
      <c r="G57" s="68">
        <v>2703.4956956999999</v>
      </c>
      <c r="H57" s="68">
        <v>2192.5687802000002</v>
      </c>
      <c r="J57" s="68">
        <v>279049</v>
      </c>
      <c r="K57" s="68">
        <v>541232</v>
      </c>
      <c r="L57" s="68">
        <v>910897</v>
      </c>
      <c r="M57" s="68">
        <v>761227</v>
      </c>
      <c r="N57" s="68">
        <v>237457</v>
      </c>
      <c r="O57" s="68">
        <v>115821</v>
      </c>
    </row>
    <row r="58" spans="1:15">
      <c r="A58" s="117">
        <v>38200</v>
      </c>
      <c r="B58" s="68">
        <v>2118.7491399</v>
      </c>
      <c r="C58" s="68">
        <v>1963.1639298</v>
      </c>
      <c r="D58" s="68">
        <v>2243.0884907999998</v>
      </c>
      <c r="E58" s="68">
        <v>2670.6975363000001</v>
      </c>
      <c r="F58" s="68">
        <v>2649.7155524999998</v>
      </c>
      <c r="G58" s="68">
        <v>2704.3987683999999</v>
      </c>
      <c r="H58" s="68">
        <v>2195.3026632000001</v>
      </c>
      <c r="J58" s="68">
        <v>278077</v>
      </c>
      <c r="K58" s="68">
        <v>541302</v>
      </c>
      <c r="L58" s="68">
        <v>912459</v>
      </c>
      <c r="M58" s="68">
        <v>766216</v>
      </c>
      <c r="N58" s="68">
        <v>239435</v>
      </c>
      <c r="O58" s="68">
        <v>116318</v>
      </c>
    </row>
    <row r="59" spans="1:15">
      <c r="A59" s="117">
        <v>38231</v>
      </c>
      <c r="B59" s="68">
        <v>2121.3204239000002</v>
      </c>
      <c r="C59" s="68">
        <v>1964.7309848</v>
      </c>
      <c r="D59" s="68">
        <v>2247.1696923999998</v>
      </c>
      <c r="E59" s="68">
        <v>2673.1218143000001</v>
      </c>
      <c r="F59" s="68">
        <v>2653.09863</v>
      </c>
      <c r="G59" s="68">
        <v>2705.2155207000001</v>
      </c>
      <c r="H59" s="68">
        <v>2198.0817087</v>
      </c>
      <c r="J59" s="68">
        <v>277250</v>
      </c>
      <c r="K59" s="68">
        <v>541549</v>
      </c>
      <c r="L59" s="68">
        <v>914478</v>
      </c>
      <c r="M59" s="68">
        <v>771169</v>
      </c>
      <c r="N59" s="68">
        <v>241752</v>
      </c>
      <c r="O59" s="68">
        <v>116876</v>
      </c>
    </row>
    <row r="60" spans="1:15">
      <c r="A60" s="117">
        <v>38261</v>
      </c>
      <c r="B60" s="68">
        <v>2123.6041908000002</v>
      </c>
      <c r="C60" s="68">
        <v>1966.1587712</v>
      </c>
      <c r="D60" s="68">
        <v>2250.6177130000001</v>
      </c>
      <c r="E60" s="68">
        <v>2674.8712771999999</v>
      </c>
      <c r="F60" s="68">
        <v>2655.5859365000001</v>
      </c>
      <c r="G60" s="68">
        <v>2705.6694471000001</v>
      </c>
      <c r="H60" s="68">
        <v>2200.4759220999999</v>
      </c>
      <c r="J60" s="68">
        <v>276677</v>
      </c>
      <c r="K60" s="68">
        <v>541920</v>
      </c>
      <c r="L60" s="68">
        <v>917277</v>
      </c>
      <c r="M60" s="68">
        <v>775976</v>
      </c>
      <c r="N60" s="68">
        <v>244118</v>
      </c>
      <c r="O60" s="68">
        <v>117334</v>
      </c>
    </row>
    <row r="61" spans="1:15">
      <c r="A61" s="117">
        <v>38292</v>
      </c>
      <c r="B61" s="68">
        <v>2125.9164727000002</v>
      </c>
      <c r="C61" s="68">
        <v>1967.6409062</v>
      </c>
      <c r="D61" s="68">
        <v>2254.2496317999999</v>
      </c>
      <c r="E61" s="68">
        <v>2676.8866714999999</v>
      </c>
      <c r="F61" s="68">
        <v>2658.3681668999998</v>
      </c>
      <c r="G61" s="68">
        <v>2706.3845440999999</v>
      </c>
      <c r="H61" s="68">
        <v>2202.9476353</v>
      </c>
      <c r="J61" s="68">
        <v>275868</v>
      </c>
      <c r="K61" s="68">
        <v>541991</v>
      </c>
      <c r="L61" s="68">
        <v>919068</v>
      </c>
      <c r="M61" s="68">
        <v>780162</v>
      </c>
      <c r="N61" s="68">
        <v>246080</v>
      </c>
      <c r="O61" s="68">
        <v>117803</v>
      </c>
    </row>
    <row r="62" spans="1:15">
      <c r="A62" s="117">
        <v>38322</v>
      </c>
      <c r="B62" s="68">
        <v>2128.3625222000001</v>
      </c>
      <c r="C62" s="68">
        <v>1969.2708519</v>
      </c>
      <c r="D62" s="68">
        <v>2258.0318572000001</v>
      </c>
      <c r="E62" s="68">
        <v>2678.9933682000001</v>
      </c>
      <c r="F62" s="68">
        <v>2661.3181540999999</v>
      </c>
      <c r="G62" s="68">
        <v>2707.0496644999998</v>
      </c>
      <c r="H62" s="68">
        <v>2205.5630586000002</v>
      </c>
      <c r="J62" s="68">
        <v>275134</v>
      </c>
      <c r="K62" s="68">
        <v>542495</v>
      </c>
      <c r="L62" s="68">
        <v>921193</v>
      </c>
      <c r="M62" s="68">
        <v>785072</v>
      </c>
      <c r="N62" s="68">
        <v>248274</v>
      </c>
      <c r="O62" s="68">
        <v>118477</v>
      </c>
    </row>
    <row r="63" spans="1:15">
      <c r="A63" s="117">
        <v>38353</v>
      </c>
      <c r="B63" s="68">
        <v>2130.5001259999999</v>
      </c>
      <c r="C63" s="68">
        <v>1970.479014</v>
      </c>
      <c r="D63" s="68">
        <v>2261.5464910999999</v>
      </c>
      <c r="E63" s="68">
        <v>2680.7899298000002</v>
      </c>
      <c r="F63" s="68">
        <v>2663.9925991999999</v>
      </c>
      <c r="G63" s="68">
        <v>2707.3515404999998</v>
      </c>
      <c r="H63" s="68">
        <v>2207.8723347</v>
      </c>
      <c r="J63" s="68">
        <v>274409</v>
      </c>
      <c r="K63" s="68">
        <v>542625</v>
      </c>
      <c r="L63" s="68">
        <v>922809</v>
      </c>
      <c r="M63" s="68">
        <v>789199</v>
      </c>
      <c r="N63" s="68">
        <v>250207</v>
      </c>
      <c r="O63" s="68">
        <v>118945</v>
      </c>
    </row>
    <row r="64" spans="1:15">
      <c r="A64" s="117">
        <v>38384</v>
      </c>
      <c r="B64" s="68">
        <v>2132.4919998999999</v>
      </c>
      <c r="C64" s="68">
        <v>1971.6398793999999</v>
      </c>
      <c r="D64" s="68">
        <v>2265.0700489999999</v>
      </c>
      <c r="E64" s="68">
        <v>2683.0902259999998</v>
      </c>
      <c r="F64" s="68">
        <v>2667.1735825000001</v>
      </c>
      <c r="G64" s="68">
        <v>2708.1736431999998</v>
      </c>
      <c r="H64" s="68">
        <v>2210.1592356000001</v>
      </c>
      <c r="J64" s="68">
        <v>273630</v>
      </c>
      <c r="K64" s="68">
        <v>543196</v>
      </c>
      <c r="L64" s="68">
        <v>925273</v>
      </c>
      <c r="M64" s="68">
        <v>793855</v>
      </c>
      <c r="N64" s="68">
        <v>252009</v>
      </c>
      <c r="O64" s="68">
        <v>119505</v>
      </c>
    </row>
    <row r="65" spans="1:15">
      <c r="A65" s="117">
        <v>38412</v>
      </c>
      <c r="B65" s="68">
        <v>2134.0813269</v>
      </c>
      <c r="C65" s="68">
        <v>1972.7840865000001</v>
      </c>
      <c r="D65" s="68">
        <v>2267.7682712000001</v>
      </c>
      <c r="E65" s="68">
        <v>2685.2699137</v>
      </c>
      <c r="F65" s="68">
        <v>2670.2186529000001</v>
      </c>
      <c r="G65" s="68">
        <v>2708.9448102000001</v>
      </c>
      <c r="H65" s="68">
        <v>2212.0591330000002</v>
      </c>
      <c r="J65" s="68">
        <v>272835</v>
      </c>
      <c r="K65" s="68">
        <v>542999</v>
      </c>
      <c r="L65" s="68">
        <v>926271</v>
      </c>
      <c r="M65" s="68">
        <v>797317</v>
      </c>
      <c r="N65" s="68">
        <v>253071</v>
      </c>
      <c r="O65" s="68">
        <v>119872</v>
      </c>
    </row>
    <row r="66" spans="1:15">
      <c r="A66" s="117">
        <v>38443</v>
      </c>
      <c r="B66" s="68">
        <v>2136.0821222</v>
      </c>
      <c r="C66" s="68">
        <v>1974.0967372</v>
      </c>
      <c r="D66" s="68">
        <v>2271.125931</v>
      </c>
      <c r="E66" s="68">
        <v>2687.4702232</v>
      </c>
      <c r="F66" s="68">
        <v>2673.3895505</v>
      </c>
      <c r="G66" s="68">
        <v>2709.4941425000002</v>
      </c>
      <c r="H66" s="68">
        <v>2214.3827624</v>
      </c>
      <c r="J66" s="68">
        <v>272289</v>
      </c>
      <c r="K66" s="68">
        <v>543347</v>
      </c>
      <c r="L66" s="68">
        <v>929098</v>
      </c>
      <c r="M66" s="68">
        <v>802805</v>
      </c>
      <c r="N66" s="68">
        <v>255082</v>
      </c>
      <c r="O66" s="68">
        <v>120402</v>
      </c>
    </row>
    <row r="67" spans="1:15">
      <c r="A67" s="117">
        <v>38473</v>
      </c>
      <c r="B67" s="68">
        <v>2138.1170949000002</v>
      </c>
      <c r="C67" s="68">
        <v>1975.2646431000001</v>
      </c>
      <c r="D67" s="68">
        <v>2274.6734694000002</v>
      </c>
      <c r="E67" s="68">
        <v>2689.6740479</v>
      </c>
      <c r="F67" s="68">
        <v>2676.6041811999999</v>
      </c>
      <c r="G67" s="68">
        <v>2710.0287032000001</v>
      </c>
      <c r="H67" s="68">
        <v>2216.7151883000001</v>
      </c>
      <c r="J67" s="68">
        <v>271320</v>
      </c>
      <c r="K67" s="68">
        <v>543372</v>
      </c>
      <c r="L67" s="68">
        <v>930776</v>
      </c>
      <c r="M67" s="68">
        <v>807536</v>
      </c>
      <c r="N67" s="68">
        <v>256787</v>
      </c>
      <c r="O67" s="68">
        <v>120812</v>
      </c>
    </row>
    <row r="68" spans="1:15">
      <c r="A68" s="117">
        <v>38504</v>
      </c>
      <c r="B68" s="68">
        <v>2140.1340848999998</v>
      </c>
      <c r="C68" s="68">
        <v>1976.2852227999999</v>
      </c>
      <c r="D68" s="68">
        <v>2278.1342429000001</v>
      </c>
      <c r="E68" s="68">
        <v>2691.8369553000002</v>
      </c>
      <c r="F68" s="68">
        <v>2679.6957750000001</v>
      </c>
      <c r="G68" s="68">
        <v>2710.6237885999999</v>
      </c>
      <c r="H68" s="68">
        <v>2219.0308405000001</v>
      </c>
      <c r="J68" s="68">
        <v>270804</v>
      </c>
      <c r="K68" s="68">
        <v>543479</v>
      </c>
      <c r="L68" s="68">
        <v>933092</v>
      </c>
      <c r="M68" s="68">
        <v>812913</v>
      </c>
      <c r="N68" s="68">
        <v>258805</v>
      </c>
      <c r="O68" s="68">
        <v>121214</v>
      </c>
    </row>
    <row r="69" spans="1:15">
      <c r="A69" s="117">
        <v>38534</v>
      </c>
      <c r="B69" s="68">
        <v>2141.7796244000001</v>
      </c>
      <c r="C69" s="68">
        <v>1977.1779586</v>
      </c>
      <c r="D69" s="68">
        <v>2281.1448079000002</v>
      </c>
      <c r="E69" s="68">
        <v>2693.9809955999999</v>
      </c>
      <c r="F69" s="68">
        <v>2682.8451623000001</v>
      </c>
      <c r="G69" s="68">
        <v>2711.0649659000001</v>
      </c>
      <c r="H69" s="68">
        <v>2221.0952634</v>
      </c>
      <c r="J69" s="68">
        <v>270161</v>
      </c>
      <c r="K69" s="68">
        <v>544067</v>
      </c>
      <c r="L69" s="68">
        <v>935859</v>
      </c>
      <c r="M69" s="68">
        <v>818337</v>
      </c>
      <c r="N69" s="68">
        <v>260647</v>
      </c>
      <c r="O69" s="68">
        <v>121657</v>
      </c>
    </row>
    <row r="70" spans="1:15">
      <c r="A70" s="117">
        <v>38565</v>
      </c>
      <c r="B70" s="68">
        <v>2143.4863285000001</v>
      </c>
      <c r="C70" s="68">
        <v>1978.098686</v>
      </c>
      <c r="D70" s="68">
        <v>2284.2346447999998</v>
      </c>
      <c r="E70" s="68">
        <v>2695.9505364000001</v>
      </c>
      <c r="F70" s="68">
        <v>2685.9136607999999</v>
      </c>
      <c r="G70" s="68">
        <v>2711.2781003999999</v>
      </c>
      <c r="H70" s="68">
        <v>2223.1303702</v>
      </c>
      <c r="J70" s="68">
        <v>269411</v>
      </c>
      <c r="K70" s="68">
        <v>544342</v>
      </c>
      <c r="L70" s="68">
        <v>937655</v>
      </c>
      <c r="M70" s="68">
        <v>822751</v>
      </c>
      <c r="N70" s="68">
        <v>262290</v>
      </c>
      <c r="O70" s="68">
        <v>122087</v>
      </c>
    </row>
    <row r="71" spans="1:15">
      <c r="A71" s="117">
        <v>38596</v>
      </c>
      <c r="B71" s="68">
        <v>2144.863816</v>
      </c>
      <c r="C71" s="68">
        <v>1978.8067335999999</v>
      </c>
      <c r="D71" s="68">
        <v>2286.7684242</v>
      </c>
      <c r="E71" s="68">
        <v>2698.0265878</v>
      </c>
      <c r="F71" s="68">
        <v>2689.1437821999998</v>
      </c>
      <c r="G71" s="68">
        <v>2711.5114414999998</v>
      </c>
      <c r="H71" s="68">
        <v>2224.9005900000002</v>
      </c>
      <c r="J71" s="68">
        <v>269112</v>
      </c>
      <c r="K71" s="68">
        <v>544952</v>
      </c>
      <c r="L71" s="68">
        <v>940234</v>
      </c>
      <c r="M71" s="68">
        <v>827606</v>
      </c>
      <c r="N71" s="68">
        <v>263980</v>
      </c>
      <c r="O71" s="68">
        <v>122477</v>
      </c>
    </row>
    <row r="72" spans="1:15">
      <c r="A72" s="117">
        <v>38626</v>
      </c>
      <c r="B72" s="68">
        <v>2146.3058532999999</v>
      </c>
      <c r="C72" s="68">
        <v>1979.6430161000001</v>
      </c>
      <c r="D72" s="68">
        <v>2289.1626835000002</v>
      </c>
      <c r="E72" s="68">
        <v>2699.8549962000002</v>
      </c>
      <c r="F72" s="68">
        <v>2691.9005244</v>
      </c>
      <c r="G72" s="68">
        <v>2711.8715450999998</v>
      </c>
      <c r="H72" s="68">
        <v>2226.6115063000002</v>
      </c>
      <c r="J72" s="68">
        <v>268701</v>
      </c>
      <c r="K72" s="68">
        <v>545551</v>
      </c>
      <c r="L72" s="68">
        <v>942741</v>
      </c>
      <c r="M72" s="68">
        <v>831953</v>
      </c>
      <c r="N72" s="68">
        <v>265811</v>
      </c>
      <c r="O72" s="68">
        <v>122806</v>
      </c>
    </row>
    <row r="73" spans="1:15">
      <c r="A73" s="117">
        <v>38657</v>
      </c>
      <c r="B73" s="68">
        <v>2147.9353372</v>
      </c>
      <c r="C73" s="68">
        <v>1980.5062903999999</v>
      </c>
      <c r="D73" s="68">
        <v>2292.1535512</v>
      </c>
      <c r="E73" s="68">
        <v>2701.7213683999998</v>
      </c>
      <c r="F73" s="68">
        <v>2694.8843658999999</v>
      </c>
      <c r="G73" s="68">
        <v>2712.0122612</v>
      </c>
      <c r="H73" s="68">
        <v>2228.4450624000001</v>
      </c>
      <c r="J73" s="68">
        <v>268080</v>
      </c>
      <c r="K73" s="68">
        <v>546072</v>
      </c>
      <c r="L73" s="68">
        <v>944864</v>
      </c>
      <c r="M73" s="68">
        <v>835848</v>
      </c>
      <c r="N73" s="68">
        <v>267554</v>
      </c>
      <c r="O73" s="68">
        <v>123181</v>
      </c>
    </row>
    <row r="74" spans="1:15">
      <c r="A74" s="117">
        <v>38687</v>
      </c>
      <c r="B74" s="68">
        <v>2149.3766117999999</v>
      </c>
      <c r="C74" s="68">
        <v>1981.6724541999999</v>
      </c>
      <c r="D74" s="68">
        <v>2294.4897135000001</v>
      </c>
      <c r="E74" s="68">
        <v>2703.5261411000001</v>
      </c>
      <c r="F74" s="68">
        <v>2697.6430381</v>
      </c>
      <c r="G74" s="68">
        <v>2712.3381208999999</v>
      </c>
      <c r="H74" s="68">
        <v>2230.1110804999998</v>
      </c>
      <c r="J74" s="68">
        <v>267601</v>
      </c>
      <c r="K74" s="68">
        <v>546448</v>
      </c>
      <c r="L74" s="68">
        <v>947229</v>
      </c>
      <c r="M74" s="68">
        <v>839999</v>
      </c>
      <c r="N74" s="68">
        <v>269076</v>
      </c>
      <c r="O74" s="68">
        <v>123550</v>
      </c>
    </row>
    <row r="75" spans="1:15">
      <c r="A75" s="117">
        <v>38718</v>
      </c>
      <c r="B75" s="68">
        <v>2150.9156438999998</v>
      </c>
      <c r="C75" s="68">
        <v>1982.3686792000001</v>
      </c>
      <c r="D75" s="68">
        <v>2297.3522369000002</v>
      </c>
      <c r="E75" s="68">
        <v>2705.0465454999999</v>
      </c>
      <c r="F75" s="68">
        <v>2700.1953726000002</v>
      </c>
      <c r="G75" s="68">
        <v>2712.2780772000001</v>
      </c>
      <c r="H75" s="68">
        <v>2231.7859776999999</v>
      </c>
      <c r="J75" s="68">
        <v>267118</v>
      </c>
      <c r="K75" s="68">
        <v>546604</v>
      </c>
      <c r="L75" s="68">
        <v>948679</v>
      </c>
      <c r="M75" s="68">
        <v>842951</v>
      </c>
      <c r="N75" s="68">
        <v>270490</v>
      </c>
      <c r="O75" s="68">
        <v>123994</v>
      </c>
    </row>
    <row r="76" spans="1:15">
      <c r="A76" s="117">
        <v>38749</v>
      </c>
      <c r="B76" s="68">
        <v>2152.5807448</v>
      </c>
      <c r="C76" s="68">
        <v>1983.0760883</v>
      </c>
      <c r="D76" s="68">
        <v>2300.4006340000001</v>
      </c>
      <c r="E76" s="68">
        <v>2706.4387787000001</v>
      </c>
      <c r="F76" s="68">
        <v>2702.5639196000002</v>
      </c>
      <c r="G76" s="68">
        <v>2712.1660784000001</v>
      </c>
      <c r="H76" s="68">
        <v>2233.5830169000001</v>
      </c>
      <c r="J76" s="68">
        <v>266744</v>
      </c>
      <c r="K76" s="68">
        <v>546954</v>
      </c>
      <c r="L76" s="68">
        <v>950567</v>
      </c>
      <c r="M76" s="68">
        <v>846979</v>
      </c>
      <c r="N76" s="68">
        <v>272168</v>
      </c>
      <c r="O76" s="68">
        <v>124441</v>
      </c>
    </row>
    <row r="77" spans="1:15">
      <c r="A77" s="117">
        <v>38777</v>
      </c>
      <c r="B77" s="68">
        <v>2153.7910642000002</v>
      </c>
      <c r="C77" s="68">
        <v>1983.8456103999999</v>
      </c>
      <c r="D77" s="68">
        <v>2302.6553436999998</v>
      </c>
      <c r="E77" s="68">
        <v>2707.9940738999999</v>
      </c>
      <c r="F77" s="68">
        <v>2705.1278719000002</v>
      </c>
      <c r="G77" s="68">
        <v>2712.2045616</v>
      </c>
      <c r="H77" s="68">
        <v>2235.0181837</v>
      </c>
      <c r="J77" s="68">
        <v>266221</v>
      </c>
      <c r="K77" s="68">
        <v>546754</v>
      </c>
      <c r="L77" s="68">
        <v>951243</v>
      </c>
      <c r="M77" s="68">
        <v>849926</v>
      </c>
      <c r="N77" s="68">
        <v>273197</v>
      </c>
      <c r="O77" s="68">
        <v>124611</v>
      </c>
    </row>
    <row r="78" spans="1:15">
      <c r="A78" s="117">
        <v>38808</v>
      </c>
      <c r="B78" s="68">
        <v>2155.2214140999999</v>
      </c>
      <c r="C78" s="68">
        <v>1984.5211993999999</v>
      </c>
      <c r="D78" s="68">
        <v>2305.2114978</v>
      </c>
      <c r="E78" s="68">
        <v>2709.5609386000001</v>
      </c>
      <c r="F78" s="68">
        <v>2707.6539020999999</v>
      </c>
      <c r="G78" s="68">
        <v>2712.3351960999998</v>
      </c>
      <c r="H78" s="68">
        <v>2236.6881281000001</v>
      </c>
      <c r="J78" s="68">
        <v>266152</v>
      </c>
      <c r="K78" s="68">
        <v>546854</v>
      </c>
      <c r="L78" s="68">
        <v>952901</v>
      </c>
      <c r="M78" s="68">
        <v>854003</v>
      </c>
      <c r="N78" s="68">
        <v>274603</v>
      </c>
      <c r="O78" s="68">
        <v>125025</v>
      </c>
    </row>
    <row r="79" spans="1:15">
      <c r="A79" s="117">
        <v>38838</v>
      </c>
      <c r="B79" s="68">
        <v>2156.0238926000002</v>
      </c>
      <c r="C79" s="68">
        <v>1984.8668233999999</v>
      </c>
      <c r="D79" s="68">
        <v>2307.0644017999998</v>
      </c>
      <c r="E79" s="68">
        <v>2710.9319009999999</v>
      </c>
      <c r="F79" s="68">
        <v>2710.1836788999999</v>
      </c>
      <c r="G79" s="68">
        <v>2712.0143661000002</v>
      </c>
      <c r="H79" s="68">
        <v>2237.7389342000001</v>
      </c>
      <c r="J79" s="68">
        <v>265772</v>
      </c>
      <c r="K79" s="68">
        <v>546817</v>
      </c>
      <c r="L79" s="68">
        <v>952950</v>
      </c>
      <c r="M79" s="68">
        <v>856226</v>
      </c>
      <c r="N79" s="68">
        <v>275255</v>
      </c>
      <c r="O79" s="68">
        <v>125122</v>
      </c>
    </row>
    <row r="80" spans="1:15">
      <c r="A80" s="117">
        <v>38869</v>
      </c>
      <c r="B80" s="68">
        <v>2157.1320199000002</v>
      </c>
      <c r="C80" s="68">
        <v>1985.3131490000001</v>
      </c>
      <c r="D80" s="68">
        <v>2309.1908908</v>
      </c>
      <c r="E80" s="68">
        <v>2712.3137243000001</v>
      </c>
      <c r="F80" s="68">
        <v>2712.7819100000002</v>
      </c>
      <c r="G80" s="68">
        <v>2711.6439067000001</v>
      </c>
      <c r="H80" s="68">
        <v>2239.1288897999998</v>
      </c>
      <c r="J80" s="68">
        <v>265479</v>
      </c>
      <c r="K80" s="68">
        <v>547038</v>
      </c>
      <c r="L80" s="68">
        <v>954130</v>
      </c>
      <c r="M80" s="68">
        <v>860319</v>
      </c>
      <c r="N80" s="68">
        <v>276425</v>
      </c>
      <c r="O80" s="68">
        <v>125298</v>
      </c>
    </row>
    <row r="81" spans="1:15">
      <c r="A81" s="117">
        <v>38899</v>
      </c>
      <c r="B81" s="68">
        <v>2158.4067988000002</v>
      </c>
      <c r="C81" s="68">
        <v>1985.7946887999999</v>
      </c>
      <c r="D81" s="68">
        <v>2311.6282351</v>
      </c>
      <c r="E81" s="68">
        <v>2713.5145097</v>
      </c>
      <c r="F81" s="68">
        <v>2715.0562153000001</v>
      </c>
      <c r="G81" s="68">
        <v>2711.3316393999999</v>
      </c>
      <c r="H81" s="68">
        <v>2240.6290250000002</v>
      </c>
      <c r="J81" s="68">
        <v>265151</v>
      </c>
      <c r="K81" s="68">
        <v>546855</v>
      </c>
      <c r="L81" s="68">
        <v>954895</v>
      </c>
      <c r="M81" s="68">
        <v>864005</v>
      </c>
      <c r="N81" s="68">
        <v>277666</v>
      </c>
      <c r="O81" s="68">
        <v>125495</v>
      </c>
    </row>
    <row r="82" spans="1:15">
      <c r="A82" s="117">
        <v>38930</v>
      </c>
      <c r="B82" s="68">
        <v>2159.4198658999999</v>
      </c>
      <c r="C82" s="68">
        <v>1986.1465424</v>
      </c>
      <c r="D82" s="68">
        <v>2313.6357428000001</v>
      </c>
      <c r="E82" s="68">
        <v>2714.6623958</v>
      </c>
      <c r="F82" s="68">
        <v>2717.3142904000001</v>
      </c>
      <c r="G82" s="68">
        <v>2710.9358757999998</v>
      </c>
      <c r="H82" s="68">
        <v>2241.8229670000001</v>
      </c>
      <c r="J82" s="68">
        <v>264751</v>
      </c>
      <c r="K82" s="68">
        <v>546711</v>
      </c>
      <c r="L82" s="68">
        <v>955424</v>
      </c>
      <c r="M82" s="68">
        <v>866407</v>
      </c>
      <c r="N82" s="68">
        <v>278552</v>
      </c>
      <c r="O82" s="68">
        <v>125644</v>
      </c>
    </row>
    <row r="83" spans="1:15">
      <c r="A83" s="117">
        <v>38961</v>
      </c>
      <c r="B83" s="68">
        <v>2161.2703952000002</v>
      </c>
      <c r="C83" s="68">
        <v>1986.8668594000001</v>
      </c>
      <c r="D83" s="68">
        <v>2316.6686418999998</v>
      </c>
      <c r="E83" s="68">
        <v>2715.8033294000002</v>
      </c>
      <c r="F83" s="68">
        <v>2719.7018819</v>
      </c>
      <c r="G83" s="68">
        <v>2710.3765352</v>
      </c>
      <c r="H83" s="68">
        <v>2243.7288441999999</v>
      </c>
      <c r="J83" s="68">
        <v>264425</v>
      </c>
      <c r="K83" s="68">
        <v>546524</v>
      </c>
      <c r="L83" s="68">
        <v>956150</v>
      </c>
      <c r="M83" s="68">
        <v>869552</v>
      </c>
      <c r="N83" s="68">
        <v>280323</v>
      </c>
      <c r="O83" s="68">
        <v>126013</v>
      </c>
    </row>
    <row r="84" spans="1:15">
      <c r="A84" s="117">
        <v>38991</v>
      </c>
      <c r="B84" s="68">
        <v>2162.6185642999999</v>
      </c>
      <c r="C84" s="68">
        <v>1987.4409343</v>
      </c>
      <c r="D84" s="68">
        <v>2318.8462242999999</v>
      </c>
      <c r="E84" s="68">
        <v>2716.8467368000001</v>
      </c>
      <c r="F84" s="68">
        <v>2721.4568201000002</v>
      </c>
      <c r="G84" s="68">
        <v>2710.4683039000001</v>
      </c>
      <c r="H84" s="68">
        <v>2245.1101078000002</v>
      </c>
      <c r="J84" s="68">
        <v>264158</v>
      </c>
      <c r="K84" s="68">
        <v>546369</v>
      </c>
      <c r="L84" s="68">
        <v>957177</v>
      </c>
      <c r="M84" s="68">
        <v>872024</v>
      </c>
      <c r="N84" s="68">
        <v>281657</v>
      </c>
      <c r="O84" s="68">
        <v>126320</v>
      </c>
    </row>
    <row r="85" spans="1:15">
      <c r="A85" s="117">
        <v>39022</v>
      </c>
      <c r="B85" s="68">
        <v>2164.0926814999998</v>
      </c>
      <c r="C85" s="68">
        <v>1987.8291508</v>
      </c>
      <c r="D85" s="68">
        <v>2321.6741683</v>
      </c>
      <c r="E85" s="68">
        <v>2717.9434578999999</v>
      </c>
      <c r="F85" s="68">
        <v>2723.4240908000002</v>
      </c>
      <c r="G85" s="68">
        <v>2710.4157905000002</v>
      </c>
      <c r="H85" s="68">
        <v>2246.666455</v>
      </c>
      <c r="J85" s="68">
        <v>263987</v>
      </c>
      <c r="K85" s="68">
        <v>546417</v>
      </c>
      <c r="L85" s="68">
        <v>957887</v>
      </c>
      <c r="M85" s="68">
        <v>875231</v>
      </c>
      <c r="N85" s="68">
        <v>283034</v>
      </c>
      <c r="O85" s="68">
        <v>126678</v>
      </c>
    </row>
    <row r="86" spans="1:15">
      <c r="A86" s="117">
        <v>39052</v>
      </c>
      <c r="B86" s="68">
        <v>2165.5181922000002</v>
      </c>
      <c r="C86" s="68">
        <v>1988.6963515</v>
      </c>
      <c r="D86" s="68">
        <v>2323.9654277</v>
      </c>
      <c r="E86" s="68">
        <v>2719.1444283000001</v>
      </c>
      <c r="F86" s="68">
        <v>2725.5020976000001</v>
      </c>
      <c r="G86" s="68">
        <v>2710.4873484999998</v>
      </c>
      <c r="H86" s="68">
        <v>2248.2133991000001</v>
      </c>
      <c r="J86" s="68">
        <v>263796</v>
      </c>
      <c r="K86" s="68">
        <v>546313</v>
      </c>
      <c r="L86" s="68">
        <v>959005</v>
      </c>
      <c r="M86" s="68">
        <v>878474</v>
      </c>
      <c r="N86" s="68">
        <v>284281</v>
      </c>
      <c r="O86" s="68">
        <v>127121</v>
      </c>
    </row>
    <row r="87" spans="1:15">
      <c r="A87" s="117">
        <v>39083</v>
      </c>
      <c r="B87" s="68">
        <v>2166.7984648000001</v>
      </c>
      <c r="C87" s="68">
        <v>1989.1690670999999</v>
      </c>
      <c r="D87" s="68">
        <v>2326.3188657999999</v>
      </c>
      <c r="E87" s="68">
        <v>2720.1694990999999</v>
      </c>
      <c r="F87" s="68">
        <v>2727.4691191000002</v>
      </c>
      <c r="G87" s="68">
        <v>2710.2977996</v>
      </c>
      <c r="H87" s="68">
        <v>2249.5436248999999</v>
      </c>
      <c r="J87" s="68">
        <v>263437</v>
      </c>
      <c r="K87" s="68">
        <v>546024</v>
      </c>
      <c r="L87" s="68">
        <v>959296</v>
      </c>
      <c r="M87" s="68">
        <v>880649</v>
      </c>
      <c r="N87" s="68">
        <v>285161</v>
      </c>
      <c r="O87" s="68">
        <v>127493</v>
      </c>
    </row>
    <row r="88" spans="1:15">
      <c r="A88" s="117">
        <v>39114</v>
      </c>
      <c r="B88" s="68">
        <v>2168.1741950999999</v>
      </c>
      <c r="C88" s="68">
        <v>1989.7076052</v>
      </c>
      <c r="D88" s="68">
        <v>2328.8277613</v>
      </c>
      <c r="E88" s="68">
        <v>2721.3934238000002</v>
      </c>
      <c r="F88" s="68">
        <v>2729.5731292999999</v>
      </c>
      <c r="G88" s="68">
        <v>2710.4598268</v>
      </c>
      <c r="H88" s="68">
        <v>2251.0838531999998</v>
      </c>
      <c r="J88" s="68">
        <v>263291</v>
      </c>
      <c r="K88" s="68">
        <v>545951</v>
      </c>
      <c r="L88" s="68">
        <v>959990</v>
      </c>
      <c r="M88" s="68">
        <v>884023</v>
      </c>
      <c r="N88" s="68">
        <v>286380</v>
      </c>
      <c r="O88" s="68">
        <v>127887</v>
      </c>
    </row>
    <row r="89" spans="1:15">
      <c r="A89" s="117">
        <v>39142</v>
      </c>
      <c r="B89" s="68">
        <v>2169.4289659000001</v>
      </c>
      <c r="C89" s="68">
        <v>1990.3584633</v>
      </c>
      <c r="D89" s="68">
        <v>2331.1826159000002</v>
      </c>
      <c r="E89" s="68">
        <v>2722.6079754000002</v>
      </c>
      <c r="F89" s="68">
        <v>2731.4730208000001</v>
      </c>
      <c r="G89" s="68">
        <v>2710.8596514999999</v>
      </c>
      <c r="H89" s="68">
        <v>2252.4726203</v>
      </c>
      <c r="J89" s="68">
        <v>263005</v>
      </c>
      <c r="K89" s="68">
        <v>545504</v>
      </c>
      <c r="L89" s="68">
        <v>959897</v>
      </c>
      <c r="M89" s="68">
        <v>886129</v>
      </c>
      <c r="N89" s="68">
        <v>287197</v>
      </c>
      <c r="O89" s="68">
        <v>128191</v>
      </c>
    </row>
    <row r="90" spans="1:15">
      <c r="A90" s="117">
        <v>39173</v>
      </c>
      <c r="B90" s="68">
        <v>2170.8599383000001</v>
      </c>
      <c r="C90" s="68">
        <v>1991.1319642999999</v>
      </c>
      <c r="D90" s="68">
        <v>2333.6488850999999</v>
      </c>
      <c r="E90" s="68">
        <v>2724.0131216999998</v>
      </c>
      <c r="F90" s="68">
        <v>2733.4730872</v>
      </c>
      <c r="G90" s="68">
        <v>2711.6009192000001</v>
      </c>
      <c r="H90" s="68">
        <v>2254.0654903</v>
      </c>
      <c r="J90" s="68">
        <v>262912</v>
      </c>
      <c r="K90" s="68">
        <v>545409</v>
      </c>
      <c r="L90" s="68">
        <v>960168</v>
      </c>
      <c r="M90" s="68">
        <v>889124</v>
      </c>
      <c r="N90" s="68">
        <v>288361</v>
      </c>
      <c r="O90" s="68">
        <v>128648</v>
      </c>
    </row>
    <row r="91" spans="1:15">
      <c r="A91" s="117">
        <v>39203</v>
      </c>
      <c r="B91" s="68">
        <v>2172.2264919999998</v>
      </c>
      <c r="C91" s="68">
        <v>1991.8387872999999</v>
      </c>
      <c r="D91" s="68">
        <v>2336.1713924000001</v>
      </c>
      <c r="E91" s="68">
        <v>2725.0396365000001</v>
      </c>
      <c r="F91" s="68">
        <v>2735.3932433999998</v>
      </c>
      <c r="G91" s="68">
        <v>2711.5803885</v>
      </c>
      <c r="H91" s="68">
        <v>2255.5481627999998</v>
      </c>
      <c r="J91" s="68">
        <v>262626</v>
      </c>
      <c r="K91" s="68">
        <v>545006</v>
      </c>
      <c r="L91" s="68">
        <v>960437</v>
      </c>
      <c r="M91" s="68">
        <v>891961</v>
      </c>
      <c r="N91" s="68">
        <v>289373</v>
      </c>
      <c r="O91" s="68">
        <v>128972</v>
      </c>
    </row>
    <row r="92" spans="1:15">
      <c r="A92" s="117">
        <v>39234</v>
      </c>
      <c r="B92" s="68">
        <v>2173.7445843999999</v>
      </c>
      <c r="C92" s="68">
        <v>1992.9200155999999</v>
      </c>
      <c r="D92" s="68">
        <v>2338.5089656999999</v>
      </c>
      <c r="E92" s="68">
        <v>2726.4642761</v>
      </c>
      <c r="F92" s="68">
        <v>2737.3610788000001</v>
      </c>
      <c r="G92" s="68">
        <v>2712.4800467999999</v>
      </c>
      <c r="H92" s="68">
        <v>2257.3040946000001</v>
      </c>
      <c r="J92" s="68">
        <v>262287</v>
      </c>
      <c r="K92" s="68">
        <v>544777</v>
      </c>
      <c r="L92" s="68">
        <v>961140</v>
      </c>
      <c r="M92" s="68">
        <v>895839</v>
      </c>
      <c r="N92" s="68">
        <v>290783</v>
      </c>
      <c r="O92" s="68">
        <v>129387</v>
      </c>
    </row>
    <row r="93" spans="1:15">
      <c r="A93" s="117">
        <v>39264</v>
      </c>
      <c r="B93" s="68">
        <v>2175.0889999000001</v>
      </c>
      <c r="C93" s="68">
        <v>1993.9479550000001</v>
      </c>
      <c r="D93" s="68">
        <v>2340.6910140999998</v>
      </c>
      <c r="E93" s="68">
        <v>2728.2387729000002</v>
      </c>
      <c r="F93" s="68">
        <v>2739.8166305</v>
      </c>
      <c r="G93" s="68">
        <v>2713.5486397999998</v>
      </c>
      <c r="H93" s="68">
        <v>2258.9318088</v>
      </c>
      <c r="J93" s="68">
        <v>262082</v>
      </c>
      <c r="K93" s="68">
        <v>544471</v>
      </c>
      <c r="L93" s="68">
        <v>961475</v>
      </c>
      <c r="M93" s="68">
        <v>899751</v>
      </c>
      <c r="N93" s="68">
        <v>291988</v>
      </c>
      <c r="O93" s="68">
        <v>129710</v>
      </c>
    </row>
    <row r="94" spans="1:15">
      <c r="A94" s="117">
        <v>39295</v>
      </c>
      <c r="B94" s="68">
        <v>2176.388054</v>
      </c>
      <c r="C94" s="68">
        <v>1994.9467236</v>
      </c>
      <c r="D94" s="68">
        <v>2342.7737624000001</v>
      </c>
      <c r="E94" s="68">
        <v>2729.6913109000002</v>
      </c>
      <c r="F94" s="68">
        <v>2742.1997366000001</v>
      </c>
      <c r="G94" s="68">
        <v>2713.9678442999998</v>
      </c>
      <c r="H94" s="68">
        <v>2260.4164964000001</v>
      </c>
      <c r="J94" s="68">
        <v>262115</v>
      </c>
      <c r="K94" s="68">
        <v>544353</v>
      </c>
      <c r="L94" s="68">
        <v>961833</v>
      </c>
      <c r="M94" s="68">
        <v>903238</v>
      </c>
      <c r="N94" s="68">
        <v>293253</v>
      </c>
      <c r="O94" s="68">
        <v>130080</v>
      </c>
    </row>
    <row r="95" spans="1:15">
      <c r="A95" s="117">
        <v>39326</v>
      </c>
      <c r="B95" s="68">
        <v>2178.1084833</v>
      </c>
      <c r="C95" s="68">
        <v>1996.2130729</v>
      </c>
      <c r="D95" s="68">
        <v>2345.0945621999999</v>
      </c>
      <c r="E95" s="68">
        <v>2730.8151133000001</v>
      </c>
      <c r="F95" s="68">
        <v>2744.6059838000001</v>
      </c>
      <c r="G95" s="68">
        <v>2713.6787159</v>
      </c>
      <c r="H95" s="68">
        <v>2262.2790699000002</v>
      </c>
      <c r="J95" s="68">
        <v>261989</v>
      </c>
      <c r="K95" s="68">
        <v>544299</v>
      </c>
      <c r="L95" s="68">
        <v>962922</v>
      </c>
      <c r="M95" s="68">
        <v>907663</v>
      </c>
      <c r="N95" s="68">
        <v>295046</v>
      </c>
      <c r="O95" s="68">
        <v>130518</v>
      </c>
    </row>
    <row r="96" spans="1:15">
      <c r="A96" s="117">
        <v>39356</v>
      </c>
      <c r="B96" s="68">
        <v>2179.2644779000002</v>
      </c>
      <c r="C96" s="68">
        <v>1997.1266386</v>
      </c>
      <c r="D96" s="68">
        <v>2346.7203267</v>
      </c>
      <c r="E96" s="68">
        <v>2731.91662</v>
      </c>
      <c r="F96" s="68">
        <v>2746.6198205000001</v>
      </c>
      <c r="G96" s="68">
        <v>2713.7495680000002</v>
      </c>
      <c r="H96" s="68">
        <v>2263.4752610999999</v>
      </c>
      <c r="J96" s="68">
        <v>261697</v>
      </c>
      <c r="K96" s="68">
        <v>544012</v>
      </c>
      <c r="L96" s="68">
        <v>963340</v>
      </c>
      <c r="M96" s="68">
        <v>909755</v>
      </c>
      <c r="N96" s="68">
        <v>296002</v>
      </c>
      <c r="O96" s="68">
        <v>130780</v>
      </c>
    </row>
    <row r="97" spans="1:15">
      <c r="A97" s="117">
        <v>39387</v>
      </c>
      <c r="B97" s="68">
        <v>2180.8622899000002</v>
      </c>
      <c r="C97" s="68">
        <v>1998.1345020000001</v>
      </c>
      <c r="D97" s="68">
        <v>2349.1528518999999</v>
      </c>
      <c r="E97" s="68">
        <v>2733.2867500000002</v>
      </c>
      <c r="F97" s="68">
        <v>2748.7567457</v>
      </c>
      <c r="G97" s="68">
        <v>2714.3792345000002</v>
      </c>
      <c r="H97" s="68">
        <v>2265.2227468000001</v>
      </c>
      <c r="J97" s="68">
        <v>261532</v>
      </c>
      <c r="K97" s="68">
        <v>544200</v>
      </c>
      <c r="L97" s="68">
        <v>964259</v>
      </c>
      <c r="M97" s="68">
        <v>913321</v>
      </c>
      <c r="N97" s="68">
        <v>297470</v>
      </c>
      <c r="O97" s="68">
        <v>131381</v>
      </c>
    </row>
    <row r="98" spans="1:15">
      <c r="A98" s="117">
        <v>39417</v>
      </c>
      <c r="B98" s="68">
        <v>2182.2350302999998</v>
      </c>
      <c r="C98" s="68">
        <v>1999.4322979999999</v>
      </c>
      <c r="D98" s="68">
        <v>2350.9111081999999</v>
      </c>
      <c r="E98" s="68">
        <v>2734.7624953999998</v>
      </c>
      <c r="F98" s="68">
        <v>2750.8278411000001</v>
      </c>
      <c r="G98" s="68">
        <v>2715.3114156000001</v>
      </c>
      <c r="H98" s="68">
        <v>2266.7474619999998</v>
      </c>
      <c r="J98" s="68">
        <v>261487</v>
      </c>
      <c r="K98" s="68">
        <v>544403</v>
      </c>
      <c r="L98" s="68">
        <v>964959</v>
      </c>
      <c r="M98" s="68">
        <v>916683</v>
      </c>
      <c r="N98" s="68">
        <v>298813</v>
      </c>
      <c r="O98" s="68">
        <v>131940</v>
      </c>
    </row>
    <row r="99" spans="1:15">
      <c r="A99" s="117">
        <v>39448</v>
      </c>
      <c r="B99" s="68">
        <v>2183.4982977</v>
      </c>
      <c r="C99" s="68">
        <v>2000.2925766999999</v>
      </c>
      <c r="D99" s="68">
        <v>2352.7720104999999</v>
      </c>
      <c r="E99" s="68">
        <v>2735.6317512999999</v>
      </c>
      <c r="F99" s="68">
        <v>2752.4555633</v>
      </c>
      <c r="G99" s="68">
        <v>2715.4247180000002</v>
      </c>
      <c r="H99" s="68">
        <v>2268.0004303000001</v>
      </c>
      <c r="J99" s="68">
        <v>261337</v>
      </c>
      <c r="K99" s="68">
        <v>544342</v>
      </c>
      <c r="L99" s="68">
        <v>965908</v>
      </c>
      <c r="M99" s="68">
        <v>918795</v>
      </c>
      <c r="N99" s="68">
        <v>299931</v>
      </c>
      <c r="O99" s="68">
        <v>132412</v>
      </c>
    </row>
    <row r="100" spans="1:15">
      <c r="A100" s="117">
        <v>39479</v>
      </c>
      <c r="B100" s="68">
        <v>2184.7213151000001</v>
      </c>
      <c r="C100" s="68">
        <v>2001.3466390999999</v>
      </c>
      <c r="D100" s="68">
        <v>2354.5038462000002</v>
      </c>
      <c r="E100" s="68">
        <v>2736.6688884</v>
      </c>
      <c r="F100" s="68">
        <v>2754.2720512000001</v>
      </c>
      <c r="G100" s="68">
        <v>2715.7568471</v>
      </c>
      <c r="H100" s="68">
        <v>2269.3252671</v>
      </c>
      <c r="J100" s="68">
        <v>261329</v>
      </c>
      <c r="K100" s="68">
        <v>544826</v>
      </c>
      <c r="L100" s="68">
        <v>966845</v>
      </c>
      <c r="M100" s="68">
        <v>921898</v>
      </c>
      <c r="N100" s="68">
        <v>301171</v>
      </c>
      <c r="O100" s="68">
        <v>132944</v>
      </c>
    </row>
    <row r="101" spans="1:15">
      <c r="A101" s="117">
        <v>39508</v>
      </c>
      <c r="B101" s="68">
        <v>2185.6887876000001</v>
      </c>
      <c r="C101" s="68">
        <v>2002.2177148000001</v>
      </c>
      <c r="D101" s="68">
        <v>2355.7999862000001</v>
      </c>
      <c r="E101" s="68">
        <v>2737.7610430999998</v>
      </c>
      <c r="F101" s="68">
        <v>2756.1428587999999</v>
      </c>
      <c r="G101" s="68">
        <v>2716.1685836000001</v>
      </c>
      <c r="H101" s="68">
        <v>2270.4800626000001</v>
      </c>
      <c r="J101" s="68">
        <v>261078</v>
      </c>
      <c r="K101" s="68">
        <v>544883</v>
      </c>
      <c r="L101" s="68">
        <v>966666</v>
      </c>
      <c r="M101" s="68">
        <v>924240</v>
      </c>
      <c r="N101" s="68">
        <v>301950</v>
      </c>
      <c r="O101" s="68">
        <v>133275</v>
      </c>
    </row>
    <row r="102" spans="1:15">
      <c r="A102" s="117">
        <v>39539</v>
      </c>
      <c r="B102" s="68">
        <v>2186.5051419000001</v>
      </c>
      <c r="C102" s="68">
        <v>2002.9718385000001</v>
      </c>
      <c r="D102" s="68">
        <v>2356.9983720999999</v>
      </c>
      <c r="E102" s="68">
        <v>2738.3398815999999</v>
      </c>
      <c r="F102" s="68">
        <v>2757.8741037999998</v>
      </c>
      <c r="G102" s="68">
        <v>2715.6699966000001</v>
      </c>
      <c r="H102" s="68">
        <v>2271.4181847</v>
      </c>
      <c r="J102" s="68">
        <v>260903</v>
      </c>
      <c r="K102" s="68">
        <v>545199</v>
      </c>
      <c r="L102" s="68">
        <v>966293</v>
      </c>
      <c r="M102" s="68">
        <v>926245</v>
      </c>
      <c r="N102" s="68">
        <v>302737</v>
      </c>
      <c r="O102" s="68">
        <v>133541</v>
      </c>
    </row>
    <row r="103" spans="1:15">
      <c r="A103" s="117">
        <v>39569</v>
      </c>
      <c r="B103" s="68">
        <v>2187.4781717999999</v>
      </c>
      <c r="C103" s="68">
        <v>2003.7403698000001</v>
      </c>
      <c r="D103" s="68">
        <v>2358.4163701000002</v>
      </c>
      <c r="E103" s="68">
        <v>2739.1467874</v>
      </c>
      <c r="F103" s="68">
        <v>2759.8448223</v>
      </c>
      <c r="G103" s="68">
        <v>2715.4236375</v>
      </c>
      <c r="H103" s="68">
        <v>2272.5286111999999</v>
      </c>
      <c r="J103" s="68">
        <v>260614</v>
      </c>
      <c r="K103" s="68">
        <v>544982</v>
      </c>
      <c r="L103" s="68">
        <v>965239</v>
      </c>
      <c r="M103" s="68">
        <v>927609</v>
      </c>
      <c r="N103" s="68">
        <v>303356</v>
      </c>
      <c r="O103" s="68">
        <v>133811</v>
      </c>
    </row>
    <row r="104" spans="1:15">
      <c r="A104" s="117">
        <v>39600</v>
      </c>
      <c r="B104" s="68">
        <v>2188.4346989000001</v>
      </c>
      <c r="C104" s="68">
        <v>2004.2335123</v>
      </c>
      <c r="D104" s="68">
        <v>2359.9007811000001</v>
      </c>
      <c r="E104" s="68">
        <v>2739.5287671000001</v>
      </c>
      <c r="F104" s="68">
        <v>2761.3506229</v>
      </c>
      <c r="G104" s="68">
        <v>2714.9159715999999</v>
      </c>
      <c r="H104" s="68">
        <v>2273.6579175000002</v>
      </c>
      <c r="J104" s="68">
        <v>260413</v>
      </c>
      <c r="K104" s="68">
        <v>544789</v>
      </c>
      <c r="L104" s="68">
        <v>964392</v>
      </c>
      <c r="M104" s="68">
        <v>929667</v>
      </c>
      <c r="N104" s="68">
        <v>304028</v>
      </c>
      <c r="O104" s="68">
        <v>134012</v>
      </c>
    </row>
    <row r="105" spans="1:15">
      <c r="A105" s="117">
        <v>39630</v>
      </c>
      <c r="B105" s="68">
        <v>2189.2695944000002</v>
      </c>
      <c r="C105" s="68">
        <v>2004.6640252</v>
      </c>
      <c r="D105" s="68">
        <v>2361.3068220999999</v>
      </c>
      <c r="E105" s="68">
        <v>2740.2085517999999</v>
      </c>
      <c r="F105" s="68">
        <v>2763.0462504000002</v>
      </c>
      <c r="G105" s="68">
        <v>2714.7717551000001</v>
      </c>
      <c r="H105" s="68">
        <v>2274.6168696</v>
      </c>
      <c r="J105" s="68">
        <v>260344</v>
      </c>
      <c r="K105" s="68">
        <v>544556</v>
      </c>
      <c r="L105" s="68">
        <v>962799</v>
      </c>
      <c r="M105" s="68">
        <v>930806</v>
      </c>
      <c r="N105" s="68">
        <v>304518</v>
      </c>
      <c r="O105" s="68">
        <v>134176</v>
      </c>
    </row>
    <row r="106" spans="1:15">
      <c r="A106" s="117">
        <v>39661</v>
      </c>
      <c r="B106" s="68">
        <v>2190.2850229999999</v>
      </c>
      <c r="C106" s="68">
        <v>2005.2247445</v>
      </c>
      <c r="D106" s="68">
        <v>2362.8325733000001</v>
      </c>
      <c r="E106" s="68">
        <v>2740.6398038000002</v>
      </c>
      <c r="F106" s="68">
        <v>2764.9923610000001</v>
      </c>
      <c r="G106" s="68">
        <v>2713.8702681999998</v>
      </c>
      <c r="H106" s="68">
        <v>2275.6955950000001</v>
      </c>
      <c r="J106" s="68">
        <v>260074</v>
      </c>
      <c r="K106" s="68">
        <v>544293</v>
      </c>
      <c r="L106" s="68">
        <v>961470</v>
      </c>
      <c r="M106" s="68">
        <v>932035</v>
      </c>
      <c r="N106" s="68">
        <v>305133</v>
      </c>
      <c r="O106" s="68">
        <v>134411</v>
      </c>
    </row>
    <row r="107" spans="1:15">
      <c r="A107" s="117">
        <v>39692</v>
      </c>
      <c r="B107" s="68">
        <v>2191.2395661</v>
      </c>
      <c r="C107" s="68">
        <v>2005.7870601</v>
      </c>
      <c r="D107" s="68">
        <v>2364.1886896999999</v>
      </c>
      <c r="E107" s="68">
        <v>2740.9453761999998</v>
      </c>
      <c r="F107" s="68">
        <v>2766.5579269</v>
      </c>
      <c r="G107" s="68">
        <v>2713.1001219999998</v>
      </c>
      <c r="H107" s="68">
        <v>2276.6131624999998</v>
      </c>
      <c r="J107" s="68">
        <v>259806</v>
      </c>
      <c r="K107" s="68">
        <v>543744</v>
      </c>
      <c r="L107" s="68">
        <v>960282</v>
      </c>
      <c r="M107" s="68">
        <v>933143</v>
      </c>
      <c r="N107" s="68">
        <v>305514</v>
      </c>
      <c r="O107" s="68">
        <v>134601</v>
      </c>
    </row>
    <row r="108" spans="1:15">
      <c r="A108" s="117">
        <v>39722</v>
      </c>
      <c r="B108" s="68">
        <v>2192.0645721999999</v>
      </c>
      <c r="C108" s="68">
        <v>2006.462884</v>
      </c>
      <c r="D108" s="68">
        <v>2365.0528856999999</v>
      </c>
      <c r="E108" s="68">
        <v>2741.5576034000001</v>
      </c>
      <c r="F108" s="68">
        <v>2768.2732934000001</v>
      </c>
      <c r="G108" s="68">
        <v>2712.8135858999999</v>
      </c>
      <c r="H108" s="68">
        <v>2277.4426779999999</v>
      </c>
      <c r="J108" s="68">
        <v>259650</v>
      </c>
      <c r="K108" s="68">
        <v>543457</v>
      </c>
      <c r="L108" s="68">
        <v>960176</v>
      </c>
      <c r="M108" s="68">
        <v>934253</v>
      </c>
      <c r="N108" s="68">
        <v>306138</v>
      </c>
      <c r="O108" s="68">
        <v>134802</v>
      </c>
    </row>
    <row r="109" spans="1:15">
      <c r="A109" s="117">
        <v>39753</v>
      </c>
      <c r="B109" s="68">
        <v>2193.1865465000001</v>
      </c>
      <c r="C109" s="68">
        <v>2007.2972654</v>
      </c>
      <c r="D109" s="68">
        <v>2366.3407529999999</v>
      </c>
      <c r="E109" s="68">
        <v>2741.731597</v>
      </c>
      <c r="F109" s="68">
        <v>2769.7152074999999</v>
      </c>
      <c r="G109" s="68">
        <v>2712.0147705999998</v>
      </c>
      <c r="H109" s="68">
        <v>2278.5471029999999</v>
      </c>
      <c r="J109" s="68">
        <v>259368</v>
      </c>
      <c r="K109" s="68">
        <v>543643</v>
      </c>
      <c r="L109" s="68">
        <v>959424</v>
      </c>
      <c r="M109" s="68">
        <v>935756</v>
      </c>
      <c r="N109" s="68">
        <v>307059</v>
      </c>
      <c r="O109" s="68">
        <v>135049</v>
      </c>
    </row>
    <row r="110" spans="1:15">
      <c r="A110" s="117">
        <v>39783</v>
      </c>
      <c r="B110" s="68">
        <v>2194.1378647000001</v>
      </c>
      <c r="C110" s="68">
        <v>2008.2415564</v>
      </c>
      <c r="D110" s="68">
        <v>2367.3806552000001</v>
      </c>
      <c r="E110" s="68">
        <v>2741.8622049000001</v>
      </c>
      <c r="F110" s="68">
        <v>2771.2001610000002</v>
      </c>
      <c r="G110" s="68">
        <v>2710.9814286999999</v>
      </c>
      <c r="H110" s="68">
        <v>2279.4288630000001</v>
      </c>
      <c r="J110" s="68">
        <v>258970</v>
      </c>
      <c r="K110" s="68">
        <v>543319</v>
      </c>
      <c r="L110" s="68">
        <v>958133</v>
      </c>
      <c r="M110" s="68">
        <v>936159</v>
      </c>
      <c r="N110" s="68">
        <v>307408</v>
      </c>
      <c r="O110" s="68">
        <v>135273</v>
      </c>
    </row>
    <row r="111" spans="1:15">
      <c r="A111" s="117">
        <v>39814</v>
      </c>
      <c r="B111" s="68">
        <v>2195.1222932999999</v>
      </c>
      <c r="C111" s="68">
        <v>2008.9832329999999</v>
      </c>
      <c r="D111" s="68">
        <v>2368.5386116</v>
      </c>
      <c r="E111" s="68">
        <v>2742.1260182000001</v>
      </c>
      <c r="F111" s="68">
        <v>2772.5827677000002</v>
      </c>
      <c r="G111" s="68">
        <v>2710.3367867000002</v>
      </c>
      <c r="H111" s="68">
        <v>2280.3484189000001</v>
      </c>
      <c r="J111" s="68">
        <v>258448</v>
      </c>
      <c r="K111" s="68">
        <v>542764</v>
      </c>
      <c r="L111" s="68">
        <v>956956</v>
      </c>
      <c r="M111" s="68">
        <v>936424</v>
      </c>
      <c r="N111" s="68">
        <v>307825</v>
      </c>
      <c r="O111" s="68">
        <v>135430</v>
      </c>
    </row>
    <row r="112" spans="1:15">
      <c r="A112" s="117">
        <v>39845</v>
      </c>
      <c r="B112" s="68">
        <v>2196.1558384999998</v>
      </c>
      <c r="C112" s="68">
        <v>2009.5646910999999</v>
      </c>
      <c r="D112" s="68">
        <v>2369.9452003000001</v>
      </c>
      <c r="E112" s="68">
        <v>2742.4767747000001</v>
      </c>
      <c r="F112" s="68">
        <v>2774.2877429</v>
      </c>
      <c r="G112" s="68">
        <v>2709.6353516999998</v>
      </c>
      <c r="H112" s="68">
        <v>2281.4076248000001</v>
      </c>
      <c r="J112" s="68">
        <v>257823</v>
      </c>
      <c r="K112" s="68">
        <v>541960</v>
      </c>
      <c r="L112" s="68">
        <v>954784</v>
      </c>
      <c r="M112" s="68">
        <v>936535</v>
      </c>
      <c r="N112" s="68">
        <v>308035</v>
      </c>
      <c r="O112" s="68">
        <v>135565</v>
      </c>
    </row>
    <row r="113" spans="1:15">
      <c r="A113" s="117">
        <v>39873</v>
      </c>
      <c r="B113" s="68">
        <v>2196.8533800999999</v>
      </c>
      <c r="C113" s="68">
        <v>2010.0525391000001</v>
      </c>
      <c r="D113" s="68">
        <v>2370.9109982</v>
      </c>
      <c r="E113" s="68">
        <v>2742.3875195999999</v>
      </c>
      <c r="F113" s="68">
        <v>2775.7004307000002</v>
      </c>
      <c r="G113" s="68">
        <v>2708.3030601</v>
      </c>
      <c r="H113" s="68">
        <v>2282.0834335</v>
      </c>
      <c r="J113" s="68">
        <v>257396</v>
      </c>
      <c r="K113" s="68">
        <v>541213</v>
      </c>
      <c r="L113" s="68">
        <v>952319</v>
      </c>
      <c r="M113" s="68">
        <v>936053</v>
      </c>
      <c r="N113" s="68">
        <v>307899</v>
      </c>
      <c r="O113" s="68">
        <v>135562</v>
      </c>
    </row>
    <row r="114" spans="1:15">
      <c r="A114" s="117">
        <v>39904</v>
      </c>
      <c r="B114" s="68">
        <v>2197.3579503000001</v>
      </c>
      <c r="C114" s="68">
        <v>2010.3052554999999</v>
      </c>
      <c r="D114" s="68">
        <v>2371.7405534999998</v>
      </c>
      <c r="E114" s="68">
        <v>2742.6653181000001</v>
      </c>
      <c r="F114" s="68">
        <v>2777.1610486</v>
      </c>
      <c r="G114" s="68">
        <v>2707.7150434</v>
      </c>
      <c r="H114" s="68">
        <v>2282.6496275</v>
      </c>
      <c r="J114" s="68">
        <v>257131</v>
      </c>
      <c r="K114" s="68">
        <v>540824</v>
      </c>
      <c r="L114" s="68">
        <v>950690</v>
      </c>
      <c r="M114" s="68">
        <v>936149</v>
      </c>
      <c r="N114" s="68">
        <v>307976</v>
      </c>
      <c r="O114" s="68">
        <v>135541</v>
      </c>
    </row>
    <row r="115" spans="1:15">
      <c r="A115" s="117">
        <v>39934</v>
      </c>
      <c r="B115" s="68">
        <v>2197.9338957</v>
      </c>
      <c r="C115" s="68">
        <v>2010.5526531</v>
      </c>
      <c r="D115" s="68">
        <v>2372.6497706</v>
      </c>
      <c r="E115" s="68">
        <v>2742.9493545999999</v>
      </c>
      <c r="F115" s="68">
        <v>2778.5131428</v>
      </c>
      <c r="G115" s="68">
        <v>2707.2881959000001</v>
      </c>
      <c r="H115" s="68">
        <v>2283.2947279999998</v>
      </c>
      <c r="J115" s="68">
        <v>256963</v>
      </c>
      <c r="K115" s="68">
        <v>540585</v>
      </c>
      <c r="L115" s="68">
        <v>948976</v>
      </c>
      <c r="M115" s="68">
        <v>936527</v>
      </c>
      <c r="N115" s="68">
        <v>308178</v>
      </c>
      <c r="O115" s="68">
        <v>135612</v>
      </c>
    </row>
    <row r="116" spans="1:15">
      <c r="A116" s="117">
        <v>39965</v>
      </c>
      <c r="B116" s="68">
        <v>2198.4129026999999</v>
      </c>
      <c r="C116" s="68">
        <v>2010.7004812</v>
      </c>
      <c r="D116" s="68">
        <v>2373.5437858</v>
      </c>
      <c r="E116" s="68">
        <v>2743.2612512999999</v>
      </c>
      <c r="F116" s="68">
        <v>2779.8860407000002</v>
      </c>
      <c r="G116" s="68">
        <v>2706.9285227</v>
      </c>
      <c r="H116" s="68">
        <v>2283.8866103</v>
      </c>
      <c r="J116" s="68">
        <v>256856</v>
      </c>
      <c r="K116" s="68">
        <v>539984</v>
      </c>
      <c r="L116" s="68">
        <v>947449</v>
      </c>
      <c r="M116" s="68">
        <v>936891</v>
      </c>
      <c r="N116" s="68">
        <v>308274</v>
      </c>
      <c r="O116" s="68">
        <v>135600</v>
      </c>
    </row>
    <row r="117" spans="1:15">
      <c r="A117" s="117">
        <v>39995</v>
      </c>
      <c r="B117" s="68">
        <v>2198.7690868</v>
      </c>
      <c r="C117" s="68">
        <v>2010.7256138</v>
      </c>
      <c r="D117" s="68">
        <v>2374.3759690000002</v>
      </c>
      <c r="E117" s="68">
        <v>2743.1741105999999</v>
      </c>
      <c r="F117" s="68">
        <v>2780.8249824</v>
      </c>
      <c r="G117" s="68">
        <v>2706.2016205999998</v>
      </c>
      <c r="H117" s="68">
        <v>2284.2796432</v>
      </c>
      <c r="J117" s="68">
        <v>256859</v>
      </c>
      <c r="K117" s="68">
        <v>539864</v>
      </c>
      <c r="L117" s="68">
        <v>946393</v>
      </c>
      <c r="M117" s="68">
        <v>937525</v>
      </c>
      <c r="N117" s="68">
        <v>308461</v>
      </c>
      <c r="O117" s="68">
        <v>135597</v>
      </c>
    </row>
    <row r="118" spans="1:15">
      <c r="A118" s="117">
        <v>40026</v>
      </c>
      <c r="B118" s="68">
        <v>2199.2580554000001</v>
      </c>
      <c r="C118" s="68">
        <v>2010.7810234000001</v>
      </c>
      <c r="D118" s="68">
        <v>2375.3815909</v>
      </c>
      <c r="E118" s="68">
        <v>2743.0238052999998</v>
      </c>
      <c r="F118" s="68">
        <v>2782.1540894</v>
      </c>
      <c r="G118" s="68">
        <v>2705.0019652000001</v>
      </c>
      <c r="H118" s="68">
        <v>2284.7499167999999</v>
      </c>
      <c r="J118" s="68">
        <v>256826</v>
      </c>
      <c r="K118" s="68">
        <v>539755</v>
      </c>
      <c r="L118" s="68">
        <v>945457</v>
      </c>
      <c r="M118" s="68">
        <v>938167</v>
      </c>
      <c r="N118" s="68">
        <v>308747</v>
      </c>
      <c r="O118" s="68">
        <v>135646</v>
      </c>
    </row>
    <row r="119" spans="1:15">
      <c r="A119" s="117">
        <v>40057</v>
      </c>
      <c r="B119" s="68">
        <v>2199.8433917000002</v>
      </c>
      <c r="C119" s="68">
        <v>2010.9050579</v>
      </c>
      <c r="D119" s="68">
        <v>2376.4191261000001</v>
      </c>
      <c r="E119" s="68">
        <v>2742.9151955000002</v>
      </c>
      <c r="F119" s="68">
        <v>2783.5036659000002</v>
      </c>
      <c r="G119" s="68">
        <v>2703.8501204999998</v>
      </c>
      <c r="H119" s="68">
        <v>2285.2686819999999</v>
      </c>
      <c r="J119" s="68">
        <v>256763</v>
      </c>
      <c r="K119" s="68">
        <v>539640</v>
      </c>
      <c r="L119" s="68">
        <v>945117</v>
      </c>
      <c r="M119" s="68">
        <v>938795</v>
      </c>
      <c r="N119" s="68">
        <v>309305</v>
      </c>
      <c r="O119" s="68">
        <v>135672</v>
      </c>
    </row>
    <row r="120" spans="1:15">
      <c r="A120" s="117">
        <v>40087</v>
      </c>
      <c r="B120" s="68">
        <v>2200.1221578999998</v>
      </c>
      <c r="C120" s="68">
        <v>2010.9625906000001</v>
      </c>
      <c r="D120" s="68">
        <v>2376.8710704999999</v>
      </c>
      <c r="E120" s="68">
        <v>2743.109481</v>
      </c>
      <c r="F120" s="68">
        <v>2784.8709892000002</v>
      </c>
      <c r="G120" s="68">
        <v>2703.2535334999998</v>
      </c>
      <c r="H120" s="68">
        <v>2285.5413647999999</v>
      </c>
      <c r="J120" s="68">
        <v>256902</v>
      </c>
      <c r="K120" s="68">
        <v>539737</v>
      </c>
      <c r="L120" s="68">
        <v>945242</v>
      </c>
      <c r="M120" s="68">
        <v>939590</v>
      </c>
      <c r="N120" s="68">
        <v>309701</v>
      </c>
      <c r="O120" s="68">
        <v>135714</v>
      </c>
    </row>
    <row r="121" spans="1:15">
      <c r="A121" s="117">
        <v>40118</v>
      </c>
      <c r="B121" s="68">
        <v>2200.5545943000002</v>
      </c>
      <c r="C121" s="68">
        <v>2010.8994921999999</v>
      </c>
      <c r="D121" s="68">
        <v>2377.9531456999998</v>
      </c>
      <c r="E121" s="68">
        <v>2743.0804702</v>
      </c>
      <c r="F121" s="68">
        <v>2786.1188993000001</v>
      </c>
      <c r="G121" s="68">
        <v>2702.4297639000001</v>
      </c>
      <c r="H121" s="68">
        <v>2285.9638402</v>
      </c>
      <c r="J121" s="68">
        <v>256974</v>
      </c>
      <c r="K121" s="68">
        <v>540068</v>
      </c>
      <c r="L121" s="68">
        <v>945032</v>
      </c>
      <c r="M121" s="68">
        <v>940873</v>
      </c>
      <c r="N121" s="68">
        <v>310159</v>
      </c>
      <c r="O121" s="68">
        <v>135790</v>
      </c>
    </row>
    <row r="122" spans="1:15">
      <c r="A122" s="117">
        <v>40148</v>
      </c>
      <c r="B122" s="68">
        <v>2200.7353515</v>
      </c>
      <c r="C122" s="68">
        <v>2010.8460832999999</v>
      </c>
      <c r="D122" s="68">
        <v>2378.6882025999998</v>
      </c>
      <c r="E122" s="68">
        <v>2742.9402949999999</v>
      </c>
      <c r="F122" s="68">
        <v>2786.6542814999998</v>
      </c>
      <c r="G122" s="68">
        <v>2701.9975706</v>
      </c>
      <c r="H122" s="68">
        <v>2286.1174855999998</v>
      </c>
      <c r="J122" s="68">
        <v>257271</v>
      </c>
      <c r="K122" s="68">
        <v>540588</v>
      </c>
      <c r="L122" s="68">
        <v>945017</v>
      </c>
      <c r="M122" s="68">
        <v>942045</v>
      </c>
      <c r="N122" s="68">
        <v>310389</v>
      </c>
      <c r="O122" s="68">
        <v>135923</v>
      </c>
    </row>
    <row r="123" spans="1:15">
      <c r="A123" s="117">
        <v>40179</v>
      </c>
      <c r="B123" s="68">
        <v>2200.9633779999999</v>
      </c>
      <c r="C123" s="68">
        <v>2010.9393049</v>
      </c>
      <c r="D123" s="68">
        <v>2379.2451731000001</v>
      </c>
      <c r="E123" s="68">
        <v>2742.9875483999999</v>
      </c>
      <c r="F123" s="68">
        <v>2787.7801270999998</v>
      </c>
      <c r="G123" s="68">
        <v>2701.4232668</v>
      </c>
      <c r="H123" s="68">
        <v>2286.3457871000001</v>
      </c>
      <c r="J123" s="68">
        <v>257526</v>
      </c>
      <c r="K123" s="68">
        <v>540926</v>
      </c>
      <c r="L123" s="68">
        <v>945673</v>
      </c>
      <c r="M123" s="68">
        <v>943263</v>
      </c>
      <c r="N123" s="68">
        <v>310696</v>
      </c>
      <c r="O123" s="68">
        <v>136088</v>
      </c>
    </row>
    <row r="124" spans="1:15">
      <c r="A124" s="117">
        <v>40210</v>
      </c>
      <c r="B124" s="68">
        <v>2201.2650798999998</v>
      </c>
      <c r="C124" s="68">
        <v>2010.9977653999999</v>
      </c>
      <c r="D124" s="68">
        <v>2380.0397594000001</v>
      </c>
      <c r="E124" s="68">
        <v>2742.9554499000001</v>
      </c>
      <c r="F124" s="68">
        <v>2788.9462662000001</v>
      </c>
      <c r="G124" s="68">
        <v>2700.7404968999999</v>
      </c>
      <c r="H124" s="68">
        <v>2286.6474837999999</v>
      </c>
      <c r="J124" s="68">
        <v>257673</v>
      </c>
      <c r="K124" s="68">
        <v>541313</v>
      </c>
      <c r="L124" s="68">
        <v>945397</v>
      </c>
      <c r="M124" s="68">
        <v>944488</v>
      </c>
      <c r="N124" s="68">
        <v>310868</v>
      </c>
      <c r="O124" s="68">
        <v>136188</v>
      </c>
    </row>
    <row r="125" spans="1:15">
      <c r="A125" s="117">
        <v>40238</v>
      </c>
      <c r="B125" s="68">
        <v>2201.4572965000002</v>
      </c>
      <c r="C125" s="68">
        <v>2010.9207398999999</v>
      </c>
      <c r="D125" s="68">
        <v>2380.8350697000001</v>
      </c>
      <c r="E125" s="68">
        <v>2743.2415686999998</v>
      </c>
      <c r="F125" s="68">
        <v>2790.1427675</v>
      </c>
      <c r="G125" s="68">
        <v>2700.52711</v>
      </c>
      <c r="H125" s="68">
        <v>2286.8582111999999</v>
      </c>
      <c r="J125" s="68">
        <v>257793</v>
      </c>
      <c r="K125" s="68">
        <v>541452</v>
      </c>
      <c r="L125" s="68">
        <v>944773</v>
      </c>
      <c r="M125" s="68">
        <v>944968</v>
      </c>
      <c r="N125" s="68">
        <v>310835</v>
      </c>
      <c r="O125" s="68">
        <v>136269</v>
      </c>
    </row>
    <row r="126" spans="1:15">
      <c r="A126" s="117">
        <v>40269</v>
      </c>
      <c r="B126" s="68">
        <v>2201.7136270999999</v>
      </c>
      <c r="C126" s="68">
        <v>2011.0469625000001</v>
      </c>
      <c r="D126" s="68">
        <v>2381.4804702000001</v>
      </c>
      <c r="E126" s="68">
        <v>2743.0997926</v>
      </c>
      <c r="F126" s="68">
        <v>2791.3842496000002</v>
      </c>
      <c r="G126" s="68">
        <v>2699.5993935000001</v>
      </c>
      <c r="H126" s="68">
        <v>2287.0813662999999</v>
      </c>
      <c r="J126" s="68">
        <v>257926</v>
      </c>
      <c r="K126" s="68">
        <v>541955</v>
      </c>
      <c r="L126" s="68">
        <v>944820</v>
      </c>
      <c r="M126" s="68">
        <v>946339</v>
      </c>
      <c r="N126" s="68">
        <v>310974</v>
      </c>
      <c r="O126" s="68">
        <v>136371</v>
      </c>
    </row>
    <row r="127" spans="1:15">
      <c r="A127" s="117">
        <v>40299</v>
      </c>
      <c r="B127" s="68">
        <v>2202.2365347999998</v>
      </c>
      <c r="C127" s="68">
        <v>2011.3611120999999</v>
      </c>
      <c r="D127" s="68">
        <v>2382.4883880000002</v>
      </c>
      <c r="E127" s="68">
        <v>2743.1453307000002</v>
      </c>
      <c r="F127" s="68">
        <v>2792.8252477000001</v>
      </c>
      <c r="G127" s="68">
        <v>2698.9533499999998</v>
      </c>
      <c r="H127" s="68">
        <v>2287.6428901999998</v>
      </c>
      <c r="J127" s="68">
        <v>257862</v>
      </c>
      <c r="K127" s="68">
        <v>542109</v>
      </c>
      <c r="L127" s="68">
        <v>944556</v>
      </c>
      <c r="M127" s="68">
        <v>948114</v>
      </c>
      <c r="N127" s="68">
        <v>311261</v>
      </c>
      <c r="O127" s="68">
        <v>136497</v>
      </c>
    </row>
    <row r="128" spans="1:15">
      <c r="A128" s="117">
        <v>40330</v>
      </c>
      <c r="B128" s="68">
        <v>2202.7236294999998</v>
      </c>
      <c r="C128" s="68">
        <v>2011.7120858000001</v>
      </c>
      <c r="D128" s="68">
        <v>2383.3401285</v>
      </c>
      <c r="E128" s="68">
        <v>2743.4197730000001</v>
      </c>
      <c r="F128" s="68">
        <v>2794.2494421000001</v>
      </c>
      <c r="G128" s="68">
        <v>2698.7780051999998</v>
      </c>
      <c r="H128" s="68">
        <v>2288.2307386000002</v>
      </c>
      <c r="J128" s="68">
        <v>257821</v>
      </c>
      <c r="K128" s="68">
        <v>542070</v>
      </c>
      <c r="L128" s="68">
        <v>944266</v>
      </c>
      <c r="M128" s="68">
        <v>950300</v>
      </c>
      <c r="N128" s="68">
        <v>311485</v>
      </c>
      <c r="O128" s="68">
        <v>136638</v>
      </c>
    </row>
    <row r="129" spans="1:15">
      <c r="A129" s="117">
        <v>40360</v>
      </c>
      <c r="B129" s="68">
        <v>2203.2543934999999</v>
      </c>
      <c r="C129" s="68">
        <v>2012.164841</v>
      </c>
      <c r="D129" s="68">
        <v>2384.2519710000001</v>
      </c>
      <c r="E129" s="68">
        <v>2743.274895</v>
      </c>
      <c r="F129" s="68">
        <v>2795.3222820000001</v>
      </c>
      <c r="G129" s="68">
        <v>2698.1139410000001</v>
      </c>
      <c r="H129" s="68">
        <v>2288.7599393</v>
      </c>
      <c r="J129" s="68">
        <v>257826</v>
      </c>
      <c r="K129" s="68">
        <v>542136</v>
      </c>
      <c r="L129" s="68">
        <v>943982</v>
      </c>
      <c r="M129" s="68">
        <v>952289</v>
      </c>
      <c r="N129" s="68">
        <v>311700</v>
      </c>
      <c r="O129" s="68">
        <v>136756</v>
      </c>
    </row>
    <row r="130" spans="1:15">
      <c r="A130" s="117">
        <v>40391</v>
      </c>
      <c r="B130" s="68">
        <v>2203.8042034999999</v>
      </c>
      <c r="C130" s="68">
        <v>2012.6587016000001</v>
      </c>
      <c r="D130" s="68">
        <v>2385.1305576999998</v>
      </c>
      <c r="E130" s="68">
        <v>2743.2312551999999</v>
      </c>
      <c r="F130" s="68">
        <v>2796.7490698000001</v>
      </c>
      <c r="G130" s="68">
        <v>2697.3137593000001</v>
      </c>
      <c r="H130" s="68">
        <v>2289.2764619999998</v>
      </c>
      <c r="J130" s="68">
        <v>257739</v>
      </c>
      <c r="K130" s="68">
        <v>541996</v>
      </c>
      <c r="L130" s="68">
        <v>943346</v>
      </c>
      <c r="M130" s="68">
        <v>953807</v>
      </c>
      <c r="N130" s="68">
        <v>311787</v>
      </c>
      <c r="O130" s="68">
        <v>136847</v>
      </c>
    </row>
    <row r="131" spans="1:15">
      <c r="A131" s="117">
        <v>40422</v>
      </c>
      <c r="B131" s="68">
        <v>2204.1848427</v>
      </c>
      <c r="C131" s="68">
        <v>2013.1001375000001</v>
      </c>
      <c r="D131" s="68">
        <v>2385.5918376</v>
      </c>
      <c r="E131" s="68">
        <v>2743.1526162999999</v>
      </c>
      <c r="F131" s="68">
        <v>2798.1669830000001</v>
      </c>
      <c r="G131" s="68">
        <v>2696.4730129999998</v>
      </c>
      <c r="H131" s="68">
        <v>2289.5918270000002</v>
      </c>
      <c r="J131" s="68">
        <v>257866</v>
      </c>
      <c r="K131" s="68">
        <v>542351</v>
      </c>
      <c r="L131" s="68">
        <v>943749</v>
      </c>
      <c r="M131" s="68">
        <v>955797</v>
      </c>
      <c r="N131" s="68">
        <v>312120</v>
      </c>
      <c r="O131" s="68">
        <v>136971</v>
      </c>
    </row>
    <row r="132" spans="1:15">
      <c r="A132" s="117">
        <v>40452</v>
      </c>
      <c r="B132" s="68">
        <v>2204.6921728000002</v>
      </c>
      <c r="C132" s="68">
        <v>2013.5637079999999</v>
      </c>
      <c r="D132" s="68">
        <v>2386.1184818000002</v>
      </c>
      <c r="E132" s="68">
        <v>2743.1454967999998</v>
      </c>
      <c r="F132" s="68">
        <v>2799.5901577999998</v>
      </c>
      <c r="G132" s="68">
        <v>2695.7720915</v>
      </c>
      <c r="H132" s="68">
        <v>2290.0420565999998</v>
      </c>
      <c r="J132" s="68">
        <v>257916</v>
      </c>
      <c r="K132" s="68">
        <v>542463</v>
      </c>
      <c r="L132" s="68">
        <v>944150</v>
      </c>
      <c r="M132" s="68">
        <v>957309</v>
      </c>
      <c r="N132" s="68">
        <v>312806</v>
      </c>
      <c r="O132" s="68">
        <v>137024</v>
      </c>
    </row>
    <row r="133" spans="1:15">
      <c r="A133" s="117">
        <v>40483</v>
      </c>
      <c r="B133" s="68">
        <v>2205.2343989999999</v>
      </c>
      <c r="C133" s="68">
        <v>2014.0193546999999</v>
      </c>
      <c r="D133" s="68">
        <v>2386.9213930000001</v>
      </c>
      <c r="E133" s="68">
        <v>2743.2828353999998</v>
      </c>
      <c r="F133" s="68">
        <v>2800.8658504999999</v>
      </c>
      <c r="G133" s="68">
        <v>2695.4214609999999</v>
      </c>
      <c r="H133" s="68">
        <v>2290.4931105000001</v>
      </c>
      <c r="J133" s="68">
        <v>258023</v>
      </c>
      <c r="K133" s="68">
        <v>542643</v>
      </c>
      <c r="L133" s="68">
        <v>943946</v>
      </c>
      <c r="M133" s="68">
        <v>958426</v>
      </c>
      <c r="N133" s="68">
        <v>313228</v>
      </c>
      <c r="O133" s="68">
        <v>137168</v>
      </c>
    </row>
    <row r="134" spans="1:15">
      <c r="A134" s="117">
        <v>40513</v>
      </c>
      <c r="B134" s="68">
        <v>2205.621682</v>
      </c>
      <c r="C134" s="68">
        <v>2014.4687788000001</v>
      </c>
      <c r="D134" s="68">
        <v>2387.4401278999999</v>
      </c>
      <c r="E134" s="68">
        <v>2743.4822896000001</v>
      </c>
      <c r="F134" s="68">
        <v>2802.4285948000002</v>
      </c>
      <c r="G134" s="68">
        <v>2695.0194194000001</v>
      </c>
      <c r="H134" s="68">
        <v>2290.8537894000001</v>
      </c>
      <c r="J134" s="68">
        <v>258266</v>
      </c>
      <c r="K134" s="68">
        <v>542955</v>
      </c>
      <c r="L134" s="68">
        <v>943668</v>
      </c>
      <c r="M134" s="68">
        <v>960156</v>
      </c>
      <c r="N134" s="68">
        <v>313463</v>
      </c>
      <c r="O134" s="68">
        <v>137338</v>
      </c>
    </row>
    <row r="135" spans="1:15">
      <c r="A135" s="117">
        <v>40544</v>
      </c>
      <c r="B135" s="68">
        <v>2206.0004044000002</v>
      </c>
      <c r="C135" s="68">
        <v>2014.760094</v>
      </c>
      <c r="D135" s="68">
        <v>2387.9492123999999</v>
      </c>
      <c r="E135" s="68">
        <v>2743.4464201999999</v>
      </c>
      <c r="F135" s="68">
        <v>2803.7337056000001</v>
      </c>
      <c r="G135" s="68">
        <v>2694.4055429</v>
      </c>
      <c r="H135" s="68">
        <v>2291.1780012999998</v>
      </c>
      <c r="J135" s="68">
        <v>258485</v>
      </c>
      <c r="K135" s="68">
        <v>543159</v>
      </c>
      <c r="L135" s="68">
        <v>944067</v>
      </c>
      <c r="M135" s="68">
        <v>961571</v>
      </c>
      <c r="N135" s="68">
        <v>313917</v>
      </c>
      <c r="O135" s="68">
        <v>137519</v>
      </c>
    </row>
    <row r="136" spans="1:15">
      <c r="A136" s="117">
        <v>40575</v>
      </c>
      <c r="B136" s="68">
        <v>2206.2934307</v>
      </c>
      <c r="C136" s="68">
        <v>2015.0408786</v>
      </c>
      <c r="D136" s="68">
        <v>2388.2943863999999</v>
      </c>
      <c r="E136" s="68">
        <v>2743.6615160000001</v>
      </c>
      <c r="F136" s="68">
        <v>2805.3593307000001</v>
      </c>
      <c r="G136" s="68">
        <v>2694.0706783999999</v>
      </c>
      <c r="H136" s="68">
        <v>2291.5181634</v>
      </c>
      <c r="J136" s="68">
        <v>258532</v>
      </c>
      <c r="K136" s="68">
        <v>543433</v>
      </c>
      <c r="L136" s="68">
        <v>943016</v>
      </c>
      <c r="M136" s="68">
        <v>962127</v>
      </c>
      <c r="N136" s="68">
        <v>313883</v>
      </c>
      <c r="O136" s="68">
        <v>137646</v>
      </c>
    </row>
    <row r="137" spans="1:15">
      <c r="A137" s="117">
        <v>40603</v>
      </c>
      <c r="B137" s="68">
        <v>2206.5864932999998</v>
      </c>
      <c r="C137" s="68">
        <v>2015.274805</v>
      </c>
      <c r="D137" s="68">
        <v>2388.7578024999998</v>
      </c>
      <c r="E137" s="68">
        <v>2743.8322133000001</v>
      </c>
      <c r="F137" s="68">
        <v>2806.7959386000002</v>
      </c>
      <c r="G137" s="68">
        <v>2693.7564253</v>
      </c>
      <c r="H137" s="68">
        <v>2291.8400978999998</v>
      </c>
      <c r="J137" s="68">
        <v>258557</v>
      </c>
      <c r="K137" s="68">
        <v>543198</v>
      </c>
      <c r="L137" s="68">
        <v>941426</v>
      </c>
      <c r="M137" s="68">
        <v>962152</v>
      </c>
      <c r="N137" s="68">
        <v>313689</v>
      </c>
      <c r="O137" s="68">
        <v>137719</v>
      </c>
    </row>
    <row r="138" spans="1:15">
      <c r="A138" s="117">
        <v>40634</v>
      </c>
      <c r="B138" s="68">
        <v>2206.9874402</v>
      </c>
      <c r="C138" s="68">
        <v>2015.565709</v>
      </c>
      <c r="D138" s="68">
        <v>2389.2308993000001</v>
      </c>
      <c r="E138" s="68">
        <v>2743.9979179000002</v>
      </c>
      <c r="F138" s="68">
        <v>2808.5787811999999</v>
      </c>
      <c r="G138" s="68">
        <v>2693.3028957000001</v>
      </c>
      <c r="H138" s="68">
        <v>2292.3290554</v>
      </c>
      <c r="J138" s="68">
        <v>258631</v>
      </c>
      <c r="K138" s="68">
        <v>542931</v>
      </c>
      <c r="L138" s="68">
        <v>939758</v>
      </c>
      <c r="M138" s="68">
        <v>962846</v>
      </c>
      <c r="N138" s="68">
        <v>313611</v>
      </c>
      <c r="O138" s="68">
        <v>137824</v>
      </c>
    </row>
    <row r="139" spans="1:15">
      <c r="A139" s="117">
        <v>40664</v>
      </c>
      <c r="B139" s="68">
        <v>2207.3516798999999</v>
      </c>
      <c r="C139" s="68">
        <v>2015.8973793</v>
      </c>
      <c r="D139" s="68">
        <v>2389.767996</v>
      </c>
      <c r="E139" s="68">
        <v>2743.9929438999998</v>
      </c>
      <c r="F139" s="68">
        <v>2810.4043925999999</v>
      </c>
      <c r="G139" s="68">
        <v>2692.5523631999999</v>
      </c>
      <c r="H139" s="68">
        <v>2292.7698676999998</v>
      </c>
      <c r="J139" s="68">
        <v>258496</v>
      </c>
      <c r="K139" s="68">
        <v>542445</v>
      </c>
      <c r="L139" s="68">
        <v>937723</v>
      </c>
      <c r="M139" s="68">
        <v>963076</v>
      </c>
      <c r="N139" s="68">
        <v>313314</v>
      </c>
      <c r="O139" s="68">
        <v>137809</v>
      </c>
    </row>
    <row r="140" spans="1:15">
      <c r="A140" s="117">
        <v>40695</v>
      </c>
      <c r="B140" s="68">
        <v>2207.7671046</v>
      </c>
      <c r="C140" s="68">
        <v>2016.3018841999999</v>
      </c>
      <c r="D140" s="68">
        <v>2390.2838753000001</v>
      </c>
      <c r="E140" s="68">
        <v>2743.9241173999999</v>
      </c>
      <c r="F140" s="68">
        <v>2812.1093772999998</v>
      </c>
      <c r="G140" s="68">
        <v>2691.8596237000002</v>
      </c>
      <c r="H140" s="68">
        <v>2293.3028880000002</v>
      </c>
      <c r="J140" s="68">
        <v>258371</v>
      </c>
      <c r="K140" s="68">
        <v>541838</v>
      </c>
      <c r="L140" s="68">
        <v>935820</v>
      </c>
      <c r="M140" s="68">
        <v>963999</v>
      </c>
      <c r="N140" s="68">
        <v>313037</v>
      </c>
      <c r="O140" s="68">
        <v>137821</v>
      </c>
    </row>
    <row r="141" spans="1:15">
      <c r="A141" s="117">
        <v>40725</v>
      </c>
      <c r="B141" s="68">
        <v>2208.319152</v>
      </c>
      <c r="C141" s="68">
        <v>2016.9551342</v>
      </c>
      <c r="D141" s="68">
        <v>2390.6791269</v>
      </c>
      <c r="E141" s="68">
        <v>2743.6331214000002</v>
      </c>
      <c r="F141" s="68">
        <v>2813.6754614000001</v>
      </c>
      <c r="G141" s="68">
        <v>2690.9442746999998</v>
      </c>
      <c r="H141" s="68">
        <v>2293.9328577000001</v>
      </c>
      <c r="J141" s="68">
        <v>258280</v>
      </c>
      <c r="K141" s="68">
        <v>541166</v>
      </c>
      <c r="L141" s="68">
        <v>933973</v>
      </c>
      <c r="M141" s="68">
        <v>965200</v>
      </c>
      <c r="N141" s="68">
        <v>312876</v>
      </c>
      <c r="O141" s="68">
        <v>137858</v>
      </c>
    </row>
    <row r="142" spans="1:15">
      <c r="A142" s="117">
        <v>40756</v>
      </c>
      <c r="B142" s="68">
        <v>2208.8138260999999</v>
      </c>
      <c r="C142" s="68">
        <v>2017.4159416</v>
      </c>
      <c r="D142" s="68">
        <v>2391.2306963000001</v>
      </c>
      <c r="E142" s="68">
        <v>2743.6749467999998</v>
      </c>
      <c r="F142" s="68">
        <v>2815.4853779999999</v>
      </c>
      <c r="G142" s="68">
        <v>2690.3219846000002</v>
      </c>
      <c r="H142" s="68">
        <v>2294.4778204999998</v>
      </c>
      <c r="J142" s="68">
        <v>258132</v>
      </c>
      <c r="K142" s="68">
        <v>540227</v>
      </c>
      <c r="L142" s="68">
        <v>931538</v>
      </c>
      <c r="M142" s="68">
        <v>965253</v>
      </c>
      <c r="N142" s="68">
        <v>312651</v>
      </c>
      <c r="O142" s="68">
        <v>137853</v>
      </c>
    </row>
    <row r="143" spans="1:15">
      <c r="A143" s="117">
        <v>40787</v>
      </c>
      <c r="B143" s="68">
        <v>2209.2592850999999</v>
      </c>
      <c r="C143" s="68">
        <v>2018.0392535000001</v>
      </c>
      <c r="D143" s="68">
        <v>2391.3872679000001</v>
      </c>
      <c r="E143" s="68">
        <v>2743.7290603000001</v>
      </c>
      <c r="F143" s="68">
        <v>2817.3943568</v>
      </c>
      <c r="G143" s="68">
        <v>2689.7261532000002</v>
      </c>
      <c r="H143" s="68">
        <v>2294.9755712000001</v>
      </c>
      <c r="J143" s="68">
        <v>258221</v>
      </c>
      <c r="K143" s="68">
        <v>539742</v>
      </c>
      <c r="L143" s="68">
        <v>930003</v>
      </c>
      <c r="M143" s="68">
        <v>966255</v>
      </c>
      <c r="N143" s="68">
        <v>312664</v>
      </c>
      <c r="O143" s="68">
        <v>137916</v>
      </c>
    </row>
    <row r="144" spans="1:15">
      <c r="A144" s="117">
        <v>40817</v>
      </c>
      <c r="B144" s="68">
        <v>2209.4929742999998</v>
      </c>
      <c r="C144" s="68">
        <v>2018.4843949999999</v>
      </c>
      <c r="D144" s="68">
        <v>2391.3630112000001</v>
      </c>
      <c r="E144" s="68">
        <v>2743.8019254000001</v>
      </c>
      <c r="F144" s="68">
        <v>2818.7726386999998</v>
      </c>
      <c r="G144" s="68">
        <v>2689.5017183</v>
      </c>
      <c r="H144" s="68">
        <v>2295.2906164999999</v>
      </c>
      <c r="J144" s="68">
        <v>258615</v>
      </c>
      <c r="K144" s="68">
        <v>539784</v>
      </c>
      <c r="L144" s="68">
        <v>929762</v>
      </c>
      <c r="M144" s="68">
        <v>967617</v>
      </c>
      <c r="N144" s="68">
        <v>312995</v>
      </c>
      <c r="O144" s="68">
        <v>138040</v>
      </c>
    </row>
    <row r="145" spans="1:15">
      <c r="A145" s="117">
        <v>40848</v>
      </c>
      <c r="B145" s="68">
        <v>2209.7098688999999</v>
      </c>
      <c r="C145" s="68">
        <v>2018.9853638</v>
      </c>
      <c r="D145" s="68">
        <v>2391.3711615000002</v>
      </c>
      <c r="E145" s="68">
        <v>2743.8769333999999</v>
      </c>
      <c r="F145" s="68">
        <v>2820.1557207000001</v>
      </c>
      <c r="G145" s="68">
        <v>2689.2212776000001</v>
      </c>
      <c r="H145" s="68">
        <v>2295.5341417999998</v>
      </c>
      <c r="J145" s="68">
        <v>258980</v>
      </c>
      <c r="K145" s="68">
        <v>540037</v>
      </c>
      <c r="L145" s="68">
        <v>929428</v>
      </c>
      <c r="M145" s="68">
        <v>968710</v>
      </c>
      <c r="N145" s="68">
        <v>313337</v>
      </c>
      <c r="O145" s="68">
        <v>138191</v>
      </c>
    </row>
    <row r="146" spans="1:15">
      <c r="A146" s="117">
        <v>40878</v>
      </c>
      <c r="B146" s="68">
        <v>2210.0892026000001</v>
      </c>
      <c r="C146" s="68">
        <v>2019.5080484</v>
      </c>
      <c r="D146" s="68">
        <v>2391.6621248000001</v>
      </c>
      <c r="E146" s="68">
        <v>2743.9804316</v>
      </c>
      <c r="F146" s="68">
        <v>2821.2300310999999</v>
      </c>
      <c r="G146" s="68">
        <v>2689.1696815</v>
      </c>
      <c r="H146" s="68">
        <v>2295.8518316</v>
      </c>
      <c r="J146" s="68">
        <v>259465</v>
      </c>
      <c r="K146" s="68">
        <v>540497</v>
      </c>
      <c r="L146" s="68">
        <v>929763</v>
      </c>
      <c r="M146" s="68">
        <v>970616</v>
      </c>
      <c r="N146" s="68">
        <v>314044</v>
      </c>
      <c r="O146" s="68">
        <v>138443</v>
      </c>
    </row>
    <row r="147" spans="1:15">
      <c r="A147" s="117">
        <v>40909</v>
      </c>
      <c r="B147" s="68">
        <v>2210.0894939</v>
      </c>
      <c r="C147" s="68">
        <v>2019.6613950999999</v>
      </c>
      <c r="D147" s="68">
        <v>2391.3418631999998</v>
      </c>
      <c r="E147" s="68">
        <v>2743.5540506000002</v>
      </c>
      <c r="F147" s="68">
        <v>2822.3354823999998</v>
      </c>
      <c r="G147" s="68">
        <v>2688.1763774000001</v>
      </c>
      <c r="H147" s="68">
        <v>2295.7690825999998</v>
      </c>
      <c r="J147" s="68">
        <v>259786</v>
      </c>
      <c r="K147" s="68">
        <v>541119</v>
      </c>
      <c r="L147" s="68">
        <v>930193</v>
      </c>
      <c r="M147" s="68">
        <v>971512</v>
      </c>
      <c r="N147" s="68">
        <v>314259</v>
      </c>
      <c r="O147" s="68">
        <v>138552</v>
      </c>
    </row>
    <row r="148" spans="1:15">
      <c r="A148" s="117">
        <v>40940</v>
      </c>
      <c r="B148" s="68">
        <v>2210.1458161999999</v>
      </c>
      <c r="C148" s="68">
        <v>2019.9081154</v>
      </c>
      <c r="D148" s="68">
        <v>2391.1783359000001</v>
      </c>
      <c r="E148" s="68">
        <v>2743.0218006999999</v>
      </c>
      <c r="F148" s="68">
        <v>2823.3947413000001</v>
      </c>
      <c r="G148" s="68">
        <v>2687.1617973000002</v>
      </c>
      <c r="H148" s="68">
        <v>2295.8386896000002</v>
      </c>
      <c r="J148" s="68">
        <v>260130</v>
      </c>
      <c r="K148" s="68">
        <v>541515</v>
      </c>
      <c r="L148" s="68">
        <v>929746</v>
      </c>
      <c r="M148" s="68">
        <v>972030</v>
      </c>
      <c r="N148" s="68">
        <v>314463</v>
      </c>
      <c r="O148" s="68">
        <v>138637</v>
      </c>
    </row>
    <row r="149" spans="1:15">
      <c r="A149" s="117">
        <v>40969</v>
      </c>
      <c r="B149" s="68">
        <v>2210.3123752000001</v>
      </c>
      <c r="C149" s="68">
        <v>2020.1546374</v>
      </c>
      <c r="D149" s="68">
        <v>2391.2108183</v>
      </c>
      <c r="E149" s="68">
        <v>2742.8237511000002</v>
      </c>
      <c r="F149" s="68">
        <v>2824.8284097999999</v>
      </c>
      <c r="G149" s="68">
        <v>2686.4896361000001</v>
      </c>
      <c r="H149" s="68">
        <v>2296.0459534000001</v>
      </c>
      <c r="J149" s="68">
        <v>260435</v>
      </c>
      <c r="K149" s="68">
        <v>541815</v>
      </c>
      <c r="L149" s="68">
        <v>929305</v>
      </c>
      <c r="M149" s="68">
        <v>972837</v>
      </c>
      <c r="N149" s="68">
        <v>314636</v>
      </c>
      <c r="O149" s="68">
        <v>138778</v>
      </c>
    </row>
    <row r="150" spans="1:15">
      <c r="A150" s="117">
        <v>41000</v>
      </c>
      <c r="B150" s="68">
        <v>2210.1848285999999</v>
      </c>
      <c r="C150" s="68">
        <v>2020.1436693000001</v>
      </c>
      <c r="D150" s="68">
        <v>2390.8492901999998</v>
      </c>
      <c r="E150" s="68">
        <v>2742.5857240999999</v>
      </c>
      <c r="F150" s="68">
        <v>2826.2531997000001</v>
      </c>
      <c r="G150" s="68">
        <v>2685.8334227</v>
      </c>
      <c r="H150" s="68">
        <v>2296.0351028</v>
      </c>
      <c r="J150" s="68">
        <v>260874</v>
      </c>
      <c r="K150" s="68">
        <v>542499</v>
      </c>
      <c r="L150" s="68">
        <v>928948</v>
      </c>
      <c r="M150" s="68">
        <v>973433</v>
      </c>
      <c r="N150" s="68">
        <v>314873</v>
      </c>
      <c r="O150" s="68">
        <v>138855</v>
      </c>
    </row>
    <row r="151" spans="1:15">
      <c r="A151" s="117">
        <v>41030</v>
      </c>
      <c r="B151" s="68">
        <v>2210.1063167000002</v>
      </c>
      <c r="C151" s="68">
        <v>2020.1277123</v>
      </c>
      <c r="D151" s="68">
        <v>2390.7427425999999</v>
      </c>
      <c r="E151" s="68">
        <v>2742.4895356000002</v>
      </c>
      <c r="F151" s="68">
        <v>2827.6468832999999</v>
      </c>
      <c r="G151" s="68">
        <v>2685.4368863999998</v>
      </c>
      <c r="H151" s="68">
        <v>2296.1131424999999</v>
      </c>
      <c r="J151" s="68">
        <v>261538</v>
      </c>
      <c r="K151" s="68">
        <v>542984</v>
      </c>
      <c r="L151" s="68">
        <v>928134</v>
      </c>
      <c r="M151" s="68">
        <v>974134</v>
      </c>
      <c r="N151" s="68">
        <v>315137</v>
      </c>
      <c r="O151" s="68">
        <v>138998</v>
      </c>
    </row>
    <row r="152" spans="1:15">
      <c r="A152" s="117">
        <v>41061</v>
      </c>
      <c r="B152" s="68">
        <v>2210.1938971999998</v>
      </c>
      <c r="C152" s="68">
        <v>2020.1977847000001</v>
      </c>
      <c r="D152" s="68">
        <v>2390.6471609</v>
      </c>
      <c r="E152" s="68">
        <v>2742.0943041999999</v>
      </c>
      <c r="F152" s="68">
        <v>2829.0288577000001</v>
      </c>
      <c r="G152" s="68">
        <v>2684.8485859000002</v>
      </c>
      <c r="H152" s="68">
        <v>2296.4572251999998</v>
      </c>
      <c r="J152" s="68">
        <v>262038</v>
      </c>
      <c r="K152" s="68">
        <v>543637</v>
      </c>
      <c r="L152" s="68">
        <v>928391</v>
      </c>
      <c r="M152" s="68">
        <v>976684</v>
      </c>
      <c r="N152" s="68">
        <v>316005</v>
      </c>
      <c r="O152" s="68">
        <v>139066</v>
      </c>
    </row>
    <row r="153" spans="1:15">
      <c r="A153" s="117">
        <v>41091</v>
      </c>
      <c r="B153" s="68">
        <v>2210.4026085</v>
      </c>
      <c r="C153" s="68">
        <v>2020.2543605999999</v>
      </c>
      <c r="D153" s="68">
        <v>2390.9920372000001</v>
      </c>
      <c r="E153" s="68">
        <v>2742.0373337999999</v>
      </c>
      <c r="F153" s="68">
        <v>2830.127528</v>
      </c>
      <c r="G153" s="68">
        <v>2684.7584606</v>
      </c>
      <c r="H153" s="68">
        <v>2296.8184876999999</v>
      </c>
      <c r="J153" s="68">
        <v>262462</v>
      </c>
      <c r="K153" s="68">
        <v>543965</v>
      </c>
      <c r="L153" s="68">
        <v>927916</v>
      </c>
      <c r="M153" s="68">
        <v>977875</v>
      </c>
      <c r="N153" s="68">
        <v>316685</v>
      </c>
      <c r="O153" s="68">
        <v>139188</v>
      </c>
    </row>
    <row r="154" spans="1:15">
      <c r="A154" s="117">
        <v>41122</v>
      </c>
      <c r="B154" s="68">
        <v>2210.3935396000002</v>
      </c>
      <c r="C154" s="68">
        <v>2020.2749495999999</v>
      </c>
      <c r="D154" s="68">
        <v>2390.9155673</v>
      </c>
      <c r="E154" s="68">
        <v>2741.8293266999999</v>
      </c>
      <c r="F154" s="68">
        <v>2831.1344789999998</v>
      </c>
      <c r="G154" s="68">
        <v>2684.4573770000002</v>
      </c>
      <c r="H154" s="68">
        <v>2296.9519150000001</v>
      </c>
      <c r="J154" s="68">
        <v>262921</v>
      </c>
      <c r="K154" s="68">
        <v>544479</v>
      </c>
      <c r="L154" s="68">
        <v>927908</v>
      </c>
      <c r="M154" s="68">
        <v>978900</v>
      </c>
      <c r="N154" s="68">
        <v>317073</v>
      </c>
      <c r="O154" s="68">
        <v>139309</v>
      </c>
    </row>
    <row r="155" spans="1:15">
      <c r="A155" s="117">
        <v>41153</v>
      </c>
      <c r="B155" s="68">
        <v>2210.2683081</v>
      </c>
      <c r="C155" s="68">
        <v>2020.2125283</v>
      </c>
      <c r="D155" s="68">
        <v>2390.4215973999999</v>
      </c>
      <c r="E155" s="68">
        <v>2741.4780879</v>
      </c>
      <c r="F155" s="68">
        <v>2832.2491547</v>
      </c>
      <c r="G155" s="68">
        <v>2684.0192161</v>
      </c>
      <c r="H155" s="68">
        <v>2297.0269745000001</v>
      </c>
      <c r="J155" s="68">
        <v>263622</v>
      </c>
      <c r="K155" s="68">
        <v>546027</v>
      </c>
      <c r="L155" s="68">
        <v>929027</v>
      </c>
      <c r="M155" s="68">
        <v>981586</v>
      </c>
      <c r="N155" s="68">
        <v>318085</v>
      </c>
      <c r="O155" s="68">
        <v>139505</v>
      </c>
    </row>
    <row r="156" spans="1:15">
      <c r="A156" s="117">
        <v>41183</v>
      </c>
      <c r="B156" s="68">
        <v>2210.2426673999998</v>
      </c>
      <c r="C156" s="68">
        <v>2020.1795096999999</v>
      </c>
      <c r="D156" s="68">
        <v>2390.4376066999998</v>
      </c>
      <c r="E156" s="68">
        <v>2741.3657073999998</v>
      </c>
      <c r="F156" s="68">
        <v>2833.2189757000001</v>
      </c>
      <c r="G156" s="68">
        <v>2683.6447122</v>
      </c>
      <c r="H156" s="68">
        <v>2296.9826111000002</v>
      </c>
      <c r="J156" s="68">
        <v>264148</v>
      </c>
      <c r="K156" s="68">
        <v>546925</v>
      </c>
      <c r="L156" s="68">
        <v>929748</v>
      </c>
      <c r="M156" s="68">
        <v>982942</v>
      </c>
      <c r="N156" s="68">
        <v>318657</v>
      </c>
      <c r="O156" s="68">
        <v>139645</v>
      </c>
    </row>
    <row r="157" spans="1:15">
      <c r="A157" s="117">
        <v>41214</v>
      </c>
      <c r="B157" s="68">
        <v>2209.869115</v>
      </c>
      <c r="C157" s="68">
        <v>2020.0293191000001</v>
      </c>
      <c r="D157" s="68">
        <v>2389.8983945999998</v>
      </c>
      <c r="E157" s="68">
        <v>2740.7398323000002</v>
      </c>
      <c r="F157" s="68">
        <v>2834.2548968000001</v>
      </c>
      <c r="G157" s="68">
        <v>2682.6952990999998</v>
      </c>
      <c r="H157" s="68">
        <v>2296.7348009000002</v>
      </c>
      <c r="J157" s="68">
        <v>265001</v>
      </c>
      <c r="K157" s="68">
        <v>548773</v>
      </c>
      <c r="L157" s="68">
        <v>931444</v>
      </c>
      <c r="M157" s="68">
        <v>985748</v>
      </c>
      <c r="N157" s="68">
        <v>319196</v>
      </c>
      <c r="O157" s="68">
        <v>139875</v>
      </c>
    </row>
    <row r="158" spans="1:15">
      <c r="A158" s="117">
        <v>41244</v>
      </c>
      <c r="B158" s="68">
        <v>2209.5685592999998</v>
      </c>
      <c r="C158" s="68">
        <v>2020.1119879</v>
      </c>
      <c r="D158" s="68">
        <v>2389.1471431</v>
      </c>
      <c r="E158" s="68">
        <v>2740.4133492999999</v>
      </c>
      <c r="F158" s="68">
        <v>2835.2562928000002</v>
      </c>
      <c r="G158" s="68">
        <v>2682.1494186999998</v>
      </c>
      <c r="H158" s="68">
        <v>2296.5332816999999</v>
      </c>
      <c r="J158" s="68">
        <v>265756</v>
      </c>
      <c r="K158" s="68">
        <v>550384</v>
      </c>
      <c r="L158" s="68">
        <v>933331</v>
      </c>
      <c r="M158" s="68">
        <v>988545</v>
      </c>
      <c r="N158" s="68">
        <v>319886</v>
      </c>
      <c r="O158" s="68">
        <v>140124</v>
      </c>
    </row>
    <row r="159" spans="1:15">
      <c r="A159" s="117">
        <v>41275</v>
      </c>
      <c r="B159" s="68">
        <v>2209.4354573000001</v>
      </c>
      <c r="C159" s="68">
        <v>2020.0285271</v>
      </c>
      <c r="D159" s="68">
        <v>2388.9841213999998</v>
      </c>
      <c r="E159" s="68">
        <v>2739.955974</v>
      </c>
      <c r="F159" s="68">
        <v>2836.0945373</v>
      </c>
      <c r="G159" s="68">
        <v>2681.3924808000002</v>
      </c>
      <c r="H159" s="68">
        <v>2296.418717</v>
      </c>
      <c r="J159" s="68">
        <v>266455</v>
      </c>
      <c r="K159" s="68">
        <v>551257</v>
      </c>
      <c r="L159" s="68">
        <v>934084</v>
      </c>
      <c r="M159" s="68">
        <v>989743</v>
      </c>
      <c r="N159" s="68">
        <v>320305</v>
      </c>
      <c r="O159" s="68">
        <v>140304</v>
      </c>
    </row>
    <row r="160" spans="1:15">
      <c r="A160" s="117">
        <v>41306</v>
      </c>
      <c r="B160" s="68">
        <v>2208.9711784000001</v>
      </c>
      <c r="C160" s="68">
        <v>2019.9701954</v>
      </c>
      <c r="D160" s="68">
        <v>2388.0780387999998</v>
      </c>
      <c r="E160" s="68">
        <v>2739.0821977000001</v>
      </c>
      <c r="F160" s="68">
        <v>2837.0843943999998</v>
      </c>
      <c r="G160" s="68">
        <v>2680.2567841</v>
      </c>
      <c r="H160" s="68">
        <v>2296.1675884000001</v>
      </c>
      <c r="J160" s="68">
        <v>267522</v>
      </c>
      <c r="K160" s="68">
        <v>552914</v>
      </c>
      <c r="L160" s="68">
        <v>935177</v>
      </c>
      <c r="M160" s="68">
        <v>992349</v>
      </c>
      <c r="N160" s="68">
        <v>320909</v>
      </c>
      <c r="O160" s="68">
        <v>140582</v>
      </c>
    </row>
    <row r="161" spans="1:15">
      <c r="A161" s="117">
        <v>41334</v>
      </c>
      <c r="B161" s="68">
        <v>2208.7034649000002</v>
      </c>
      <c r="C161" s="68">
        <v>2019.9963221</v>
      </c>
      <c r="D161" s="68">
        <v>2387.5678268000001</v>
      </c>
      <c r="E161" s="68">
        <v>2738.6319487000001</v>
      </c>
      <c r="F161" s="68">
        <v>2838.1420661000002</v>
      </c>
      <c r="G161" s="68">
        <v>2679.6586453999998</v>
      </c>
      <c r="H161" s="68">
        <v>2296.0980257000001</v>
      </c>
      <c r="J161" s="68">
        <v>268478</v>
      </c>
      <c r="K161" s="68">
        <v>553986</v>
      </c>
      <c r="L161" s="68">
        <v>936078</v>
      </c>
      <c r="M161" s="68">
        <v>994840</v>
      </c>
      <c r="N161" s="68">
        <v>321446</v>
      </c>
      <c r="O161" s="68">
        <v>140813</v>
      </c>
    </row>
    <row r="162" spans="1:15">
      <c r="A162" s="117">
        <v>41365</v>
      </c>
      <c r="B162" s="68">
        <v>2208.5918040000001</v>
      </c>
      <c r="C162" s="68">
        <v>2020.0295080999999</v>
      </c>
      <c r="D162" s="68">
        <v>2387.5524288000001</v>
      </c>
      <c r="E162" s="68">
        <v>2738.5854205000001</v>
      </c>
      <c r="F162" s="68">
        <v>2839.3391102000001</v>
      </c>
      <c r="G162" s="68">
        <v>2679.3781239999998</v>
      </c>
      <c r="H162" s="68">
        <v>2296.0752879000001</v>
      </c>
      <c r="J162" s="68">
        <v>269025</v>
      </c>
      <c r="K162" s="68">
        <v>554351</v>
      </c>
      <c r="L162" s="68">
        <v>935547</v>
      </c>
      <c r="M162" s="68">
        <v>995489</v>
      </c>
      <c r="N162" s="68">
        <v>321482</v>
      </c>
      <c r="O162" s="68">
        <v>140921</v>
      </c>
    </row>
    <row r="163" spans="1:15">
      <c r="A163" s="117">
        <v>41395</v>
      </c>
      <c r="B163" s="68">
        <v>2208.4084862999998</v>
      </c>
      <c r="C163" s="68">
        <v>2020.1790473999999</v>
      </c>
      <c r="D163" s="68">
        <v>2387.2313073999999</v>
      </c>
      <c r="E163" s="68">
        <v>2738.2570371000002</v>
      </c>
      <c r="F163" s="68">
        <v>2840.6529528000001</v>
      </c>
      <c r="G163" s="68">
        <v>2678.9053460999999</v>
      </c>
      <c r="H163" s="68">
        <v>2296.1471949000002</v>
      </c>
      <c r="J163" s="68">
        <v>269884</v>
      </c>
      <c r="K163" s="68">
        <v>555200</v>
      </c>
      <c r="L163" s="68">
        <v>935751</v>
      </c>
      <c r="M163" s="68">
        <v>997647</v>
      </c>
      <c r="N163" s="68">
        <v>322084</v>
      </c>
      <c r="O163" s="68">
        <v>141109</v>
      </c>
    </row>
    <row r="164" spans="1:15">
      <c r="A164" s="117">
        <v>41426</v>
      </c>
      <c r="B164" s="68">
        <v>2208.1816127000002</v>
      </c>
      <c r="C164" s="68">
        <v>2020.2868774000001</v>
      </c>
      <c r="D164" s="68">
        <v>2386.5498484999998</v>
      </c>
      <c r="E164" s="68">
        <v>2737.6180462000002</v>
      </c>
      <c r="F164" s="68">
        <v>2841.78217</v>
      </c>
      <c r="G164" s="68">
        <v>2678.3528222</v>
      </c>
      <c r="H164" s="68">
        <v>2296.2742834999999</v>
      </c>
      <c r="J164" s="68">
        <v>271083</v>
      </c>
      <c r="K164" s="68">
        <v>556735</v>
      </c>
      <c r="L164" s="68">
        <v>937104</v>
      </c>
      <c r="M164" s="68">
        <v>1002124</v>
      </c>
      <c r="N164" s="68">
        <v>323242</v>
      </c>
      <c r="O164" s="68">
        <v>141385</v>
      </c>
    </row>
    <row r="165" spans="1:15">
      <c r="A165" s="117">
        <v>41456</v>
      </c>
      <c r="B165" s="68">
        <v>2207.9230189999998</v>
      </c>
      <c r="C165" s="68">
        <v>2020.2705249000001</v>
      </c>
      <c r="D165" s="68">
        <v>2386.3770064999999</v>
      </c>
      <c r="E165" s="68">
        <v>2737.5043258000001</v>
      </c>
      <c r="F165" s="68">
        <v>2842.6904835</v>
      </c>
      <c r="G165" s="68">
        <v>2678.1797136</v>
      </c>
      <c r="H165" s="68">
        <v>2296.0994246999999</v>
      </c>
      <c r="J165" s="68">
        <v>272146</v>
      </c>
      <c r="K165" s="68">
        <v>557423</v>
      </c>
      <c r="L165" s="68">
        <v>937132</v>
      </c>
      <c r="M165" s="68">
        <v>1003542</v>
      </c>
      <c r="N165" s="68">
        <v>323535</v>
      </c>
      <c r="O165" s="68">
        <v>141523</v>
      </c>
    </row>
    <row r="166" spans="1:15">
      <c r="A166" s="117">
        <v>41487</v>
      </c>
      <c r="B166" s="68">
        <v>2207.6399314999999</v>
      </c>
      <c r="C166" s="68">
        <v>2020.2828474</v>
      </c>
      <c r="D166" s="68">
        <v>2385.8898976</v>
      </c>
      <c r="E166" s="68">
        <v>2737.2908361999998</v>
      </c>
      <c r="F166" s="68">
        <v>2843.9263427999999</v>
      </c>
      <c r="G166" s="68">
        <v>2677.9055653999999</v>
      </c>
      <c r="H166" s="68">
        <v>2296.0510696000001</v>
      </c>
      <c r="J166" s="68">
        <v>273296</v>
      </c>
      <c r="K166" s="68">
        <v>558654</v>
      </c>
      <c r="L166" s="68">
        <v>937590</v>
      </c>
      <c r="M166" s="68">
        <v>1006043</v>
      </c>
      <c r="N166" s="68">
        <v>324231</v>
      </c>
      <c r="O166" s="68">
        <v>141740</v>
      </c>
    </row>
    <row r="167" spans="1:15">
      <c r="A167" s="117">
        <v>41518</v>
      </c>
      <c r="B167" s="68">
        <v>2207.4220823999999</v>
      </c>
      <c r="C167" s="68">
        <v>2020.4313755000001</v>
      </c>
      <c r="D167" s="68">
        <v>2385.2301502999999</v>
      </c>
      <c r="E167" s="68">
        <v>2737.2897266</v>
      </c>
      <c r="F167" s="68">
        <v>2845.2007715999998</v>
      </c>
      <c r="G167" s="68">
        <v>2677.9090399000002</v>
      </c>
      <c r="H167" s="68">
        <v>2296.0811402999998</v>
      </c>
      <c r="J167" s="68">
        <v>274451</v>
      </c>
      <c r="K167" s="68">
        <v>559567</v>
      </c>
      <c r="L167" s="68">
        <v>938162</v>
      </c>
      <c r="M167" s="68">
        <v>1008545</v>
      </c>
      <c r="N167" s="68">
        <v>324823</v>
      </c>
      <c r="O167" s="68">
        <v>142014</v>
      </c>
    </row>
    <row r="168" spans="1:15">
      <c r="A168" s="117">
        <v>41548</v>
      </c>
      <c r="B168" s="68">
        <v>2207.3631461</v>
      </c>
      <c r="C168" s="68">
        <v>2020.4903926</v>
      </c>
      <c r="D168" s="68">
        <v>2385.0051411999998</v>
      </c>
      <c r="E168" s="68">
        <v>2737.1862354999998</v>
      </c>
      <c r="F168" s="68">
        <v>2846.1758402</v>
      </c>
      <c r="G168" s="68">
        <v>2677.7967938000002</v>
      </c>
      <c r="H168" s="68">
        <v>2296.1317097000001</v>
      </c>
      <c r="J168" s="68">
        <v>275389</v>
      </c>
      <c r="K168" s="68">
        <v>560276</v>
      </c>
      <c r="L168" s="68">
        <v>939220</v>
      </c>
      <c r="M168" s="68">
        <v>1010616</v>
      </c>
      <c r="N168" s="68">
        <v>325607</v>
      </c>
      <c r="O168" s="68">
        <v>142232</v>
      </c>
    </row>
    <row r="169" spans="1:15">
      <c r="A169" s="117">
        <v>41579</v>
      </c>
      <c r="B169" s="68">
        <v>2207.1443742000001</v>
      </c>
      <c r="C169" s="68">
        <v>2020.4862324999999</v>
      </c>
      <c r="D169" s="68">
        <v>2384.5825963000002</v>
      </c>
      <c r="E169" s="68">
        <v>2737.0754659999998</v>
      </c>
      <c r="F169" s="68">
        <v>2847.2160346000001</v>
      </c>
      <c r="G169" s="68">
        <v>2677.8749026999999</v>
      </c>
      <c r="H169" s="68">
        <v>2296.1835947999998</v>
      </c>
      <c r="J169" s="68">
        <v>276854</v>
      </c>
      <c r="K169" s="68">
        <v>561916</v>
      </c>
      <c r="L169" s="68">
        <v>940906</v>
      </c>
      <c r="M169" s="68">
        <v>1014186</v>
      </c>
      <c r="N169" s="68">
        <v>326831</v>
      </c>
      <c r="O169" s="68">
        <v>142596</v>
      </c>
    </row>
    <row r="170" spans="1:15">
      <c r="A170" s="117">
        <v>41609</v>
      </c>
      <c r="B170" s="68">
        <v>2207.0319082999999</v>
      </c>
      <c r="C170" s="68">
        <v>2020.6572153</v>
      </c>
      <c r="D170" s="68">
        <v>2384.3597715000001</v>
      </c>
      <c r="E170" s="68">
        <v>2737.2541630000001</v>
      </c>
      <c r="F170" s="68">
        <v>2848.1486995</v>
      </c>
      <c r="G170" s="68">
        <v>2678.2784378000001</v>
      </c>
      <c r="H170" s="68">
        <v>2296.2349685999998</v>
      </c>
      <c r="J170" s="68">
        <v>278118</v>
      </c>
      <c r="K170" s="68">
        <v>563221</v>
      </c>
      <c r="L170" s="68">
        <v>942247</v>
      </c>
      <c r="M170" s="68">
        <v>1016662</v>
      </c>
      <c r="N170" s="68">
        <v>328030</v>
      </c>
      <c r="O170" s="68">
        <v>142924</v>
      </c>
    </row>
    <row r="171" spans="1:15">
      <c r="A171" s="117">
        <v>41640</v>
      </c>
      <c r="B171" s="68">
        <v>2206.7149766000002</v>
      </c>
      <c r="C171" s="68">
        <v>2020.6661434</v>
      </c>
      <c r="D171" s="68">
        <v>2383.9023551999999</v>
      </c>
      <c r="E171" s="68">
        <v>2737.1165341000001</v>
      </c>
      <c r="F171" s="68">
        <v>2849.3028236999999</v>
      </c>
      <c r="G171" s="68">
        <v>2678.0019649000001</v>
      </c>
      <c r="H171" s="68">
        <v>2296.0141993000002</v>
      </c>
      <c r="J171" s="68">
        <v>279269</v>
      </c>
      <c r="K171" s="68">
        <v>564310</v>
      </c>
      <c r="L171" s="68">
        <v>943678</v>
      </c>
      <c r="M171" s="68">
        <v>1018408</v>
      </c>
      <c r="N171" s="68">
        <v>328648</v>
      </c>
      <c r="O171" s="68">
        <v>143196</v>
      </c>
    </row>
    <row r="172" spans="1:15">
      <c r="A172" s="117">
        <v>41671</v>
      </c>
      <c r="B172" s="68">
        <v>2206.243579</v>
      </c>
      <c r="C172" s="68">
        <v>2020.7410869</v>
      </c>
      <c r="D172" s="68">
        <v>2383.0059406</v>
      </c>
      <c r="E172" s="68">
        <v>2736.5655333</v>
      </c>
      <c r="F172" s="68">
        <v>2850.4702347000002</v>
      </c>
      <c r="G172" s="68">
        <v>2677.4010902</v>
      </c>
      <c r="H172" s="68">
        <v>2295.7909251000001</v>
      </c>
      <c r="J172" s="68">
        <v>280642</v>
      </c>
      <c r="K172" s="68">
        <v>566314</v>
      </c>
      <c r="L172" s="68">
        <v>945380</v>
      </c>
      <c r="M172" s="68">
        <v>1022028</v>
      </c>
      <c r="N172" s="68">
        <v>329438</v>
      </c>
      <c r="O172" s="68">
        <v>143512</v>
      </c>
    </row>
    <row r="173" spans="1:15">
      <c r="A173" s="117">
        <v>41699</v>
      </c>
      <c r="B173" s="68">
        <v>2205.8867565</v>
      </c>
      <c r="C173" s="68">
        <v>2020.6386089</v>
      </c>
      <c r="D173" s="68">
        <v>2382.6789537999998</v>
      </c>
      <c r="E173" s="68">
        <v>2736.5857236000002</v>
      </c>
      <c r="F173" s="68">
        <v>2851.7121745999998</v>
      </c>
      <c r="G173" s="68">
        <v>2677.3802021000001</v>
      </c>
      <c r="H173" s="68">
        <v>2295.6083057999999</v>
      </c>
      <c r="J173" s="68">
        <v>281777</v>
      </c>
      <c r="K173" s="68">
        <v>567567</v>
      </c>
      <c r="L173" s="68">
        <v>946103</v>
      </c>
      <c r="M173" s="68">
        <v>1023959</v>
      </c>
      <c r="N173" s="68">
        <v>330014</v>
      </c>
      <c r="O173" s="68">
        <v>143747</v>
      </c>
    </row>
    <row r="174" spans="1:15">
      <c r="A174" s="117">
        <v>41730</v>
      </c>
      <c r="B174" s="68">
        <v>2205.6984069999999</v>
      </c>
      <c r="C174" s="68">
        <v>2020.7043495999999</v>
      </c>
      <c r="D174" s="68">
        <v>2382.5462816999998</v>
      </c>
      <c r="E174" s="68">
        <v>2736.6455451000002</v>
      </c>
      <c r="F174" s="68">
        <v>2852.7813901</v>
      </c>
      <c r="G174" s="68">
        <v>2677.5373897999998</v>
      </c>
      <c r="H174" s="68">
        <v>2295.5953669</v>
      </c>
      <c r="J174" s="68">
        <v>282844</v>
      </c>
      <c r="K174" s="68">
        <v>568877</v>
      </c>
      <c r="L174" s="68">
        <v>946826</v>
      </c>
      <c r="M174" s="68">
        <v>1026327</v>
      </c>
      <c r="N174" s="68">
        <v>330860</v>
      </c>
      <c r="O174" s="68">
        <v>144005</v>
      </c>
    </row>
    <row r="175" spans="1:15">
      <c r="A175" s="117">
        <v>41760</v>
      </c>
      <c r="B175" s="68">
        <v>2205.4203111000002</v>
      </c>
      <c r="C175" s="68">
        <v>2020.8576148</v>
      </c>
      <c r="D175" s="68">
        <v>2382.1555696999999</v>
      </c>
      <c r="E175" s="68">
        <v>2736.7319017</v>
      </c>
      <c r="F175" s="68">
        <v>2853.9058564000002</v>
      </c>
      <c r="G175" s="68">
        <v>2677.8534</v>
      </c>
      <c r="H175" s="68">
        <v>2295.5920310000001</v>
      </c>
      <c r="J175" s="68">
        <v>283966</v>
      </c>
      <c r="K175" s="68">
        <v>570538</v>
      </c>
      <c r="L175" s="68">
        <v>947892</v>
      </c>
      <c r="M175" s="68">
        <v>1029560</v>
      </c>
      <c r="N175" s="68">
        <v>331811</v>
      </c>
      <c r="O175" s="68">
        <v>144281</v>
      </c>
    </row>
    <row r="176" spans="1:15">
      <c r="A176" s="117">
        <v>41791</v>
      </c>
      <c r="B176" s="68">
        <v>2205.3108711999998</v>
      </c>
      <c r="C176" s="68">
        <v>2021.1510506</v>
      </c>
      <c r="D176" s="68">
        <v>2381.8920767</v>
      </c>
      <c r="E176" s="68">
        <v>2736.9394914999998</v>
      </c>
      <c r="F176" s="68">
        <v>2854.9831141</v>
      </c>
      <c r="G176" s="68">
        <v>2678.5374662999998</v>
      </c>
      <c r="H176" s="68">
        <v>2295.8574841999998</v>
      </c>
      <c r="J176" s="68">
        <v>285215</v>
      </c>
      <c r="K176" s="68">
        <v>572241</v>
      </c>
      <c r="L176" s="68">
        <v>949318</v>
      </c>
      <c r="M176" s="68">
        <v>1034104</v>
      </c>
      <c r="N176" s="68">
        <v>333227</v>
      </c>
      <c r="O176" s="68">
        <v>144607</v>
      </c>
    </row>
    <row r="177" spans="1:15">
      <c r="A177" s="117">
        <v>41821</v>
      </c>
      <c r="B177" s="68">
        <v>2204.8587041999999</v>
      </c>
      <c r="C177" s="68">
        <v>2021.1645916</v>
      </c>
      <c r="D177" s="68">
        <v>2381.4356302000001</v>
      </c>
      <c r="E177" s="68">
        <v>2736.9806766000002</v>
      </c>
      <c r="F177" s="68">
        <v>2856.1276373999999</v>
      </c>
      <c r="G177" s="68">
        <v>2678.7360557000002</v>
      </c>
      <c r="H177" s="68">
        <v>2295.6475488000001</v>
      </c>
      <c r="J177" s="68">
        <v>286680</v>
      </c>
      <c r="K177" s="68">
        <v>574028</v>
      </c>
      <c r="L177" s="68">
        <v>950947</v>
      </c>
      <c r="M177" s="68">
        <v>1037352</v>
      </c>
      <c r="N177" s="68">
        <v>334264</v>
      </c>
      <c r="O177" s="68">
        <v>144863</v>
      </c>
    </row>
    <row r="178" spans="1:15">
      <c r="A178" s="117">
        <v>41852</v>
      </c>
      <c r="B178" s="68">
        <v>2204.5667810999998</v>
      </c>
      <c r="C178" s="68">
        <v>2021.5955567000001</v>
      </c>
      <c r="D178" s="68">
        <v>2380.7499005</v>
      </c>
      <c r="E178" s="68">
        <v>2737.1279292999998</v>
      </c>
      <c r="F178" s="68">
        <v>2857.3589673000001</v>
      </c>
      <c r="G178" s="68">
        <v>2679.1253114000001</v>
      </c>
      <c r="H178" s="68">
        <v>2295.6288006999998</v>
      </c>
      <c r="J178" s="68">
        <v>287944</v>
      </c>
      <c r="K178" s="68">
        <v>575980</v>
      </c>
      <c r="L178" s="68">
        <v>952709</v>
      </c>
      <c r="M178" s="68">
        <v>1040961</v>
      </c>
      <c r="N178" s="68">
        <v>335540</v>
      </c>
      <c r="O178" s="68">
        <v>145237</v>
      </c>
    </row>
    <row r="179" spans="1:15">
      <c r="A179" s="117">
        <v>41883</v>
      </c>
      <c r="B179" s="68">
        <v>2204.3487530000002</v>
      </c>
      <c r="C179" s="68">
        <v>2022.1775798000001</v>
      </c>
      <c r="D179" s="68">
        <v>2380.0266996</v>
      </c>
      <c r="E179" s="68">
        <v>2737.176453</v>
      </c>
      <c r="F179" s="68">
        <v>2858.3285833</v>
      </c>
      <c r="G179" s="68">
        <v>2679.3375291000002</v>
      </c>
      <c r="H179" s="68">
        <v>2295.5819590999999</v>
      </c>
      <c r="J179" s="68">
        <v>289102</v>
      </c>
      <c r="K179" s="68">
        <v>577642</v>
      </c>
      <c r="L179" s="68">
        <v>954452</v>
      </c>
      <c r="M179" s="68">
        <v>1044144</v>
      </c>
      <c r="N179" s="68">
        <v>336662</v>
      </c>
      <c r="O179" s="68">
        <v>145566</v>
      </c>
    </row>
    <row r="180" spans="1:15">
      <c r="A180" s="117">
        <v>41913</v>
      </c>
      <c r="B180" s="68">
        <v>2203.8369799000002</v>
      </c>
      <c r="C180" s="68">
        <v>2022.5171044000001</v>
      </c>
      <c r="D180" s="68">
        <v>2378.8416946000002</v>
      </c>
      <c r="E180" s="68">
        <v>2737.2046521000002</v>
      </c>
      <c r="F180" s="68">
        <v>2859.4207946000001</v>
      </c>
      <c r="G180" s="68">
        <v>2679.4818725</v>
      </c>
      <c r="H180" s="68">
        <v>2295.2675490000001</v>
      </c>
      <c r="J180" s="68">
        <v>290649</v>
      </c>
      <c r="K180" s="68">
        <v>579458</v>
      </c>
      <c r="L180" s="68">
        <v>957365</v>
      </c>
      <c r="M180" s="68">
        <v>1047577</v>
      </c>
      <c r="N180" s="68">
        <v>337922</v>
      </c>
      <c r="O180" s="68">
        <v>145918</v>
      </c>
    </row>
    <row r="181" spans="1:15">
      <c r="A181" s="117">
        <v>41944</v>
      </c>
      <c r="B181" s="68">
        <v>2203.0757699000001</v>
      </c>
      <c r="C181" s="68">
        <v>2022.7405220000001</v>
      </c>
      <c r="D181" s="68">
        <v>2377.2480205000002</v>
      </c>
      <c r="E181" s="68">
        <v>2737.1801564000002</v>
      </c>
      <c r="F181" s="68">
        <v>2860.3449593</v>
      </c>
      <c r="G181" s="68">
        <v>2679.882646</v>
      </c>
      <c r="H181" s="68">
        <v>2294.8874179999998</v>
      </c>
      <c r="J181" s="68">
        <v>292552</v>
      </c>
      <c r="K181" s="68">
        <v>582380</v>
      </c>
      <c r="L181" s="68">
        <v>960438</v>
      </c>
      <c r="M181" s="68">
        <v>1052763</v>
      </c>
      <c r="N181" s="68">
        <v>339611</v>
      </c>
      <c r="O181" s="68">
        <v>146234</v>
      </c>
    </row>
    <row r="182" spans="1:15">
      <c r="A182" s="117">
        <v>41974</v>
      </c>
      <c r="B182" s="68">
        <v>2202.8733631</v>
      </c>
      <c r="C182" s="68">
        <v>2023.3116656</v>
      </c>
      <c r="D182" s="68">
        <v>2376.8206887000001</v>
      </c>
      <c r="E182" s="68">
        <v>2737.4538364</v>
      </c>
      <c r="F182" s="68">
        <v>2861.1598515999999</v>
      </c>
      <c r="G182" s="68">
        <v>2680.3533837</v>
      </c>
      <c r="H182" s="68">
        <v>2294.7951561</v>
      </c>
      <c r="J182" s="68">
        <v>293833</v>
      </c>
      <c r="K182" s="68">
        <v>583927</v>
      </c>
      <c r="L182" s="68">
        <v>962058</v>
      </c>
      <c r="M182" s="68">
        <v>1055987</v>
      </c>
      <c r="N182" s="68">
        <v>340731</v>
      </c>
      <c r="O182" s="68">
        <v>146533</v>
      </c>
    </row>
    <row r="183" spans="1:15">
      <c r="A183" s="117">
        <v>42005</v>
      </c>
      <c r="B183" s="68">
        <v>2202.6365939000002</v>
      </c>
      <c r="C183" s="68">
        <v>2023.6830586000001</v>
      </c>
      <c r="D183" s="68">
        <v>2376.2890004999999</v>
      </c>
      <c r="E183" s="68">
        <v>2737.4816679999999</v>
      </c>
      <c r="F183" s="68">
        <v>2862.1052073000001</v>
      </c>
      <c r="G183" s="68">
        <v>2680.4661689</v>
      </c>
      <c r="H183" s="68">
        <v>2294.6184846000001</v>
      </c>
      <c r="J183" s="68">
        <v>295411</v>
      </c>
      <c r="K183" s="68">
        <v>585641</v>
      </c>
      <c r="L183" s="68">
        <v>964322</v>
      </c>
      <c r="M183" s="68">
        <v>1059579</v>
      </c>
      <c r="N183" s="68">
        <v>341928</v>
      </c>
      <c r="O183" s="68">
        <v>146931</v>
      </c>
    </row>
    <row r="184" spans="1:15">
      <c r="A184" s="117">
        <v>42036</v>
      </c>
      <c r="B184" s="68">
        <v>2202.3341065999998</v>
      </c>
      <c r="C184" s="68">
        <v>2024.4068362</v>
      </c>
      <c r="D184" s="68">
        <v>2375.1999363</v>
      </c>
      <c r="E184" s="68">
        <v>2737.0996992</v>
      </c>
      <c r="F184" s="68">
        <v>2863.1644065</v>
      </c>
      <c r="G184" s="68">
        <v>2680.2150424000001</v>
      </c>
      <c r="H184" s="68">
        <v>2294.5228416</v>
      </c>
      <c r="J184" s="68">
        <v>297001</v>
      </c>
      <c r="K184" s="68">
        <v>587660</v>
      </c>
      <c r="L184" s="68">
        <v>966625</v>
      </c>
      <c r="M184" s="68">
        <v>1063984</v>
      </c>
      <c r="N184" s="68">
        <v>343045</v>
      </c>
      <c r="O184" s="68">
        <v>147388</v>
      </c>
    </row>
    <row r="185" spans="1:15">
      <c r="A185" s="117">
        <v>42064</v>
      </c>
      <c r="B185" s="68">
        <v>2202.0982905000001</v>
      </c>
      <c r="C185" s="68">
        <v>2024.8846768000001</v>
      </c>
      <c r="D185" s="68">
        <v>2374.7280818999998</v>
      </c>
      <c r="E185" s="68">
        <v>2737.1609917000001</v>
      </c>
      <c r="F185" s="68">
        <v>2864.3288317000001</v>
      </c>
      <c r="G185" s="68">
        <v>2680.3064561000001</v>
      </c>
      <c r="H185" s="68">
        <v>2294.4206614</v>
      </c>
      <c r="J185" s="68">
        <v>298118</v>
      </c>
      <c r="K185" s="68">
        <v>588772</v>
      </c>
      <c r="L185" s="68">
        <v>967426</v>
      </c>
      <c r="M185" s="68">
        <v>1066607</v>
      </c>
      <c r="N185" s="68">
        <v>343442</v>
      </c>
      <c r="O185" s="68">
        <v>147707</v>
      </c>
    </row>
    <row r="186" spans="1:15">
      <c r="A186" s="117">
        <v>42095</v>
      </c>
      <c r="B186" s="68">
        <v>2201.8778041999999</v>
      </c>
      <c r="C186" s="68">
        <v>2025.4968836999999</v>
      </c>
      <c r="D186" s="68">
        <v>2374.1367709000001</v>
      </c>
      <c r="E186" s="68">
        <v>2736.9882695000001</v>
      </c>
      <c r="F186" s="68">
        <v>2865.2698777999999</v>
      </c>
      <c r="G186" s="68">
        <v>2680.2694492999999</v>
      </c>
      <c r="H186" s="68">
        <v>2294.3815439999998</v>
      </c>
      <c r="J186" s="68">
        <v>299319</v>
      </c>
      <c r="K186" s="68">
        <v>590328</v>
      </c>
      <c r="L186" s="68">
        <v>968751</v>
      </c>
      <c r="M186" s="68">
        <v>1069996</v>
      </c>
      <c r="N186" s="68">
        <v>344225</v>
      </c>
      <c r="O186" s="68">
        <v>148079</v>
      </c>
    </row>
    <row r="187" spans="1:15">
      <c r="A187" s="117">
        <v>42125</v>
      </c>
      <c r="B187" s="68">
        <v>2201.6109458000001</v>
      </c>
      <c r="C187" s="68">
        <v>2026.0607808</v>
      </c>
      <c r="D187" s="68">
        <v>2373.4080835</v>
      </c>
      <c r="E187" s="68">
        <v>2737.0343733999998</v>
      </c>
      <c r="F187" s="68">
        <v>2866.5492181</v>
      </c>
      <c r="G187" s="68">
        <v>2680.5077038999998</v>
      </c>
      <c r="H187" s="68">
        <v>2294.4162955000002</v>
      </c>
      <c r="J187" s="68">
        <v>300658</v>
      </c>
      <c r="K187" s="68">
        <v>591740</v>
      </c>
      <c r="L187" s="68">
        <v>970186</v>
      </c>
      <c r="M187" s="68">
        <v>1073825</v>
      </c>
      <c r="N187" s="68">
        <v>345220</v>
      </c>
      <c r="O187" s="68">
        <v>148453</v>
      </c>
    </row>
    <row r="188" spans="1:15">
      <c r="A188" s="117">
        <v>42156</v>
      </c>
      <c r="B188" s="68">
        <v>2201.5501152000002</v>
      </c>
      <c r="C188" s="68">
        <v>2026.4340866</v>
      </c>
      <c r="D188" s="68">
        <v>2373.2903402000002</v>
      </c>
      <c r="E188" s="68">
        <v>2737.0723684999998</v>
      </c>
      <c r="F188" s="68">
        <v>2867.4408056000002</v>
      </c>
      <c r="G188" s="68">
        <v>2680.8921056999998</v>
      </c>
      <c r="H188" s="68">
        <v>2294.5634003</v>
      </c>
      <c r="J188" s="68">
        <v>301963</v>
      </c>
      <c r="K188" s="68">
        <v>593018</v>
      </c>
      <c r="L188" s="68">
        <v>971770</v>
      </c>
      <c r="M188" s="68">
        <v>1078294</v>
      </c>
      <c r="N188" s="68">
        <v>346565</v>
      </c>
      <c r="O188" s="68">
        <v>148733</v>
      </c>
    </row>
    <row r="189" spans="1:15">
      <c r="A189" s="117">
        <v>42186</v>
      </c>
      <c r="B189" s="68">
        <v>2201.2601797000002</v>
      </c>
      <c r="C189" s="68">
        <v>2026.7798691</v>
      </c>
      <c r="D189" s="68">
        <v>2372.8287304</v>
      </c>
      <c r="E189" s="68">
        <v>2737.0709452999999</v>
      </c>
      <c r="F189" s="68">
        <v>2868.7677549</v>
      </c>
      <c r="G189" s="68">
        <v>2681.0587409999998</v>
      </c>
      <c r="H189" s="68">
        <v>2294.517288</v>
      </c>
      <c r="J189" s="68">
        <v>303352</v>
      </c>
      <c r="K189" s="68">
        <v>594078</v>
      </c>
      <c r="L189" s="68">
        <v>972562</v>
      </c>
      <c r="M189" s="68">
        <v>1081304</v>
      </c>
      <c r="N189" s="68">
        <v>347431</v>
      </c>
      <c r="O189" s="68">
        <v>148994</v>
      </c>
    </row>
    <row r="190" spans="1:15">
      <c r="A190" s="117">
        <v>42217</v>
      </c>
      <c r="B190" s="68">
        <v>2200.9265157</v>
      </c>
      <c r="C190" s="68">
        <v>2027.2989760999999</v>
      </c>
      <c r="D190" s="68">
        <v>2371.9951771000001</v>
      </c>
      <c r="E190" s="68">
        <v>2737.0185557999998</v>
      </c>
      <c r="F190" s="68">
        <v>2869.7382972999999</v>
      </c>
      <c r="G190" s="68">
        <v>2681.2975371000002</v>
      </c>
      <c r="H190" s="68">
        <v>2294.4514011000001</v>
      </c>
      <c r="J190" s="68">
        <v>304749</v>
      </c>
      <c r="K190" s="68">
        <v>595680</v>
      </c>
      <c r="L190" s="68">
        <v>975154</v>
      </c>
      <c r="M190" s="68">
        <v>1085580</v>
      </c>
      <c r="N190" s="68">
        <v>348669</v>
      </c>
      <c r="O190" s="68">
        <v>149319</v>
      </c>
    </row>
    <row r="191" spans="1:15">
      <c r="A191" s="117">
        <v>42248</v>
      </c>
      <c r="B191" s="68">
        <v>2200.6308856999999</v>
      </c>
      <c r="C191" s="68">
        <v>2027.6021562999999</v>
      </c>
      <c r="D191" s="68">
        <v>2371.4098282</v>
      </c>
      <c r="E191" s="68">
        <v>2736.9832649999998</v>
      </c>
      <c r="F191" s="68">
        <v>2870.5071603000001</v>
      </c>
      <c r="G191" s="68">
        <v>2681.5295977999999</v>
      </c>
      <c r="H191" s="68">
        <v>2294.3384629000002</v>
      </c>
      <c r="J191" s="68">
        <v>306119</v>
      </c>
      <c r="K191" s="68">
        <v>597589</v>
      </c>
      <c r="L191" s="68">
        <v>977850</v>
      </c>
      <c r="M191" s="68">
        <v>1089579</v>
      </c>
      <c r="N191" s="68">
        <v>350239</v>
      </c>
      <c r="O191" s="68">
        <v>149601</v>
      </c>
    </row>
    <row r="192" spans="1:15">
      <c r="A192" s="117">
        <v>42278</v>
      </c>
      <c r="B192" s="68">
        <v>2200.4491225000002</v>
      </c>
      <c r="C192" s="68">
        <v>2028.0564899999999</v>
      </c>
      <c r="D192" s="68">
        <v>2370.5256706999999</v>
      </c>
      <c r="E192" s="68">
        <v>2736.9783848000002</v>
      </c>
      <c r="F192" s="68">
        <v>2871.4689462000001</v>
      </c>
      <c r="G192" s="68">
        <v>2681.7671925999998</v>
      </c>
      <c r="H192" s="68">
        <v>2294.3412687999999</v>
      </c>
      <c r="J192" s="68">
        <v>307263</v>
      </c>
      <c r="K192" s="68">
        <v>598578</v>
      </c>
      <c r="L192" s="68">
        <v>979711</v>
      </c>
      <c r="M192" s="68">
        <v>1092934</v>
      </c>
      <c r="N192" s="68">
        <v>351458</v>
      </c>
      <c r="O192" s="68">
        <v>149819</v>
      </c>
    </row>
    <row r="193" spans="1:15">
      <c r="A193" s="117">
        <v>42309</v>
      </c>
      <c r="B193" s="68">
        <v>2199.9710862000002</v>
      </c>
      <c r="C193" s="68">
        <v>2028.2481756</v>
      </c>
      <c r="D193" s="68">
        <v>2369.6408612999999</v>
      </c>
      <c r="E193" s="68">
        <v>2737.0469793000002</v>
      </c>
      <c r="F193" s="68">
        <v>2872.2298738</v>
      </c>
      <c r="G193" s="68">
        <v>2682.2231901999999</v>
      </c>
      <c r="H193" s="68">
        <v>2294.1627858000002</v>
      </c>
      <c r="J193" s="68">
        <v>308841</v>
      </c>
      <c r="K193" s="68">
        <v>600805</v>
      </c>
      <c r="L193" s="68">
        <v>982368</v>
      </c>
      <c r="M193" s="68">
        <v>1097390</v>
      </c>
      <c r="N193" s="68">
        <v>352915</v>
      </c>
      <c r="O193" s="68">
        <v>150252</v>
      </c>
    </row>
    <row r="194" spans="1:15">
      <c r="A194" s="117">
        <v>42339</v>
      </c>
      <c r="B194" s="68">
        <v>2199.7487955000001</v>
      </c>
      <c r="C194" s="68">
        <v>2028.6272494</v>
      </c>
      <c r="D194" s="68">
        <v>2369.1901707000002</v>
      </c>
      <c r="E194" s="68">
        <v>2736.8681462999998</v>
      </c>
      <c r="F194" s="68">
        <v>2872.9365981000001</v>
      </c>
      <c r="G194" s="68">
        <v>2682.2553676000002</v>
      </c>
      <c r="H194" s="68">
        <v>2294.1006290999999</v>
      </c>
      <c r="J194" s="68">
        <v>310175</v>
      </c>
      <c r="K194" s="68">
        <v>602830</v>
      </c>
      <c r="L194" s="68">
        <v>984458</v>
      </c>
      <c r="M194" s="68">
        <v>1101705</v>
      </c>
      <c r="N194" s="68">
        <v>354232</v>
      </c>
      <c r="O194" s="68">
        <v>150679</v>
      </c>
    </row>
    <row r="195" spans="1:15">
      <c r="A195" s="117">
        <v>42370</v>
      </c>
      <c r="B195" s="68">
        <v>2199.8178011999998</v>
      </c>
      <c r="C195" s="68">
        <v>2029.0504519000001</v>
      </c>
      <c r="D195" s="68">
        <v>2369.0332555</v>
      </c>
      <c r="E195" s="68">
        <v>2736.8998001</v>
      </c>
      <c r="F195" s="68">
        <v>2873.8933289000001</v>
      </c>
      <c r="G195" s="68">
        <v>2682.5587755000001</v>
      </c>
      <c r="H195" s="68">
        <v>2294.3123476000001</v>
      </c>
      <c r="J195" s="68">
        <v>311403</v>
      </c>
      <c r="K195" s="68">
        <v>603853</v>
      </c>
      <c r="L195" s="68">
        <v>985493</v>
      </c>
      <c r="M195" s="68">
        <v>1104371</v>
      </c>
      <c r="N195" s="68">
        <v>355339</v>
      </c>
      <c r="O195" s="68">
        <v>151168</v>
      </c>
    </row>
    <row r="196" spans="1:15">
      <c r="A196" s="117">
        <v>42401</v>
      </c>
      <c r="B196" s="68">
        <v>2199.3573924000002</v>
      </c>
      <c r="C196" s="68">
        <v>2029.2386672</v>
      </c>
      <c r="D196" s="68">
        <v>2368.3888714</v>
      </c>
      <c r="E196" s="68">
        <v>2736.5891912000002</v>
      </c>
      <c r="F196" s="68">
        <v>2874.6069477999999</v>
      </c>
      <c r="G196" s="68">
        <v>2682.3888686999999</v>
      </c>
      <c r="H196" s="68">
        <v>2294.0239897000001</v>
      </c>
      <c r="J196" s="68">
        <v>312869</v>
      </c>
      <c r="K196" s="68">
        <v>605993</v>
      </c>
      <c r="L196" s="68">
        <v>987900</v>
      </c>
      <c r="M196" s="68">
        <v>1108238</v>
      </c>
      <c r="N196" s="68">
        <v>356254</v>
      </c>
      <c r="O196" s="68">
        <v>151594</v>
      </c>
    </row>
    <row r="197" spans="1:15">
      <c r="A197" s="117">
        <v>42430</v>
      </c>
      <c r="B197" s="68">
        <v>2199.0050243999999</v>
      </c>
      <c r="C197" s="68">
        <v>2029.6827737000001</v>
      </c>
      <c r="D197" s="68">
        <v>2367.5689342000001</v>
      </c>
      <c r="E197" s="68">
        <v>2736.3871926000002</v>
      </c>
      <c r="F197" s="68">
        <v>2875.4066684999998</v>
      </c>
      <c r="G197" s="68">
        <v>2682.3377341999999</v>
      </c>
      <c r="H197" s="68">
        <v>2293.8395437999998</v>
      </c>
      <c r="J197" s="68">
        <v>314083</v>
      </c>
      <c r="K197" s="68">
        <v>607926</v>
      </c>
      <c r="L197" s="68">
        <v>989851</v>
      </c>
      <c r="M197" s="68">
        <v>1111813</v>
      </c>
      <c r="N197" s="68">
        <v>357191</v>
      </c>
      <c r="O197" s="68">
        <v>151943</v>
      </c>
    </row>
    <row r="198" spans="1:15">
      <c r="A198" s="117">
        <v>42461</v>
      </c>
      <c r="B198" s="68">
        <v>2198.5287724</v>
      </c>
      <c r="C198" s="68">
        <v>2030.0331907</v>
      </c>
      <c r="D198" s="68">
        <v>2366.648745</v>
      </c>
      <c r="E198" s="68">
        <v>2735.9406595</v>
      </c>
      <c r="F198" s="68">
        <v>2876.1328801999998</v>
      </c>
      <c r="G198" s="68">
        <v>2682.0781007</v>
      </c>
      <c r="H198" s="68">
        <v>2293.5823316999999</v>
      </c>
      <c r="J198" s="68">
        <v>315689</v>
      </c>
      <c r="K198" s="68">
        <v>610714</v>
      </c>
      <c r="L198" s="68">
        <v>992898</v>
      </c>
      <c r="M198" s="68">
        <v>1117140</v>
      </c>
      <c r="N198" s="68">
        <v>358439</v>
      </c>
      <c r="O198" s="68">
        <v>152446</v>
      </c>
    </row>
    <row r="199" spans="1:15">
      <c r="A199" s="117">
        <v>42491</v>
      </c>
      <c r="B199" s="68">
        <v>2198.2588531000001</v>
      </c>
      <c r="C199" s="68">
        <v>2030.4085504</v>
      </c>
      <c r="D199" s="68">
        <v>2366.1781262</v>
      </c>
      <c r="E199" s="68">
        <v>2735.9380144000002</v>
      </c>
      <c r="F199" s="68">
        <v>2876.7831511999998</v>
      </c>
      <c r="G199" s="68">
        <v>2682.3509429000001</v>
      </c>
      <c r="H199" s="68">
        <v>2293.5148519999998</v>
      </c>
      <c r="J199" s="68">
        <v>316957</v>
      </c>
      <c r="K199" s="68">
        <v>612847</v>
      </c>
      <c r="L199" s="68">
        <v>995560</v>
      </c>
      <c r="M199" s="68">
        <v>1121547</v>
      </c>
      <c r="N199" s="68">
        <v>359690</v>
      </c>
      <c r="O199" s="68">
        <v>152927</v>
      </c>
    </row>
    <row r="200" spans="1:15">
      <c r="A200" s="117">
        <v>42522</v>
      </c>
      <c r="B200" s="68">
        <v>2197.8731373000001</v>
      </c>
      <c r="C200" s="68">
        <v>2030.5599904999999</v>
      </c>
      <c r="D200" s="68">
        <v>2365.5618100000002</v>
      </c>
      <c r="E200" s="68">
        <v>2735.6718168000002</v>
      </c>
      <c r="F200" s="68">
        <v>2877.5841512000002</v>
      </c>
      <c r="G200" s="68">
        <v>2682.3340707000002</v>
      </c>
      <c r="H200" s="68">
        <v>2293.3424973000001</v>
      </c>
      <c r="J200" s="68">
        <v>318539</v>
      </c>
      <c r="K200" s="68">
        <v>615237</v>
      </c>
      <c r="L200" s="68">
        <v>998660</v>
      </c>
      <c r="M200" s="68">
        <v>1127157</v>
      </c>
      <c r="N200" s="68">
        <v>361253</v>
      </c>
      <c r="O200" s="68">
        <v>153341</v>
      </c>
    </row>
    <row r="201" spans="1:15">
      <c r="A201" s="117">
        <v>42552</v>
      </c>
      <c r="B201" s="68">
        <v>2197.6330779999998</v>
      </c>
      <c r="C201" s="68">
        <v>2030.9710858000001</v>
      </c>
      <c r="D201" s="68">
        <v>2364.8336854999998</v>
      </c>
      <c r="E201" s="68">
        <v>2735.7157142000001</v>
      </c>
      <c r="F201" s="68">
        <v>2878.5000114999998</v>
      </c>
      <c r="G201" s="68">
        <v>2682.8088296999999</v>
      </c>
      <c r="H201" s="68">
        <v>2293.4359507999998</v>
      </c>
      <c r="J201" s="68">
        <v>319340</v>
      </c>
      <c r="K201" s="68">
        <v>616061</v>
      </c>
      <c r="L201" s="68">
        <v>999311</v>
      </c>
      <c r="M201" s="68">
        <v>1130145</v>
      </c>
      <c r="N201" s="68">
        <v>362200</v>
      </c>
      <c r="O201" s="68">
        <v>153569</v>
      </c>
    </row>
    <row r="202" spans="1:15">
      <c r="A202" s="117">
        <v>42583</v>
      </c>
      <c r="B202" s="68">
        <v>2197.4026551000002</v>
      </c>
      <c r="C202" s="68">
        <v>2031.5401371999999</v>
      </c>
      <c r="D202" s="68">
        <v>2364.1267478999998</v>
      </c>
      <c r="E202" s="68">
        <v>2735.6003409999998</v>
      </c>
      <c r="F202" s="68">
        <v>2879.6944729000002</v>
      </c>
      <c r="G202" s="68">
        <v>2682.7887581</v>
      </c>
      <c r="H202" s="68">
        <v>2293.4027525000001</v>
      </c>
      <c r="J202" s="68">
        <v>320278</v>
      </c>
      <c r="K202" s="68">
        <v>617387</v>
      </c>
      <c r="L202" s="68">
        <v>1000825</v>
      </c>
      <c r="M202" s="68">
        <v>1133340</v>
      </c>
      <c r="N202" s="68">
        <v>362922</v>
      </c>
      <c r="O202" s="68">
        <v>153939</v>
      </c>
    </row>
    <row r="203" spans="1:15">
      <c r="A203" s="117">
        <v>42614</v>
      </c>
      <c r="B203" s="68">
        <v>2197.1575493999999</v>
      </c>
      <c r="C203" s="68">
        <v>2032.0189349</v>
      </c>
      <c r="D203" s="68">
        <v>2363.3089034999998</v>
      </c>
      <c r="E203" s="68">
        <v>2735.4232373</v>
      </c>
      <c r="F203" s="68">
        <v>2880.6980017999999</v>
      </c>
      <c r="G203" s="68">
        <v>2682.8351078999999</v>
      </c>
      <c r="H203" s="68">
        <v>2293.4040349000002</v>
      </c>
      <c r="J203" s="68">
        <v>321520</v>
      </c>
      <c r="K203" s="68">
        <v>619360</v>
      </c>
      <c r="L203" s="68">
        <v>1003445</v>
      </c>
      <c r="M203" s="68">
        <v>1138380</v>
      </c>
      <c r="N203" s="68">
        <v>364253</v>
      </c>
      <c r="O203" s="68">
        <v>154401</v>
      </c>
    </row>
    <row r="204" spans="1:15">
      <c r="A204" s="117">
        <v>42644</v>
      </c>
      <c r="B204" s="68">
        <v>2196.8314657000001</v>
      </c>
      <c r="C204" s="68">
        <v>2032.5235917</v>
      </c>
      <c r="D204" s="68">
        <v>2362.2053512000002</v>
      </c>
      <c r="E204" s="68">
        <v>2735.2571865999998</v>
      </c>
      <c r="F204" s="68">
        <v>2881.5137027000001</v>
      </c>
      <c r="G204" s="68">
        <v>2682.9110365000001</v>
      </c>
      <c r="H204" s="68">
        <v>2293.295122</v>
      </c>
      <c r="J204" s="68">
        <v>323038</v>
      </c>
      <c r="K204" s="68">
        <v>621308</v>
      </c>
      <c r="L204" s="68">
        <v>1007548</v>
      </c>
      <c r="M204" s="68">
        <v>1143742</v>
      </c>
      <c r="N204" s="68">
        <v>365775</v>
      </c>
      <c r="O204" s="68">
        <v>154893</v>
      </c>
    </row>
    <row r="205" spans="1:15">
      <c r="A205" s="117">
        <v>42675</v>
      </c>
      <c r="B205" s="68">
        <v>2196.2838157000001</v>
      </c>
      <c r="C205" s="68">
        <v>2032.9344464000001</v>
      </c>
      <c r="D205" s="68">
        <v>2360.9669862999999</v>
      </c>
      <c r="E205" s="68">
        <v>2735.0351111999998</v>
      </c>
      <c r="F205" s="68">
        <v>2881.9669804999999</v>
      </c>
      <c r="G205" s="68">
        <v>2682.9470384000001</v>
      </c>
      <c r="H205" s="68">
        <v>2292.8858962999998</v>
      </c>
      <c r="J205" s="68">
        <v>324752</v>
      </c>
      <c r="K205" s="68">
        <v>624115</v>
      </c>
      <c r="L205" s="68">
        <v>1011751</v>
      </c>
      <c r="M205" s="68">
        <v>1149235</v>
      </c>
      <c r="N205" s="68">
        <v>367053</v>
      </c>
      <c r="O205" s="68">
        <v>155427</v>
      </c>
    </row>
    <row r="206" spans="1:15">
      <c r="A206" s="117">
        <v>42705</v>
      </c>
      <c r="B206" s="68">
        <v>2195.7902422000002</v>
      </c>
      <c r="C206" s="68">
        <v>2033.3618257000001</v>
      </c>
      <c r="D206" s="68">
        <v>2359.8322890999998</v>
      </c>
      <c r="E206" s="68">
        <v>2734.7943034</v>
      </c>
      <c r="F206" s="68">
        <v>2882.1702433999999</v>
      </c>
      <c r="G206" s="68">
        <v>2683.0003534000002</v>
      </c>
      <c r="H206" s="68">
        <v>2292.5429570000001</v>
      </c>
      <c r="J206" s="68">
        <v>326442</v>
      </c>
      <c r="K206" s="68">
        <v>627071</v>
      </c>
      <c r="L206" s="68">
        <v>1016321</v>
      </c>
      <c r="M206" s="68">
        <v>1155438</v>
      </c>
      <c r="N206" s="68">
        <v>368653</v>
      </c>
      <c r="O206" s="68">
        <v>155942</v>
      </c>
    </row>
    <row r="207" spans="1:15">
      <c r="A207" s="117">
        <v>42736</v>
      </c>
      <c r="B207" s="68">
        <v>2195.6817764000002</v>
      </c>
      <c r="C207" s="68">
        <v>2033.9418868</v>
      </c>
      <c r="D207" s="68">
        <v>2359.0646968999999</v>
      </c>
      <c r="E207" s="68">
        <v>2734.7817343000002</v>
      </c>
      <c r="F207" s="68">
        <v>2882.6870549</v>
      </c>
      <c r="G207" s="68">
        <v>2683.2945826999999</v>
      </c>
      <c r="H207" s="68">
        <v>2292.5512563000002</v>
      </c>
      <c r="J207" s="68">
        <v>327497</v>
      </c>
      <c r="K207" s="68">
        <v>628666</v>
      </c>
      <c r="L207" s="68">
        <v>1017836</v>
      </c>
      <c r="M207" s="68">
        <v>1159310</v>
      </c>
      <c r="N207" s="68">
        <v>369564</v>
      </c>
      <c r="O207" s="68">
        <v>156414</v>
      </c>
    </row>
    <row r="208" spans="1:15">
      <c r="A208" s="117">
        <v>42767</v>
      </c>
      <c r="B208" s="68">
        <v>2195.1891912999999</v>
      </c>
      <c r="C208" s="68">
        <v>2034.4340377000001</v>
      </c>
      <c r="D208" s="68">
        <v>2357.7915112999999</v>
      </c>
      <c r="E208" s="68">
        <v>2734.6803384</v>
      </c>
      <c r="F208" s="68">
        <v>2883.5741646000001</v>
      </c>
      <c r="G208" s="68">
        <v>2683.4266803</v>
      </c>
      <c r="H208" s="68">
        <v>2292.3142687999998</v>
      </c>
      <c r="J208" s="68">
        <v>329205</v>
      </c>
      <c r="K208" s="68">
        <v>631196</v>
      </c>
      <c r="L208" s="68">
        <v>1021349</v>
      </c>
      <c r="M208" s="68">
        <v>1164905</v>
      </c>
      <c r="N208" s="68">
        <v>370926</v>
      </c>
      <c r="O208" s="68">
        <v>156959</v>
      </c>
    </row>
    <row r="209" spans="1:15">
      <c r="A209" s="117">
        <v>42795</v>
      </c>
      <c r="B209" s="68">
        <v>2194.8514424</v>
      </c>
      <c r="C209" s="68">
        <v>2035.0553686000001</v>
      </c>
      <c r="D209" s="68">
        <v>2357.0093145999999</v>
      </c>
      <c r="E209" s="68">
        <v>2734.8549671999999</v>
      </c>
      <c r="F209" s="68">
        <v>2884.1138910999998</v>
      </c>
      <c r="G209" s="68">
        <v>2683.8021107</v>
      </c>
      <c r="H209" s="68">
        <v>2292.1580088000001</v>
      </c>
      <c r="J209" s="68">
        <v>330604</v>
      </c>
      <c r="K209" s="68">
        <v>633011</v>
      </c>
      <c r="L209" s="68">
        <v>1023721</v>
      </c>
      <c r="M209" s="68">
        <v>1168982</v>
      </c>
      <c r="N209" s="68">
        <v>371800</v>
      </c>
      <c r="O209" s="68">
        <v>157424</v>
      </c>
    </row>
    <row r="210" spans="1:15">
      <c r="A210" s="117">
        <v>42826</v>
      </c>
      <c r="B210" s="68">
        <v>2194.5823706000001</v>
      </c>
      <c r="C210" s="68">
        <v>2035.6979546</v>
      </c>
      <c r="D210" s="68">
        <v>2355.9959656999999</v>
      </c>
      <c r="E210" s="68">
        <v>2734.7436412000002</v>
      </c>
      <c r="F210" s="68">
        <v>2884.7607419999999</v>
      </c>
      <c r="G210" s="68">
        <v>2684.0464673000001</v>
      </c>
      <c r="H210" s="68">
        <v>2292.2208277999998</v>
      </c>
      <c r="J210" s="68">
        <v>331894</v>
      </c>
      <c r="K210" s="68">
        <v>635455</v>
      </c>
      <c r="L210" s="68">
        <v>1026805</v>
      </c>
      <c r="M210" s="68">
        <v>1175067</v>
      </c>
      <c r="N210" s="68">
        <v>373302</v>
      </c>
      <c r="O210" s="68">
        <v>157971</v>
      </c>
    </row>
    <row r="211" spans="1:15">
      <c r="A211" s="117">
        <v>42856</v>
      </c>
      <c r="B211" s="68">
        <v>2194.5645356</v>
      </c>
      <c r="C211" s="68">
        <v>2036.4324939999999</v>
      </c>
      <c r="D211" s="68">
        <v>2355.7364422999999</v>
      </c>
      <c r="E211" s="68">
        <v>2734.8497544000002</v>
      </c>
      <c r="F211" s="68">
        <v>2885.1811948</v>
      </c>
      <c r="G211" s="68">
        <v>2684.4066415000002</v>
      </c>
      <c r="H211" s="68">
        <v>2292.2880248000001</v>
      </c>
      <c r="J211" s="68">
        <v>332986</v>
      </c>
      <c r="K211" s="68">
        <v>636923</v>
      </c>
      <c r="L211" s="68">
        <v>1028456</v>
      </c>
      <c r="M211" s="68">
        <v>1179355</v>
      </c>
      <c r="N211" s="68">
        <v>374280</v>
      </c>
      <c r="O211" s="68">
        <v>158351</v>
      </c>
    </row>
    <row r="212" spans="1:15">
      <c r="A212" s="117">
        <v>42887</v>
      </c>
      <c r="B212" s="68">
        <v>2194.1539312</v>
      </c>
      <c r="C212" s="68">
        <v>2036.9770434</v>
      </c>
      <c r="D212" s="68">
        <v>2354.6346583999998</v>
      </c>
      <c r="E212" s="68">
        <v>2734.8263396000002</v>
      </c>
      <c r="F212" s="68">
        <v>2885.4377352000001</v>
      </c>
      <c r="G212" s="68">
        <v>2684.8959381</v>
      </c>
      <c r="H212" s="68">
        <v>2292.2475568</v>
      </c>
      <c r="J212" s="68">
        <v>334835</v>
      </c>
      <c r="K212" s="68">
        <v>639704</v>
      </c>
      <c r="L212" s="68">
        <v>1032345</v>
      </c>
      <c r="M212" s="68">
        <v>1187169</v>
      </c>
      <c r="N212" s="68">
        <v>376317</v>
      </c>
      <c r="O212" s="68">
        <v>158827</v>
      </c>
    </row>
    <row r="213" spans="1:15">
      <c r="A213" s="117">
        <v>42917</v>
      </c>
      <c r="B213" s="68">
        <v>2194.1732028000001</v>
      </c>
      <c r="C213" s="68">
        <v>2037.9923762000001</v>
      </c>
      <c r="D213" s="68">
        <v>2353.7807121999999</v>
      </c>
      <c r="E213" s="68">
        <v>2734.9695341000001</v>
      </c>
      <c r="F213" s="68">
        <v>2886.3230601</v>
      </c>
      <c r="G213" s="68">
        <v>2685.390793</v>
      </c>
      <c r="H213" s="68">
        <v>2292.6026439000002</v>
      </c>
      <c r="J213" s="68">
        <v>335685</v>
      </c>
      <c r="K213" s="68">
        <v>639682</v>
      </c>
      <c r="L213" s="68">
        <v>1031790</v>
      </c>
      <c r="M213" s="68">
        <v>1189949</v>
      </c>
      <c r="N213" s="68">
        <v>377139</v>
      </c>
      <c r="O213" s="68">
        <v>159063</v>
      </c>
    </row>
    <row r="214" spans="1:15">
      <c r="A214" s="117">
        <v>42948</v>
      </c>
      <c r="B214" s="68">
        <v>2193.9823998000002</v>
      </c>
      <c r="C214" s="68">
        <v>2038.8363678999999</v>
      </c>
      <c r="D214" s="68">
        <v>2352.9142803999998</v>
      </c>
      <c r="E214" s="68">
        <v>2734.8817958</v>
      </c>
      <c r="F214" s="68">
        <v>2887.0183502</v>
      </c>
      <c r="G214" s="68">
        <v>2685.4927352999998</v>
      </c>
      <c r="H214" s="68">
        <v>2292.5513400999998</v>
      </c>
      <c r="J214" s="68">
        <v>336924</v>
      </c>
      <c r="K214" s="68">
        <v>640644</v>
      </c>
      <c r="L214" s="68">
        <v>1032904</v>
      </c>
      <c r="M214" s="68">
        <v>1193477</v>
      </c>
      <c r="N214" s="68">
        <v>377759</v>
      </c>
      <c r="O214" s="68">
        <v>159419</v>
      </c>
    </row>
    <row r="215" spans="1:15">
      <c r="A215" s="117">
        <v>42979</v>
      </c>
      <c r="B215" s="68">
        <v>2193.8364885999999</v>
      </c>
      <c r="C215" s="68">
        <v>2039.9094888</v>
      </c>
      <c r="D215" s="68">
        <v>2351.5556416999998</v>
      </c>
      <c r="E215" s="68">
        <v>2734.7216364999999</v>
      </c>
      <c r="F215" s="68">
        <v>2887.1144156</v>
      </c>
      <c r="G215" s="68">
        <v>2685.7762600000001</v>
      </c>
      <c r="H215" s="68">
        <v>2292.6140350000001</v>
      </c>
      <c r="J215" s="68">
        <v>338466</v>
      </c>
      <c r="K215" s="68">
        <v>642123</v>
      </c>
      <c r="L215" s="68">
        <v>1035738</v>
      </c>
      <c r="M215" s="68">
        <v>1199000</v>
      </c>
      <c r="N215" s="68">
        <v>379197</v>
      </c>
      <c r="O215" s="68">
        <v>159945</v>
      </c>
    </row>
    <row r="216" spans="1:15">
      <c r="A216" s="117">
        <v>43009</v>
      </c>
      <c r="B216" s="68">
        <v>2193.4867429000001</v>
      </c>
      <c r="C216" s="68">
        <v>2040.6116098</v>
      </c>
      <c r="D216" s="68">
        <v>2350.2004264000002</v>
      </c>
      <c r="E216" s="68">
        <v>2734.7726895999999</v>
      </c>
      <c r="F216" s="68">
        <v>2887.4615365999998</v>
      </c>
      <c r="G216" s="68">
        <v>2686.166647</v>
      </c>
      <c r="H216" s="68">
        <v>2292.3988155000002</v>
      </c>
      <c r="J216" s="68">
        <v>339976</v>
      </c>
      <c r="K216" s="68">
        <v>643544</v>
      </c>
      <c r="L216" s="68">
        <v>1038600</v>
      </c>
      <c r="M216" s="68">
        <v>1203424</v>
      </c>
      <c r="N216" s="68">
        <v>380363</v>
      </c>
      <c r="O216" s="68">
        <v>160318</v>
      </c>
    </row>
    <row r="217" spans="1:15">
      <c r="A217" s="117">
        <v>43040</v>
      </c>
      <c r="B217" s="68">
        <v>2192.8444239</v>
      </c>
      <c r="C217" s="68">
        <v>2040.8490108000001</v>
      </c>
      <c r="D217" s="68">
        <v>2348.9723583999998</v>
      </c>
      <c r="E217" s="68">
        <v>2734.7759689</v>
      </c>
      <c r="F217" s="68">
        <v>2887.8322822</v>
      </c>
      <c r="G217" s="68">
        <v>2686.4792645000002</v>
      </c>
      <c r="H217" s="68">
        <v>2291.8477515999998</v>
      </c>
      <c r="J217" s="68">
        <v>342208</v>
      </c>
      <c r="K217" s="68">
        <v>646650</v>
      </c>
      <c r="L217" s="68">
        <v>1042965</v>
      </c>
      <c r="M217" s="68">
        <v>1209612</v>
      </c>
      <c r="N217" s="68">
        <v>382065</v>
      </c>
      <c r="O217" s="68">
        <v>160865</v>
      </c>
    </row>
    <row r="218" spans="1:15">
      <c r="A218" s="117">
        <v>43070</v>
      </c>
      <c r="B218" s="68">
        <v>2192.2353914999999</v>
      </c>
      <c r="C218" s="68">
        <v>2041.3978990000001</v>
      </c>
      <c r="D218" s="68">
        <v>2347.4147217</v>
      </c>
      <c r="E218" s="68">
        <v>2734.7755198999998</v>
      </c>
      <c r="F218" s="68">
        <v>2888.0389805</v>
      </c>
      <c r="G218" s="68">
        <v>2686.7956982999999</v>
      </c>
      <c r="H218" s="68">
        <v>2291.3599748000001</v>
      </c>
      <c r="J218" s="68">
        <v>344602</v>
      </c>
      <c r="K218" s="68">
        <v>648810</v>
      </c>
      <c r="L218" s="68">
        <v>1046960</v>
      </c>
      <c r="M218" s="68">
        <v>1215581</v>
      </c>
      <c r="N218" s="68">
        <v>383548</v>
      </c>
      <c r="O218" s="68">
        <v>161301</v>
      </c>
    </row>
    <row r="219" spans="1:15">
      <c r="A219" s="117">
        <v>43101</v>
      </c>
      <c r="B219" s="68">
        <v>2191.9246601</v>
      </c>
      <c r="C219" s="68">
        <v>2042.0331308</v>
      </c>
      <c r="D219" s="68">
        <v>2346.134564</v>
      </c>
      <c r="E219" s="68">
        <v>2734.6268737</v>
      </c>
      <c r="F219" s="68">
        <v>2888.3906732</v>
      </c>
      <c r="G219" s="68">
        <v>2686.8750951000002</v>
      </c>
      <c r="H219" s="68">
        <v>2291.0666421999999</v>
      </c>
      <c r="J219" s="68">
        <v>346023</v>
      </c>
      <c r="K219" s="68">
        <v>649840</v>
      </c>
      <c r="L219" s="68">
        <v>1048241</v>
      </c>
      <c r="M219" s="68">
        <v>1218297</v>
      </c>
      <c r="N219" s="68">
        <v>384181</v>
      </c>
      <c r="O219" s="68">
        <v>161602</v>
      </c>
    </row>
    <row r="220" spans="1:15">
      <c r="A220" s="117">
        <v>43132</v>
      </c>
      <c r="B220" s="68">
        <v>2191.4028926000001</v>
      </c>
      <c r="C220" s="68">
        <v>2042.7064869000001</v>
      </c>
      <c r="D220" s="68">
        <v>2344.4952666999998</v>
      </c>
      <c r="E220" s="68">
        <v>2734.4561835</v>
      </c>
      <c r="F220" s="68">
        <v>2888.745484</v>
      </c>
      <c r="G220" s="68">
        <v>2687.0916984</v>
      </c>
      <c r="H220" s="68">
        <v>2290.8802974</v>
      </c>
      <c r="J220" s="68">
        <v>348020</v>
      </c>
      <c r="K220" s="68">
        <v>651964</v>
      </c>
      <c r="L220" s="68">
        <v>1050582</v>
      </c>
      <c r="M220" s="68">
        <v>1223645</v>
      </c>
      <c r="N220" s="68">
        <v>385427</v>
      </c>
      <c r="O220" s="68">
        <v>162079</v>
      </c>
    </row>
    <row r="221" spans="1:15">
      <c r="A221" s="117">
        <v>43160</v>
      </c>
      <c r="B221" s="68">
        <v>2191.2582636000002</v>
      </c>
      <c r="C221" s="68">
        <v>2043.2412284</v>
      </c>
      <c r="D221" s="68">
        <v>2343.7426626000001</v>
      </c>
      <c r="E221" s="68">
        <v>2734.4761886000001</v>
      </c>
      <c r="F221" s="68">
        <v>2889.1674366000002</v>
      </c>
      <c r="G221" s="68">
        <v>2687.4245099999998</v>
      </c>
      <c r="H221" s="68">
        <v>2290.9828548</v>
      </c>
      <c r="J221" s="68">
        <v>349248</v>
      </c>
      <c r="K221" s="68">
        <v>652958</v>
      </c>
      <c r="L221" s="68">
        <v>1051748</v>
      </c>
      <c r="M221" s="68">
        <v>1227027</v>
      </c>
      <c r="N221" s="68">
        <v>386306</v>
      </c>
      <c r="O221" s="68">
        <v>162483</v>
      </c>
    </row>
    <row r="222" spans="1:15">
      <c r="A222" s="117">
        <v>43191</v>
      </c>
      <c r="B222" s="68">
        <v>2191.0863248000001</v>
      </c>
      <c r="C222" s="68">
        <v>2043.832846</v>
      </c>
      <c r="D222" s="68">
        <v>2342.8297511000001</v>
      </c>
      <c r="E222" s="68">
        <v>2734.5467349999999</v>
      </c>
      <c r="F222" s="68">
        <v>2889.764044</v>
      </c>
      <c r="G222" s="68">
        <v>2687.7048654</v>
      </c>
      <c r="H222" s="68">
        <v>2290.9579681999999</v>
      </c>
      <c r="J222" s="68">
        <v>350449</v>
      </c>
      <c r="K222" s="68">
        <v>653434</v>
      </c>
      <c r="L222" s="68">
        <v>1052086</v>
      </c>
      <c r="M222" s="68">
        <v>1229570</v>
      </c>
      <c r="N222" s="68">
        <v>386963</v>
      </c>
      <c r="O222" s="68">
        <v>162727</v>
      </c>
    </row>
    <row r="223" spans="1:15">
      <c r="A223" s="117">
        <v>43221</v>
      </c>
      <c r="B223" s="68">
        <v>2190.7642621</v>
      </c>
      <c r="C223" s="68">
        <v>2044.2028883999999</v>
      </c>
      <c r="D223" s="68">
        <v>2341.9483528000001</v>
      </c>
      <c r="E223" s="68">
        <v>2734.4092641000002</v>
      </c>
      <c r="F223" s="68">
        <v>2890.3322397000002</v>
      </c>
      <c r="G223" s="68">
        <v>2687.7730732999999</v>
      </c>
      <c r="H223" s="68">
        <v>2290.7127252</v>
      </c>
      <c r="J223" s="68">
        <v>352159</v>
      </c>
      <c r="K223" s="68">
        <v>654952</v>
      </c>
      <c r="L223" s="68">
        <v>1054369</v>
      </c>
      <c r="M223" s="68">
        <v>1233923</v>
      </c>
      <c r="N223" s="68">
        <v>388238</v>
      </c>
      <c r="O223" s="68">
        <v>163045</v>
      </c>
    </row>
    <row r="224" spans="1:15">
      <c r="A224" s="117">
        <v>43252</v>
      </c>
      <c r="B224" s="68">
        <v>2190.0336579999998</v>
      </c>
      <c r="C224" s="68">
        <v>2044.4354017000001</v>
      </c>
      <c r="D224" s="68">
        <v>2340.2487891999999</v>
      </c>
      <c r="E224" s="68">
        <v>2733.9058095999999</v>
      </c>
      <c r="F224" s="68">
        <v>2890.5540936000002</v>
      </c>
      <c r="G224" s="68">
        <v>2687.6428399000001</v>
      </c>
      <c r="H224" s="68">
        <v>2290.2525654999999</v>
      </c>
      <c r="J224" s="68">
        <v>354218</v>
      </c>
      <c r="K224" s="68">
        <v>657221</v>
      </c>
      <c r="L224" s="68">
        <v>1057657</v>
      </c>
      <c r="M224" s="68">
        <v>1239973</v>
      </c>
      <c r="N224" s="68">
        <v>389681</v>
      </c>
      <c r="O224" s="68">
        <v>163361</v>
      </c>
    </row>
    <row r="225" spans="1:15">
      <c r="A225" s="117">
        <v>43282</v>
      </c>
      <c r="B225" s="68">
        <v>2189.6439092999999</v>
      </c>
      <c r="C225" s="68">
        <v>2044.8518395000001</v>
      </c>
      <c r="D225" s="68">
        <v>2339.1783030000001</v>
      </c>
      <c r="E225" s="68">
        <v>2733.6880417000002</v>
      </c>
      <c r="F225" s="68">
        <v>2890.9991576000002</v>
      </c>
      <c r="G225" s="68">
        <v>2687.6944223</v>
      </c>
      <c r="H225" s="68">
        <v>2289.9960786000001</v>
      </c>
      <c r="J225" s="68">
        <v>355398</v>
      </c>
      <c r="K225" s="68">
        <v>657473</v>
      </c>
      <c r="L225" s="68">
        <v>1057611</v>
      </c>
      <c r="M225" s="68">
        <v>1241411</v>
      </c>
      <c r="N225" s="68">
        <v>389822</v>
      </c>
      <c r="O225" s="68">
        <v>163539</v>
      </c>
    </row>
    <row r="226" spans="1:15">
      <c r="A226" s="117">
        <v>43313</v>
      </c>
      <c r="B226" s="68">
        <v>2188.9163698000002</v>
      </c>
      <c r="C226" s="68">
        <v>2045.1151075</v>
      </c>
      <c r="D226" s="68">
        <v>2337.599381</v>
      </c>
      <c r="E226" s="68">
        <v>2733.7074367</v>
      </c>
      <c r="F226" s="68">
        <v>2891.4165619</v>
      </c>
      <c r="G226" s="68">
        <v>2687.9878961999998</v>
      </c>
      <c r="H226" s="68">
        <v>2289.4787838000002</v>
      </c>
      <c r="J226" s="68">
        <v>357202</v>
      </c>
      <c r="K226" s="68">
        <v>658779</v>
      </c>
      <c r="L226" s="68">
        <v>1059499</v>
      </c>
      <c r="M226" s="68">
        <v>1243616</v>
      </c>
      <c r="N226" s="68">
        <v>390509</v>
      </c>
      <c r="O226" s="68">
        <v>163823</v>
      </c>
    </row>
    <row r="227" spans="1:15">
      <c r="A227" s="117">
        <v>43344</v>
      </c>
      <c r="B227" s="68">
        <v>2188.1580528</v>
      </c>
      <c r="C227" s="68">
        <v>2045.4234044</v>
      </c>
      <c r="D227" s="68">
        <v>2335.5887699</v>
      </c>
      <c r="E227" s="68">
        <v>2733.4185458000002</v>
      </c>
      <c r="F227" s="68">
        <v>2891.7258726999999</v>
      </c>
      <c r="G227" s="68">
        <v>2688.0604632999998</v>
      </c>
      <c r="H227" s="68">
        <v>2288.9907629999998</v>
      </c>
      <c r="J227" s="68">
        <v>359100</v>
      </c>
      <c r="K227" s="68">
        <v>660408</v>
      </c>
      <c r="L227" s="68">
        <v>1063092</v>
      </c>
      <c r="M227" s="68">
        <v>1247936</v>
      </c>
      <c r="N227" s="68">
        <v>391608</v>
      </c>
      <c r="O227" s="68">
        <v>164140</v>
      </c>
    </row>
    <row r="228" spans="1:15">
      <c r="A228" s="117">
        <v>43374</v>
      </c>
      <c r="B228" s="68">
        <v>2187.6105951</v>
      </c>
      <c r="C228" s="68">
        <v>2045.5085859999999</v>
      </c>
      <c r="D228" s="68">
        <v>2334.2749451</v>
      </c>
      <c r="E228" s="68">
        <v>2733.1994482</v>
      </c>
      <c r="F228" s="68">
        <v>2891.9383532000002</v>
      </c>
      <c r="G228" s="68">
        <v>2688.0599384000002</v>
      </c>
      <c r="H228" s="68">
        <v>2288.4818669000001</v>
      </c>
      <c r="J228" s="68">
        <v>360494</v>
      </c>
      <c r="K228" s="68">
        <v>660642</v>
      </c>
      <c r="L228" s="68">
        <v>1065229</v>
      </c>
      <c r="M228" s="68">
        <v>1249308</v>
      </c>
      <c r="N228" s="68">
        <v>391861</v>
      </c>
      <c r="O228" s="68">
        <v>164259</v>
      </c>
    </row>
    <row r="229" spans="1:15">
      <c r="A229" s="117">
        <v>43405</v>
      </c>
      <c r="B229" s="68">
        <v>2186.7296001</v>
      </c>
      <c r="C229" s="68">
        <v>2045.4250666</v>
      </c>
      <c r="D229" s="68">
        <v>2332.3990783999998</v>
      </c>
      <c r="E229" s="68">
        <v>2732.5657799000001</v>
      </c>
      <c r="F229" s="68">
        <v>2891.7813643</v>
      </c>
      <c r="G229" s="68">
        <v>2687.7547706999999</v>
      </c>
      <c r="H229" s="68">
        <v>2287.8044512000001</v>
      </c>
      <c r="J229" s="68">
        <v>362146</v>
      </c>
      <c r="K229" s="68">
        <v>662733</v>
      </c>
      <c r="L229" s="68">
        <v>1068995</v>
      </c>
      <c r="M229" s="68">
        <v>1253594</v>
      </c>
      <c r="N229" s="68">
        <v>392932</v>
      </c>
      <c r="O229" s="68">
        <v>164431</v>
      </c>
    </row>
    <row r="230" spans="1:15">
      <c r="A230" s="117">
        <v>43435</v>
      </c>
      <c r="B230" s="68">
        <v>2186.1257243</v>
      </c>
      <c r="C230" s="68">
        <v>2045.5392505</v>
      </c>
      <c r="D230" s="68">
        <v>2330.9611835000001</v>
      </c>
      <c r="E230" s="68">
        <v>2732.0195957000001</v>
      </c>
      <c r="F230" s="68">
        <v>2892.2113502000002</v>
      </c>
      <c r="G230" s="68">
        <v>2687.3391630000001</v>
      </c>
      <c r="H230" s="68">
        <v>2287.298691</v>
      </c>
      <c r="J230" s="68">
        <v>363828</v>
      </c>
      <c r="K230" s="68">
        <v>664167</v>
      </c>
      <c r="L230" s="68">
        <v>1071801</v>
      </c>
      <c r="M230" s="68">
        <v>1256914</v>
      </c>
      <c r="N230" s="68">
        <v>393732</v>
      </c>
      <c r="O230" s="68">
        <v>164665</v>
      </c>
    </row>
    <row r="231" spans="1:15">
      <c r="A231" s="117">
        <v>43466</v>
      </c>
      <c r="B231" s="68">
        <v>2185.7429699999998</v>
      </c>
      <c r="C231" s="68">
        <v>2045.7140984</v>
      </c>
      <c r="D231" s="68">
        <v>2329.9279239000002</v>
      </c>
      <c r="E231" s="68">
        <v>2731.6594383000001</v>
      </c>
      <c r="F231" s="68">
        <v>2892.4088013000001</v>
      </c>
      <c r="G231" s="68">
        <v>2687.1716290999998</v>
      </c>
      <c r="H231" s="68">
        <v>2287.0015849000001</v>
      </c>
      <c r="J231" s="68">
        <v>364930</v>
      </c>
      <c r="K231" s="68">
        <v>664095</v>
      </c>
      <c r="L231" s="68">
        <v>1072550</v>
      </c>
      <c r="M231" s="68">
        <v>1257612</v>
      </c>
      <c r="N231" s="68">
        <v>393790</v>
      </c>
      <c r="O231" s="68">
        <v>164826</v>
      </c>
    </row>
    <row r="232" spans="1:15">
      <c r="A232" s="117">
        <v>43497</v>
      </c>
      <c r="B232" s="68">
        <v>2184.7795437</v>
      </c>
      <c r="C232" s="68">
        <v>2045.6740078</v>
      </c>
      <c r="D232" s="68">
        <v>2327.9431970999999</v>
      </c>
      <c r="E232" s="68">
        <v>2730.9676499000002</v>
      </c>
      <c r="F232" s="68">
        <v>2892.5579984000001</v>
      </c>
      <c r="G232" s="68">
        <v>2686.7347040999998</v>
      </c>
      <c r="H232" s="68">
        <v>2286.2355843999999</v>
      </c>
      <c r="J232" s="68">
        <v>367024</v>
      </c>
      <c r="K232" s="68">
        <v>666431</v>
      </c>
      <c r="L232" s="68">
        <v>1075379</v>
      </c>
      <c r="M232" s="68">
        <v>1261374</v>
      </c>
      <c r="N232" s="68">
        <v>394475</v>
      </c>
      <c r="O232" s="68">
        <v>165139</v>
      </c>
    </row>
    <row r="233" spans="1:15">
      <c r="A233" s="117">
        <v>43525</v>
      </c>
      <c r="B233" s="68">
        <v>2184.2236696</v>
      </c>
      <c r="C233" s="68">
        <v>2045.6913221</v>
      </c>
      <c r="D233" s="68">
        <v>2326.8700832999998</v>
      </c>
      <c r="E233" s="68">
        <v>2730.5883291999999</v>
      </c>
      <c r="F233" s="68">
        <v>2892.9307023000001</v>
      </c>
      <c r="G233" s="68">
        <v>2686.5216064000001</v>
      </c>
      <c r="H233" s="68">
        <v>2285.8474580000002</v>
      </c>
      <c r="J233" s="68">
        <v>368265</v>
      </c>
      <c r="K233" s="68">
        <v>667316</v>
      </c>
      <c r="L233" s="68">
        <v>1076451</v>
      </c>
      <c r="M233" s="68">
        <v>1262951</v>
      </c>
      <c r="N233" s="68">
        <v>394682</v>
      </c>
      <c r="O233" s="68">
        <v>165338</v>
      </c>
    </row>
    <row r="234" spans="1:15">
      <c r="A234" s="117">
        <v>43556</v>
      </c>
      <c r="B234" s="68">
        <v>2183.7095932000002</v>
      </c>
      <c r="C234" s="68">
        <v>2045.6360408</v>
      </c>
      <c r="D234" s="68">
        <v>2325.9607744999998</v>
      </c>
      <c r="E234" s="68">
        <v>2730.1764293000001</v>
      </c>
      <c r="F234" s="68">
        <v>2893.2205653999999</v>
      </c>
      <c r="G234" s="68">
        <v>2686.2562243000002</v>
      </c>
      <c r="H234" s="68">
        <v>2285.4379309999999</v>
      </c>
      <c r="J234" s="68">
        <v>369382</v>
      </c>
      <c r="K234" s="68">
        <v>667865</v>
      </c>
      <c r="L234" s="68">
        <v>1077320</v>
      </c>
      <c r="M234" s="68">
        <v>1264379</v>
      </c>
      <c r="N234" s="68">
        <v>394588</v>
      </c>
      <c r="O234" s="68">
        <v>165505</v>
      </c>
    </row>
    <row r="235" spans="1:15">
      <c r="A235" s="117">
        <v>43586</v>
      </c>
      <c r="B235" s="68">
        <v>2183.0158753000001</v>
      </c>
      <c r="C235" s="68">
        <v>2045.4538167999999</v>
      </c>
      <c r="D235" s="68">
        <v>2324.8262</v>
      </c>
      <c r="E235" s="68">
        <v>2729.7061331999998</v>
      </c>
      <c r="F235" s="68">
        <v>2893.4534478999999</v>
      </c>
      <c r="G235" s="68">
        <v>2685.9466434000001</v>
      </c>
      <c r="H235" s="68">
        <v>2284.8488332000002</v>
      </c>
      <c r="J235" s="68">
        <v>371162</v>
      </c>
      <c r="K235" s="68">
        <v>669530</v>
      </c>
      <c r="L235" s="68">
        <v>1079921</v>
      </c>
      <c r="M235" s="68">
        <v>1267651</v>
      </c>
      <c r="N235" s="68">
        <v>395230</v>
      </c>
      <c r="O235" s="68">
        <v>165764</v>
      </c>
    </row>
    <row r="236" spans="1:15">
      <c r="A236" s="117">
        <v>43617</v>
      </c>
      <c r="B236" s="68">
        <v>2182.0597613</v>
      </c>
      <c r="C236" s="68">
        <v>2045.2082754999999</v>
      </c>
      <c r="D236" s="68">
        <v>2323.0625267</v>
      </c>
      <c r="E236" s="68">
        <v>2728.7703901999998</v>
      </c>
      <c r="F236" s="68">
        <v>2893.1242468999999</v>
      </c>
      <c r="G236" s="68">
        <v>2685.4110013</v>
      </c>
      <c r="H236" s="68">
        <v>2284.1030531000001</v>
      </c>
      <c r="J236" s="68">
        <v>373153</v>
      </c>
      <c r="K236" s="68">
        <v>672016</v>
      </c>
      <c r="L236" s="68">
        <v>1084214</v>
      </c>
      <c r="M236" s="68">
        <v>1273166</v>
      </c>
      <c r="N236" s="68">
        <v>396320</v>
      </c>
      <c r="O236" s="68">
        <v>165953</v>
      </c>
    </row>
    <row r="237" spans="1:15">
      <c r="A237" s="117">
        <v>43647</v>
      </c>
      <c r="B237" s="68">
        <v>2181.6067634999999</v>
      </c>
      <c r="C237" s="68">
        <v>2045.2162427999999</v>
      </c>
      <c r="D237" s="68">
        <v>2322.2497610999999</v>
      </c>
      <c r="E237" s="68">
        <v>2728.5884847000002</v>
      </c>
      <c r="F237" s="68">
        <v>2893.2848488</v>
      </c>
      <c r="G237" s="68">
        <v>2685.4527834</v>
      </c>
      <c r="H237" s="68">
        <v>2283.7120872</v>
      </c>
      <c r="J237" s="68">
        <v>373842</v>
      </c>
      <c r="K237" s="68">
        <v>671698</v>
      </c>
      <c r="L237" s="68">
        <v>1082991</v>
      </c>
      <c r="M237" s="68">
        <v>1271993</v>
      </c>
      <c r="N237" s="68">
        <v>395671</v>
      </c>
      <c r="O237" s="68">
        <v>165982</v>
      </c>
    </row>
    <row r="238" spans="1:15">
      <c r="A238" s="117">
        <v>43678</v>
      </c>
      <c r="B238" s="68">
        <v>2180.8434809999999</v>
      </c>
      <c r="C238" s="68">
        <v>2045.1727936</v>
      </c>
      <c r="D238" s="68">
        <v>2320.7758260000001</v>
      </c>
      <c r="E238" s="68">
        <v>2728.0718753000001</v>
      </c>
      <c r="F238" s="68">
        <v>2893.5245630999998</v>
      </c>
      <c r="G238" s="68">
        <v>2685.114658</v>
      </c>
      <c r="H238" s="68">
        <v>2283.0313114999999</v>
      </c>
      <c r="J238" s="68">
        <v>375400</v>
      </c>
      <c r="K238" s="68">
        <v>673093</v>
      </c>
      <c r="L238" s="68">
        <v>1085113</v>
      </c>
      <c r="M238" s="68">
        <v>1274741</v>
      </c>
      <c r="N238" s="68">
        <v>395819</v>
      </c>
      <c r="O238" s="68">
        <v>166195</v>
      </c>
    </row>
    <row r="239" spans="1:15">
      <c r="A239" s="117">
        <v>43709</v>
      </c>
      <c r="B239" s="68">
        <v>2179.9449543000001</v>
      </c>
      <c r="C239" s="68">
        <v>2045.0478492</v>
      </c>
      <c r="D239" s="68">
        <v>2319.0145056000001</v>
      </c>
      <c r="E239" s="68">
        <v>2727.6241676999998</v>
      </c>
      <c r="F239" s="68">
        <v>2893.7412838</v>
      </c>
      <c r="G239" s="68">
        <v>2684.8661142000001</v>
      </c>
      <c r="H239" s="68">
        <v>2281.9961861000002</v>
      </c>
      <c r="J239" s="68">
        <v>377565</v>
      </c>
      <c r="K239" s="68">
        <v>674705</v>
      </c>
      <c r="L239" s="68">
        <v>1088264</v>
      </c>
      <c r="M239" s="68">
        <v>1277106</v>
      </c>
      <c r="N239" s="68">
        <v>396182</v>
      </c>
      <c r="O239" s="68">
        <v>166373</v>
      </c>
    </row>
    <row r="240" spans="1:15">
      <c r="A240" s="117">
        <v>43739</v>
      </c>
      <c r="B240" s="68">
        <v>2179.2808782000002</v>
      </c>
      <c r="C240" s="68">
        <v>2045.0545952</v>
      </c>
      <c r="D240" s="68">
        <v>2317.4688212999999</v>
      </c>
      <c r="E240" s="68">
        <v>2727.2812097000001</v>
      </c>
      <c r="F240" s="68">
        <v>2893.6762536000001</v>
      </c>
      <c r="G240" s="68">
        <v>2684.7613915000002</v>
      </c>
      <c r="H240" s="68">
        <v>2281.3586439000001</v>
      </c>
      <c r="J240" s="68">
        <v>378831</v>
      </c>
      <c r="K240" s="68">
        <v>675579</v>
      </c>
      <c r="L240" s="68">
        <v>1090652</v>
      </c>
      <c r="M240" s="68">
        <v>1278687</v>
      </c>
      <c r="N240" s="68">
        <v>396293</v>
      </c>
      <c r="O240" s="68">
        <v>166461</v>
      </c>
    </row>
    <row r="241" spans="1:15">
      <c r="A241" s="117">
        <v>43770</v>
      </c>
      <c r="B241" s="68">
        <v>2178.3401362999998</v>
      </c>
      <c r="C241" s="68">
        <v>2044.7448102000001</v>
      </c>
      <c r="D241" s="68">
        <v>2315.7700494999999</v>
      </c>
      <c r="E241" s="68">
        <v>2726.6710938000001</v>
      </c>
      <c r="F241" s="68">
        <v>2893.0278392</v>
      </c>
      <c r="G241" s="68">
        <v>2684.5588254999998</v>
      </c>
      <c r="H241" s="68">
        <v>2280.6051667000002</v>
      </c>
      <c r="J241" s="68">
        <v>380525</v>
      </c>
      <c r="K241" s="68">
        <v>677819</v>
      </c>
      <c r="L241" s="68">
        <v>1094553</v>
      </c>
      <c r="M241" s="68">
        <v>1282749</v>
      </c>
      <c r="N241" s="68">
        <v>397049</v>
      </c>
      <c r="O241" s="68">
        <v>166628</v>
      </c>
    </row>
    <row r="242" spans="1:15">
      <c r="A242" s="117">
        <v>43800</v>
      </c>
      <c r="B242" s="68">
        <v>2177.4821462999998</v>
      </c>
      <c r="C242" s="68">
        <v>2044.6042319999999</v>
      </c>
      <c r="D242" s="68">
        <v>2314.1403140000002</v>
      </c>
      <c r="E242" s="68">
        <v>2726.3130679000001</v>
      </c>
      <c r="F242" s="68">
        <v>2892.4218854000001</v>
      </c>
      <c r="G242" s="68">
        <v>2684.4713778</v>
      </c>
      <c r="H242" s="68">
        <v>2279.7578137</v>
      </c>
      <c r="J242" s="68">
        <v>382300</v>
      </c>
      <c r="K242" s="68">
        <v>679971</v>
      </c>
      <c r="L242" s="68">
        <v>1097797</v>
      </c>
      <c r="M242" s="68">
        <v>1286193</v>
      </c>
      <c r="N242" s="68">
        <v>397315</v>
      </c>
      <c r="O242" s="68">
        <v>166871</v>
      </c>
    </row>
    <row r="243" spans="1:15">
      <c r="A243" s="117">
        <v>43831</v>
      </c>
      <c r="B243" s="68">
        <v>2176.8771867999999</v>
      </c>
      <c r="C243" s="68">
        <v>2044.4156886000001</v>
      </c>
      <c r="D243" s="68">
        <v>2313.0121107</v>
      </c>
      <c r="E243" s="68">
        <v>2725.8353817000002</v>
      </c>
      <c r="F243" s="68">
        <v>2892.3174908999999</v>
      </c>
      <c r="G243" s="68">
        <v>2684.2120749000001</v>
      </c>
      <c r="H243" s="68">
        <v>2279.2297285999998</v>
      </c>
      <c r="J243" s="68">
        <v>383245</v>
      </c>
      <c r="K243" s="68">
        <v>680655</v>
      </c>
      <c r="L243" s="68">
        <v>1098370</v>
      </c>
      <c r="M243" s="68">
        <v>1286649</v>
      </c>
      <c r="N243" s="68">
        <v>397159</v>
      </c>
      <c r="O243" s="68">
        <v>166935</v>
      </c>
    </row>
    <row r="244" spans="1:15">
      <c r="A244" s="117">
        <v>43862</v>
      </c>
      <c r="B244" s="68">
        <v>2176.0415822999998</v>
      </c>
      <c r="C244" s="68">
        <v>2044.2015979</v>
      </c>
      <c r="D244" s="68">
        <v>2311.3627108999999</v>
      </c>
      <c r="E244" s="68">
        <v>2725.3223942999998</v>
      </c>
      <c r="F244" s="68">
        <v>2892.464273</v>
      </c>
      <c r="G244" s="68">
        <v>2683.8908962</v>
      </c>
      <c r="H244" s="68">
        <v>2278.5569979000002</v>
      </c>
      <c r="J244" s="68">
        <v>384767</v>
      </c>
      <c r="K244" s="68">
        <v>682305</v>
      </c>
      <c r="L244" s="68">
        <v>1100735</v>
      </c>
      <c r="M244" s="68">
        <v>1289043</v>
      </c>
      <c r="N244" s="68">
        <v>397426</v>
      </c>
      <c r="O244" s="68">
        <v>167143</v>
      </c>
    </row>
    <row r="245" spans="1:15">
      <c r="A245" s="117">
        <v>43891</v>
      </c>
      <c r="B245" s="68">
        <v>2175.6107329000001</v>
      </c>
      <c r="C245" s="68">
        <v>2044.197369</v>
      </c>
      <c r="D245" s="68">
        <v>2310.4511943000002</v>
      </c>
      <c r="E245" s="68">
        <v>2725.0740245000002</v>
      </c>
      <c r="F245" s="68">
        <v>2892.6140632000001</v>
      </c>
      <c r="G245" s="68">
        <v>2683.7774153</v>
      </c>
      <c r="H245" s="68">
        <v>2278.1982824000002</v>
      </c>
      <c r="J245" s="68">
        <v>385322</v>
      </c>
      <c r="K245" s="68">
        <v>682845</v>
      </c>
      <c r="L245" s="68">
        <v>1100752</v>
      </c>
      <c r="M245" s="68">
        <v>1289708</v>
      </c>
      <c r="N245" s="68">
        <v>397096</v>
      </c>
      <c r="O245" s="68">
        <v>167267</v>
      </c>
    </row>
    <row r="246" spans="1:15">
      <c r="A246" s="117">
        <v>43922</v>
      </c>
      <c r="B246" s="68">
        <v>2175.9523792999998</v>
      </c>
      <c r="C246" s="68">
        <v>2044.5658933</v>
      </c>
      <c r="D246" s="68">
        <v>2310.4530758000001</v>
      </c>
      <c r="E246" s="68">
        <v>2725.0963157000001</v>
      </c>
      <c r="F246" s="68">
        <v>2893.0314256000001</v>
      </c>
      <c r="G246" s="68">
        <v>2683.8390602999998</v>
      </c>
      <c r="H246" s="68">
        <v>2278.6315162000001</v>
      </c>
      <c r="J246" s="68">
        <v>384055</v>
      </c>
      <c r="K246" s="68">
        <v>680216</v>
      </c>
      <c r="L246" s="68">
        <v>1096211</v>
      </c>
      <c r="M246" s="68">
        <v>1285802</v>
      </c>
      <c r="N246" s="68">
        <v>395883</v>
      </c>
      <c r="O246" s="68">
        <v>167016</v>
      </c>
    </row>
    <row r="247" spans="1:15">
      <c r="A247" s="117">
        <v>43952</v>
      </c>
      <c r="B247" s="68">
        <v>2175.5429288999999</v>
      </c>
      <c r="C247" s="68">
        <v>2044.6887245</v>
      </c>
      <c r="D247" s="68">
        <v>2309.5284362000002</v>
      </c>
      <c r="E247" s="68">
        <v>2724.7448752</v>
      </c>
      <c r="F247" s="68">
        <v>2892.4567698999999</v>
      </c>
      <c r="G247" s="68">
        <v>2683.6992157999998</v>
      </c>
      <c r="H247" s="68">
        <v>2278.2799187999999</v>
      </c>
      <c r="J247" s="68">
        <v>384701</v>
      </c>
      <c r="K247" s="68">
        <v>681251</v>
      </c>
      <c r="L247" s="68">
        <v>1097184</v>
      </c>
      <c r="M247" s="68">
        <v>1287219</v>
      </c>
      <c r="N247" s="68">
        <v>395908</v>
      </c>
      <c r="O247" s="68">
        <v>167132</v>
      </c>
    </row>
    <row r="248" spans="1:15">
      <c r="A248" s="117">
        <v>43983</v>
      </c>
      <c r="B248" s="68">
        <v>2174.9034603</v>
      </c>
      <c r="C248" s="68">
        <v>2044.6469850000001</v>
      </c>
      <c r="D248" s="68">
        <v>2308.4861240999999</v>
      </c>
      <c r="E248" s="68">
        <v>2724.3682287000001</v>
      </c>
      <c r="F248" s="68">
        <v>2891.7255571000001</v>
      </c>
      <c r="G248" s="68">
        <v>2683.5999440999999</v>
      </c>
      <c r="H248" s="68">
        <v>2277.7069486999999</v>
      </c>
      <c r="J248" s="68">
        <v>385865</v>
      </c>
      <c r="K248" s="68">
        <v>683314</v>
      </c>
      <c r="L248" s="68">
        <v>1099961</v>
      </c>
      <c r="M248" s="68">
        <v>1290483</v>
      </c>
      <c r="N248" s="68">
        <v>396224</v>
      </c>
      <c r="O248" s="68">
        <v>167398</v>
      </c>
    </row>
    <row r="249" spans="1:15">
      <c r="A249" s="117">
        <v>44013</v>
      </c>
      <c r="B249" s="68">
        <v>2174.5596951000002</v>
      </c>
      <c r="C249" s="68">
        <v>2045.0136548</v>
      </c>
      <c r="D249" s="68">
        <v>2307.4070775999999</v>
      </c>
      <c r="E249" s="68">
        <v>2723.9873127999999</v>
      </c>
      <c r="F249" s="68">
        <v>2891.3523675000001</v>
      </c>
      <c r="G249" s="68">
        <v>2683.5008726999999</v>
      </c>
      <c r="H249" s="68">
        <v>2277.4596830999999</v>
      </c>
      <c r="J249" s="68">
        <v>386549</v>
      </c>
      <c r="K249" s="68">
        <v>684082</v>
      </c>
      <c r="L249" s="68">
        <v>1101478</v>
      </c>
      <c r="M249" s="68">
        <v>1292774</v>
      </c>
      <c r="N249" s="68">
        <v>396298</v>
      </c>
      <c r="O249" s="68">
        <v>167638</v>
      </c>
    </row>
    <row r="250" spans="1:15">
      <c r="A250" s="117">
        <v>44044</v>
      </c>
      <c r="B250" s="68">
        <v>2174.2304773999999</v>
      </c>
      <c r="C250" s="68">
        <v>2045.3815360000001</v>
      </c>
      <c r="D250" s="68">
        <v>2306.2665424000002</v>
      </c>
      <c r="E250" s="68">
        <v>2723.3971588999998</v>
      </c>
      <c r="F250" s="68">
        <v>2890.7996278000001</v>
      </c>
      <c r="G250" s="68">
        <v>2683.1582096000002</v>
      </c>
      <c r="H250" s="68">
        <v>2277.1738070000001</v>
      </c>
      <c r="J250" s="68">
        <v>387104</v>
      </c>
      <c r="K250" s="68">
        <v>684961</v>
      </c>
      <c r="L250" s="68">
        <v>1103385</v>
      </c>
      <c r="M250" s="68">
        <v>1295036</v>
      </c>
      <c r="N250" s="68">
        <v>396677</v>
      </c>
      <c r="O250" s="68">
        <v>167806</v>
      </c>
    </row>
    <row r="251" spans="1:15">
      <c r="A251" s="117">
        <v>44075</v>
      </c>
      <c r="B251" s="68">
        <v>2173.9226475999999</v>
      </c>
      <c r="C251" s="68">
        <v>2045.8559826000001</v>
      </c>
      <c r="D251" s="68">
        <v>2305.2194550999998</v>
      </c>
      <c r="E251" s="68">
        <v>2722.8775507999999</v>
      </c>
      <c r="F251" s="68">
        <v>2890.3605094</v>
      </c>
      <c r="G251" s="68">
        <v>2682.7773833000001</v>
      </c>
      <c r="H251" s="68">
        <v>2276.7045416000001</v>
      </c>
      <c r="J251" s="68">
        <v>387750</v>
      </c>
      <c r="K251" s="68">
        <v>686033</v>
      </c>
      <c r="L251" s="68">
        <v>1104915</v>
      </c>
      <c r="M251" s="68">
        <v>1297095</v>
      </c>
      <c r="N251" s="68">
        <v>396813</v>
      </c>
      <c r="O251" s="68">
        <v>167986</v>
      </c>
    </row>
    <row r="252" spans="1:15">
      <c r="A252" s="117">
        <v>44105</v>
      </c>
      <c r="B252" s="68">
        <v>2173.5763757999998</v>
      </c>
      <c r="C252" s="68">
        <v>2046.4404463000001</v>
      </c>
      <c r="D252" s="68">
        <v>2303.7645206000002</v>
      </c>
      <c r="E252" s="68">
        <v>2721.9375908000002</v>
      </c>
      <c r="F252" s="68">
        <v>2889.5691514999999</v>
      </c>
      <c r="G252" s="68">
        <v>2682.0412455999999</v>
      </c>
      <c r="H252" s="68">
        <v>2276.3150979000002</v>
      </c>
      <c r="J252" s="68">
        <v>388286</v>
      </c>
      <c r="K252" s="68">
        <v>687032</v>
      </c>
      <c r="L252" s="68">
        <v>1106696</v>
      </c>
      <c r="M252" s="68">
        <v>1299205</v>
      </c>
      <c r="N252" s="68">
        <v>396874</v>
      </c>
      <c r="O252" s="68">
        <v>168187</v>
      </c>
    </row>
    <row r="253" spans="1:15">
      <c r="A253" s="117">
        <v>44136</v>
      </c>
      <c r="B253" s="68">
        <v>2173.3625348999999</v>
      </c>
      <c r="C253" s="68">
        <v>2047.0976595</v>
      </c>
      <c r="D253" s="68">
        <v>2302.5116552</v>
      </c>
      <c r="E253" s="68">
        <v>2721.0595711999999</v>
      </c>
      <c r="F253" s="68">
        <v>2888.7554810000001</v>
      </c>
      <c r="G253" s="68">
        <v>2681.3924784000001</v>
      </c>
      <c r="H253" s="68">
        <v>2276.0002297000001</v>
      </c>
      <c r="J253" s="68">
        <v>388857</v>
      </c>
      <c r="K253" s="68">
        <v>688113</v>
      </c>
      <c r="L253" s="68">
        <v>1109037</v>
      </c>
      <c r="M253" s="68">
        <v>1302457</v>
      </c>
      <c r="N253" s="68">
        <v>397214</v>
      </c>
      <c r="O253" s="68">
        <v>168491</v>
      </c>
    </row>
    <row r="254" spans="1:15">
      <c r="A254" s="117">
        <v>44166</v>
      </c>
      <c r="B254" s="68">
        <v>2173.2748848000001</v>
      </c>
      <c r="C254" s="68">
        <v>2047.6802597999999</v>
      </c>
      <c r="D254" s="68">
        <v>2301.6668952</v>
      </c>
      <c r="E254" s="68">
        <v>2720.5828677999998</v>
      </c>
      <c r="F254" s="68">
        <v>2888.1264228999999</v>
      </c>
      <c r="G254" s="68">
        <v>2681.1466627999998</v>
      </c>
      <c r="H254" s="68">
        <v>2275.8068561999999</v>
      </c>
      <c r="J254" s="68">
        <v>389133</v>
      </c>
      <c r="K254" s="68">
        <v>688715</v>
      </c>
      <c r="L254" s="68">
        <v>1109905</v>
      </c>
      <c r="M254" s="68">
        <v>1304689</v>
      </c>
      <c r="N254" s="68">
        <v>397382</v>
      </c>
      <c r="O254" s="68">
        <v>168716</v>
      </c>
    </row>
    <row r="255" spans="1:15">
      <c r="A255" s="117">
        <v>44197</v>
      </c>
      <c r="B255" s="68">
        <v>2172.8474280999999</v>
      </c>
      <c r="C255" s="68">
        <v>2047.9937047000001</v>
      </c>
      <c r="D255" s="68">
        <v>2300.2455261</v>
      </c>
      <c r="E255" s="68">
        <v>2719.6542797000002</v>
      </c>
      <c r="F255" s="68">
        <v>2887.3323698999998</v>
      </c>
      <c r="G255" s="68">
        <v>2680.4759122999999</v>
      </c>
      <c r="H255" s="68">
        <v>2275.335865</v>
      </c>
      <c r="J255" s="68">
        <v>389652</v>
      </c>
      <c r="K255" s="68">
        <v>689995</v>
      </c>
      <c r="L255" s="68">
        <v>1112114</v>
      </c>
      <c r="M255" s="68">
        <v>1307876</v>
      </c>
      <c r="N255" s="68">
        <v>397437</v>
      </c>
      <c r="O255" s="68">
        <v>168985</v>
      </c>
    </row>
    <row r="256" spans="1:15">
      <c r="A256" s="117">
        <v>44228</v>
      </c>
      <c r="B256" s="68">
        <v>2172.4005010000001</v>
      </c>
      <c r="C256" s="68">
        <v>2048.4657029999998</v>
      </c>
      <c r="D256" s="68">
        <v>2298.6418613000001</v>
      </c>
      <c r="E256" s="68">
        <v>2718.7402716000001</v>
      </c>
      <c r="F256" s="68">
        <v>2887.0038899000001</v>
      </c>
      <c r="G256" s="68">
        <v>2679.7170458999999</v>
      </c>
      <c r="H256" s="68">
        <v>2274.7938460999999</v>
      </c>
      <c r="J256" s="68">
        <v>390544</v>
      </c>
      <c r="K256" s="68">
        <v>691473</v>
      </c>
      <c r="L256" s="68">
        <v>1114549</v>
      </c>
      <c r="M256" s="68">
        <v>1311930</v>
      </c>
      <c r="N256" s="68">
        <v>397538</v>
      </c>
      <c r="O256" s="68">
        <v>169239</v>
      </c>
    </row>
    <row r="257" spans="1:15">
      <c r="A257" s="117">
        <v>44256</v>
      </c>
      <c r="B257" s="68">
        <v>2172.0324277999998</v>
      </c>
      <c r="C257" s="68">
        <v>2048.9705935000002</v>
      </c>
      <c r="D257" s="68">
        <v>2297.264169</v>
      </c>
      <c r="E257" s="68">
        <v>2718.1814352000001</v>
      </c>
      <c r="F257" s="68">
        <v>2886.5139629999999</v>
      </c>
      <c r="G257" s="68">
        <v>2679.3711027999998</v>
      </c>
      <c r="H257" s="68">
        <v>2274.2764996000001</v>
      </c>
      <c r="J257" s="68">
        <v>390993</v>
      </c>
      <c r="K257" s="68">
        <v>692917</v>
      </c>
      <c r="L257" s="68">
        <v>1116172</v>
      </c>
      <c r="M257" s="68">
        <v>1315405</v>
      </c>
      <c r="N257" s="68">
        <v>397629</v>
      </c>
      <c r="O257" s="68">
        <v>169475</v>
      </c>
    </row>
    <row r="258" spans="1:15">
      <c r="A258" s="117">
        <v>44287</v>
      </c>
      <c r="B258" s="68">
        <v>2171.5770161</v>
      </c>
      <c r="C258" s="68">
        <v>2049.6061823999999</v>
      </c>
      <c r="D258" s="68">
        <v>2295.5108899000002</v>
      </c>
      <c r="E258" s="68">
        <v>2717.2171398</v>
      </c>
      <c r="F258" s="68">
        <v>2885.8294351</v>
      </c>
      <c r="G258" s="68">
        <v>2678.6273034999999</v>
      </c>
      <c r="H258" s="68">
        <v>2273.796863</v>
      </c>
      <c r="J258" s="68">
        <v>391561</v>
      </c>
      <c r="K258" s="68">
        <v>694904</v>
      </c>
      <c r="L258" s="68">
        <v>1118610</v>
      </c>
      <c r="M258" s="68">
        <v>1319875</v>
      </c>
      <c r="N258" s="68">
        <v>397845</v>
      </c>
      <c r="O258" s="68">
        <v>169753</v>
      </c>
    </row>
    <row r="259" spans="1:15">
      <c r="A259" s="117">
        <v>44317</v>
      </c>
      <c r="B259" s="68">
        <v>2171.1243112000002</v>
      </c>
      <c r="C259" s="68">
        <v>2050.3519904999998</v>
      </c>
      <c r="D259" s="68">
        <v>2293.6434121000002</v>
      </c>
      <c r="E259" s="68">
        <v>2716.4017370000001</v>
      </c>
      <c r="F259" s="68">
        <v>2885.0370406000002</v>
      </c>
      <c r="G259" s="68">
        <v>2678.0751664999998</v>
      </c>
      <c r="H259" s="68">
        <v>2273.2795860000001</v>
      </c>
      <c r="J259" s="68">
        <v>392309</v>
      </c>
      <c r="K259" s="68">
        <v>697114</v>
      </c>
      <c r="L259" s="68">
        <v>1122198</v>
      </c>
      <c r="M259" s="68">
        <v>1325237</v>
      </c>
      <c r="N259" s="68">
        <v>398274</v>
      </c>
      <c r="O259" s="68">
        <v>170102</v>
      </c>
    </row>
    <row r="260" spans="1:15">
      <c r="A260" s="117">
        <v>44348</v>
      </c>
      <c r="B260" s="68">
        <v>2170.7246147000001</v>
      </c>
      <c r="C260" s="68">
        <v>2051.0733470999999</v>
      </c>
      <c r="D260" s="68">
        <v>2292.0328076999999</v>
      </c>
      <c r="E260" s="68">
        <v>2715.5372496999998</v>
      </c>
      <c r="F260" s="68">
        <v>2884.2178273</v>
      </c>
      <c r="G260" s="68">
        <v>2677.3922659999998</v>
      </c>
      <c r="H260" s="68">
        <v>2272.7391876000002</v>
      </c>
      <c r="J260" s="68">
        <v>392932</v>
      </c>
      <c r="K260" s="68">
        <v>699281</v>
      </c>
      <c r="L260" s="68">
        <v>1125599</v>
      </c>
      <c r="M260" s="68">
        <v>1329902</v>
      </c>
      <c r="N260" s="68">
        <v>398433</v>
      </c>
      <c r="O260" s="68">
        <v>170447</v>
      </c>
    </row>
    <row r="261" spans="1:15">
      <c r="A261" s="117">
        <v>44378</v>
      </c>
      <c r="B261" s="68">
        <v>2170.2658591999998</v>
      </c>
      <c r="C261" s="68">
        <v>2051.7917499</v>
      </c>
      <c r="D261" s="68">
        <v>2290.2710698999999</v>
      </c>
      <c r="E261" s="68">
        <v>2714.2045801999998</v>
      </c>
      <c r="F261" s="68">
        <v>2882.7942558</v>
      </c>
      <c r="G261" s="68">
        <v>2676.3395027000001</v>
      </c>
      <c r="H261" s="68">
        <v>2271.7756623999999</v>
      </c>
      <c r="J261" s="68">
        <v>392880</v>
      </c>
      <c r="K261" s="68">
        <v>700533</v>
      </c>
      <c r="L261" s="68">
        <v>1128141</v>
      </c>
      <c r="M261" s="68">
        <v>1333149</v>
      </c>
      <c r="N261" s="68">
        <v>398234</v>
      </c>
      <c r="O261" s="68">
        <v>170470</v>
      </c>
    </row>
    <row r="262" spans="1:15">
      <c r="A262" s="117">
        <v>44409</v>
      </c>
      <c r="B262" s="68">
        <v>2170.0296632</v>
      </c>
      <c r="C262" s="68">
        <v>2052.2541894000001</v>
      </c>
      <c r="D262" s="68">
        <v>2289.1865243000002</v>
      </c>
      <c r="E262" s="68">
        <v>2713.3917762000001</v>
      </c>
      <c r="F262" s="68">
        <v>2881.8893908999999</v>
      </c>
      <c r="G262" s="68">
        <v>2675.6979805999999</v>
      </c>
      <c r="H262" s="68">
        <v>2271.2662070000001</v>
      </c>
      <c r="J262" s="68">
        <v>392148</v>
      </c>
      <c r="K262" s="68">
        <v>700395</v>
      </c>
      <c r="L262" s="68">
        <v>1128414</v>
      </c>
      <c r="M262" s="68">
        <v>1332910</v>
      </c>
      <c r="N262" s="68">
        <v>397554</v>
      </c>
      <c r="O262" s="68">
        <v>170314</v>
      </c>
    </row>
    <row r="263" spans="1:15">
      <c r="A263" s="117">
        <v>44440</v>
      </c>
      <c r="B263" s="68">
        <v>2169.8733649999999</v>
      </c>
      <c r="C263" s="68">
        <v>2052.9380322000002</v>
      </c>
      <c r="D263" s="68">
        <v>2287.7726343999998</v>
      </c>
      <c r="E263" s="68">
        <v>2712.3262454000001</v>
      </c>
      <c r="F263" s="68">
        <v>2880.9686688000002</v>
      </c>
      <c r="G263" s="68">
        <v>2674.7573032</v>
      </c>
      <c r="H263" s="68">
        <v>2270.3311656000001</v>
      </c>
      <c r="J263" s="68">
        <v>391574</v>
      </c>
      <c r="K263" s="68">
        <v>700397</v>
      </c>
      <c r="L263" s="68">
        <v>1129380</v>
      </c>
      <c r="M263" s="68">
        <v>1334018</v>
      </c>
      <c r="N263" s="68">
        <v>396687</v>
      </c>
      <c r="O263" s="68">
        <v>170314</v>
      </c>
    </row>
    <row r="264" spans="1:15">
      <c r="A264" s="117">
        <v>44470</v>
      </c>
      <c r="B264" s="68">
        <v>2169.7126595</v>
      </c>
      <c r="C264" s="68">
        <v>2053.5177305000002</v>
      </c>
      <c r="D264" s="68">
        <v>2286.6940583999999</v>
      </c>
      <c r="E264" s="68">
        <v>2710.8782262</v>
      </c>
      <c r="F264" s="68">
        <v>2879.5293416</v>
      </c>
      <c r="G264" s="68">
        <v>2673.5018974</v>
      </c>
      <c r="H264" s="68">
        <v>2269.7203364000002</v>
      </c>
      <c r="J264" s="68">
        <v>391488</v>
      </c>
      <c r="K264" s="68">
        <v>701691</v>
      </c>
      <c r="L264" s="68">
        <v>1132735</v>
      </c>
      <c r="M264" s="68">
        <v>1337763</v>
      </c>
      <c r="N264" s="68">
        <v>396859</v>
      </c>
      <c r="O264" s="68">
        <v>170497</v>
      </c>
    </row>
    <row r="265" spans="1:15">
      <c r="A265" s="117">
        <v>44501</v>
      </c>
      <c r="B265" s="68">
        <v>2169.3118629000001</v>
      </c>
      <c r="C265" s="68">
        <v>2054.0990068000001</v>
      </c>
      <c r="D265" s="68">
        <v>2285.126456</v>
      </c>
      <c r="E265" s="68">
        <v>2709.4005765000002</v>
      </c>
      <c r="F265" s="68">
        <v>2878.3955999999998</v>
      </c>
      <c r="G265" s="68">
        <v>2672.1209944000002</v>
      </c>
      <c r="H265" s="68">
        <v>2268.7622148</v>
      </c>
      <c r="J265" s="68">
        <v>391392</v>
      </c>
      <c r="K265" s="68">
        <v>702512</v>
      </c>
      <c r="L265" s="68">
        <v>1135133</v>
      </c>
      <c r="M265" s="68">
        <v>1340306</v>
      </c>
      <c r="N265" s="68">
        <v>396423</v>
      </c>
      <c r="O265" s="68">
        <v>170403</v>
      </c>
    </row>
    <row r="266" spans="1:15">
      <c r="A266" s="117">
        <v>44531</v>
      </c>
      <c r="B266" s="68">
        <v>2169.0004236999998</v>
      </c>
      <c r="C266" s="68">
        <v>2054.6510191000002</v>
      </c>
      <c r="D266" s="68">
        <v>2283.7831420000002</v>
      </c>
      <c r="E266" s="68">
        <v>2707.8502287000001</v>
      </c>
      <c r="F266" s="68">
        <v>2877.0729710999999</v>
      </c>
      <c r="G266" s="68">
        <v>2670.7154163</v>
      </c>
      <c r="H266" s="68">
        <v>2267.5599530999998</v>
      </c>
      <c r="J266" s="68">
        <v>391178</v>
      </c>
      <c r="K266" s="68">
        <v>703427</v>
      </c>
      <c r="L266" s="68">
        <v>1136648</v>
      </c>
      <c r="M266" s="68">
        <v>1343231</v>
      </c>
      <c r="N266" s="68">
        <v>395749</v>
      </c>
      <c r="O266" s="68">
        <v>170381</v>
      </c>
    </row>
    <row r="267" spans="1:15">
      <c r="A267" s="51"/>
      <c r="B267" s="51"/>
      <c r="C267" s="51"/>
      <c r="D267" s="51"/>
      <c r="E267" s="51"/>
      <c r="F267" s="51"/>
      <c r="G267" s="51"/>
      <c r="H267" s="51"/>
    </row>
    <row r="268" spans="1:15">
      <c r="A268" s="51"/>
      <c r="B268" s="51"/>
      <c r="C268" s="51"/>
      <c r="D268" s="51"/>
      <c r="E268" s="51"/>
      <c r="F268" s="51"/>
      <c r="G268" s="51"/>
      <c r="H268" s="51"/>
    </row>
    <row r="269" spans="1:15">
      <c r="A269" s="51"/>
      <c r="B269" s="51"/>
      <c r="C269" s="51"/>
      <c r="D269" s="51"/>
      <c r="E269" s="51"/>
      <c r="F269" s="51"/>
      <c r="G269" s="51"/>
      <c r="H269" s="51"/>
    </row>
    <row r="270" spans="1:15">
      <c r="A270" s="51"/>
      <c r="B270" s="51"/>
      <c r="C270" s="51"/>
      <c r="D270" s="51"/>
      <c r="E270" s="51"/>
      <c r="F270" s="51"/>
      <c r="G270" s="51"/>
      <c r="H270" s="51"/>
    </row>
    <row r="271" spans="1:15">
      <c r="A271" s="51"/>
      <c r="B271" s="51"/>
      <c r="C271" s="51"/>
      <c r="D271" s="51"/>
      <c r="E271" s="51"/>
      <c r="F271" s="51"/>
      <c r="G271" s="51"/>
      <c r="H271" s="51"/>
    </row>
    <row r="272" spans="1:15">
      <c r="A272" s="51"/>
      <c r="B272" s="51"/>
      <c r="C272" s="51"/>
      <c r="D272" s="51"/>
      <c r="E272" s="51"/>
      <c r="F272" s="51"/>
      <c r="G272" s="51"/>
      <c r="H272" s="51"/>
    </row>
    <row r="273" spans="1:8">
      <c r="A273" s="51"/>
      <c r="B273" s="51"/>
      <c r="C273" s="51"/>
      <c r="D273" s="51"/>
      <c r="E273" s="51"/>
      <c r="F273" s="51"/>
      <c r="G273" s="51"/>
      <c r="H273" s="51"/>
    </row>
    <row r="274" spans="1:8">
      <c r="A274" s="51"/>
      <c r="B274" s="51"/>
      <c r="C274" s="51"/>
      <c r="D274" s="51"/>
      <c r="E274" s="51"/>
      <c r="F274" s="51"/>
      <c r="G274" s="51"/>
      <c r="H274" s="51"/>
    </row>
    <row r="275" spans="1:8">
      <c r="A275" s="51"/>
      <c r="B275" s="51"/>
      <c r="C275" s="51"/>
      <c r="D275" s="51"/>
      <c r="E275" s="51"/>
      <c r="F275" s="51"/>
      <c r="G275" s="51"/>
      <c r="H275" s="51"/>
    </row>
    <row r="276" spans="1:8">
      <c r="A276" s="51"/>
      <c r="B276" s="51"/>
      <c r="C276" s="51"/>
      <c r="D276" s="51"/>
      <c r="E276" s="51"/>
      <c r="F276" s="51"/>
      <c r="G276" s="51"/>
      <c r="H276" s="51"/>
    </row>
    <row r="277" spans="1:8">
      <c r="A277" s="51"/>
      <c r="B277" s="51"/>
      <c r="C277" s="51"/>
      <c r="D277" s="51"/>
      <c r="E277" s="51"/>
      <c r="F277" s="51"/>
      <c r="G277" s="51"/>
      <c r="H277" s="51"/>
    </row>
    <row r="278" spans="1:8">
      <c r="A278" s="51"/>
      <c r="B278" s="51"/>
      <c r="C278" s="51"/>
      <c r="D278" s="51"/>
      <c r="E278" s="51"/>
      <c r="F278" s="51"/>
      <c r="G278" s="51"/>
      <c r="H278" s="51"/>
    </row>
    <row r="279" spans="1:8">
      <c r="A279" s="51"/>
      <c r="B279" s="51"/>
      <c r="C279" s="51"/>
      <c r="D279" s="51"/>
      <c r="E279" s="51"/>
      <c r="F279" s="51"/>
      <c r="G279" s="51"/>
      <c r="H279" s="51"/>
    </row>
    <row r="280" spans="1:8">
      <c r="A280" s="51"/>
      <c r="B280" s="51"/>
      <c r="C280" s="51"/>
      <c r="D280" s="51"/>
      <c r="E280" s="51"/>
      <c r="F280" s="51"/>
      <c r="G280" s="51"/>
      <c r="H280" s="51"/>
    </row>
    <row r="281" spans="1:8">
      <c r="A281" s="51"/>
      <c r="B281" s="51"/>
      <c r="C281" s="51"/>
      <c r="D281" s="51"/>
      <c r="E281" s="51"/>
      <c r="F281" s="51"/>
      <c r="G281" s="51"/>
      <c r="H281" s="51"/>
    </row>
    <row r="282" spans="1:8">
      <c r="A282" s="51"/>
      <c r="B282" s="51"/>
      <c r="C282" s="51"/>
      <c r="D282" s="51"/>
      <c r="E282" s="51"/>
      <c r="F282" s="51"/>
      <c r="G282" s="51"/>
      <c r="H282" s="51"/>
    </row>
    <row r="283" spans="1:8">
      <c r="A283" s="51"/>
      <c r="B283" s="51"/>
      <c r="C283" s="51"/>
      <c r="D283" s="51"/>
      <c r="E283" s="51"/>
      <c r="F283" s="51"/>
      <c r="G283" s="51"/>
      <c r="H283" s="51"/>
    </row>
    <row r="284" spans="1:8">
      <c r="A284" s="51"/>
      <c r="B284" s="51"/>
      <c r="C284" s="51"/>
      <c r="D284" s="51"/>
      <c r="E284" s="51"/>
      <c r="F284" s="51"/>
      <c r="G284" s="51"/>
      <c r="H284" s="51"/>
    </row>
    <row r="285" spans="1:8">
      <c r="A285" s="51"/>
      <c r="B285" s="51"/>
      <c r="C285" s="51"/>
      <c r="D285" s="51"/>
      <c r="E285" s="51"/>
      <c r="F285" s="51"/>
      <c r="G285" s="51"/>
      <c r="H285" s="51"/>
    </row>
    <row r="286" spans="1:8">
      <c r="A286" s="51"/>
      <c r="B286" s="51"/>
      <c r="C286" s="51"/>
      <c r="D286" s="51"/>
      <c r="E286" s="51"/>
      <c r="F286" s="51"/>
      <c r="G286" s="51"/>
      <c r="H286" s="51"/>
    </row>
    <row r="287" spans="1:8">
      <c r="A287" s="51"/>
      <c r="B287" s="51"/>
      <c r="C287" s="51"/>
      <c r="D287" s="51"/>
      <c r="E287" s="51"/>
      <c r="F287" s="51"/>
      <c r="G287" s="51"/>
      <c r="H287" s="51"/>
    </row>
    <row r="288" spans="1:8">
      <c r="A288" s="51"/>
      <c r="B288" s="51"/>
      <c r="C288" s="51"/>
      <c r="D288" s="51"/>
      <c r="E288" s="51"/>
      <c r="F288" s="51"/>
      <c r="G288" s="51"/>
      <c r="H288" s="51"/>
    </row>
    <row r="289" spans="1:8">
      <c r="A289" s="51"/>
      <c r="B289" s="51"/>
      <c r="C289" s="51"/>
      <c r="D289" s="51"/>
      <c r="E289" s="51"/>
      <c r="F289" s="51"/>
      <c r="G289" s="51"/>
      <c r="H289" s="51"/>
    </row>
    <row r="290" spans="1:8">
      <c r="A290" s="51"/>
      <c r="B290" s="51"/>
      <c r="C290" s="51"/>
      <c r="D290" s="51"/>
      <c r="E290" s="51"/>
      <c r="F290" s="51"/>
      <c r="G290" s="51"/>
      <c r="H290" s="51"/>
    </row>
    <row r="291" spans="1:8">
      <c r="A291" s="51"/>
      <c r="B291" s="51"/>
      <c r="C291" s="51"/>
      <c r="D291" s="51"/>
      <c r="E291" s="51"/>
      <c r="F291" s="51"/>
      <c r="G291" s="51"/>
      <c r="H291" s="51"/>
    </row>
    <row r="292" spans="1:8">
      <c r="A292" s="51"/>
      <c r="B292" s="51"/>
      <c r="C292" s="51"/>
      <c r="D292" s="51"/>
      <c r="E292" s="51"/>
      <c r="F292" s="51"/>
      <c r="G292" s="51"/>
      <c r="H292" s="51"/>
    </row>
    <row r="293" spans="1:8">
      <c r="A293" s="51"/>
      <c r="B293" s="51"/>
      <c r="C293" s="51"/>
      <c r="D293" s="51"/>
      <c r="E293" s="51"/>
      <c r="F293" s="51"/>
      <c r="G293" s="51"/>
      <c r="H293" s="51"/>
    </row>
    <row r="294" spans="1:8">
      <c r="A294" s="51"/>
      <c r="B294" s="51"/>
      <c r="C294" s="51"/>
      <c r="D294" s="51"/>
      <c r="E294" s="51"/>
      <c r="F294" s="51"/>
      <c r="G294" s="51"/>
      <c r="H294" s="51"/>
    </row>
    <row r="295" spans="1:8">
      <c r="A295" s="51"/>
      <c r="B295" s="51"/>
      <c r="C295" s="51"/>
      <c r="D295" s="51"/>
      <c r="E295" s="51"/>
      <c r="F295" s="51"/>
      <c r="G295" s="51"/>
      <c r="H295" s="51"/>
    </row>
    <row r="296" spans="1:8">
      <c r="A296" s="51"/>
      <c r="B296" s="51"/>
      <c r="C296" s="51"/>
      <c r="D296" s="51"/>
      <c r="E296" s="51"/>
      <c r="F296" s="51"/>
      <c r="G296" s="51"/>
      <c r="H296" s="51"/>
    </row>
    <row r="297" spans="1:8">
      <c r="A297" s="51"/>
      <c r="B297" s="51"/>
      <c r="C297" s="51"/>
      <c r="D297" s="51"/>
      <c r="E297" s="51"/>
      <c r="F297" s="51"/>
      <c r="G297" s="51"/>
      <c r="H297" s="51"/>
    </row>
    <row r="298" spans="1:8">
      <c r="A298" s="51"/>
      <c r="B298" s="51"/>
      <c r="C298" s="51"/>
      <c r="D298" s="51"/>
      <c r="E298" s="51"/>
      <c r="F298" s="51"/>
      <c r="G298" s="51"/>
      <c r="H298" s="51"/>
    </row>
    <row r="299" spans="1:8">
      <c r="A299" s="51"/>
      <c r="B299" s="51"/>
      <c r="C299" s="51"/>
      <c r="D299" s="51"/>
      <c r="E299" s="51"/>
      <c r="F299" s="51"/>
      <c r="G299" s="51"/>
      <c r="H299" s="51"/>
    </row>
    <row r="300" spans="1:8">
      <c r="A300" s="51"/>
      <c r="B300" s="51"/>
      <c r="C300" s="51"/>
      <c r="D300" s="51"/>
      <c r="E300" s="51"/>
      <c r="F300" s="51"/>
      <c r="G300" s="51"/>
      <c r="H300" s="51"/>
    </row>
    <row r="301" spans="1:8">
      <c r="A301" s="51"/>
      <c r="B301" s="51"/>
      <c r="C301" s="51"/>
      <c r="D301" s="51"/>
      <c r="E301" s="51"/>
      <c r="F301" s="51"/>
      <c r="G301" s="51"/>
      <c r="H301" s="51"/>
    </row>
    <row r="302" spans="1:8">
      <c r="A302" s="51"/>
      <c r="B302" s="51"/>
      <c r="C302" s="51"/>
      <c r="D302" s="51"/>
      <c r="E302" s="51"/>
      <c r="F302" s="51"/>
      <c r="G302" s="51"/>
      <c r="H302" s="51"/>
    </row>
    <row r="303" spans="1:8">
      <c r="A303" s="51"/>
      <c r="B303" s="51"/>
      <c r="C303" s="51"/>
      <c r="D303" s="51"/>
      <c r="E303" s="51"/>
      <c r="F303" s="51"/>
      <c r="G303" s="51"/>
      <c r="H303" s="51"/>
    </row>
    <row r="304" spans="1:8">
      <c r="A304" s="51"/>
      <c r="B304" s="51"/>
      <c r="C304" s="51"/>
      <c r="D304" s="51"/>
      <c r="E304" s="51"/>
      <c r="F304" s="51"/>
      <c r="G304" s="51"/>
      <c r="H304" s="51"/>
    </row>
    <row r="305" spans="1:8">
      <c r="A305" s="51"/>
      <c r="B305" s="51"/>
      <c r="C305" s="51"/>
      <c r="D305" s="51"/>
      <c r="E305" s="51"/>
      <c r="F305" s="51"/>
      <c r="G305" s="51"/>
      <c r="H305" s="51"/>
    </row>
    <row r="306" spans="1:8">
      <c r="A306" s="51"/>
      <c r="B306" s="51"/>
      <c r="C306" s="51"/>
      <c r="D306" s="51"/>
      <c r="E306" s="51"/>
      <c r="F306" s="51"/>
      <c r="G306" s="51"/>
      <c r="H306" s="51"/>
    </row>
    <row r="307" spans="1:8">
      <c r="A307" s="51"/>
      <c r="B307" s="51"/>
      <c r="C307" s="51"/>
      <c r="D307" s="51"/>
      <c r="E307" s="51"/>
      <c r="F307" s="51"/>
      <c r="G307" s="51"/>
      <c r="H307" s="51"/>
    </row>
    <row r="308" spans="1:8">
      <c r="A308" s="51"/>
      <c r="B308" s="51"/>
      <c r="C308" s="51"/>
      <c r="D308" s="51"/>
      <c r="E308" s="51"/>
      <c r="F308" s="51"/>
      <c r="G308" s="51"/>
      <c r="H308" s="51"/>
    </row>
    <row r="309" spans="1:8">
      <c r="A309" s="51"/>
      <c r="B309" s="51"/>
      <c r="C309" s="51"/>
      <c r="D309" s="51"/>
      <c r="E309" s="51"/>
      <c r="F309" s="51"/>
      <c r="G309" s="51"/>
      <c r="H309" s="51"/>
    </row>
    <row r="310" spans="1:8">
      <c r="A310" s="51"/>
      <c r="B310" s="51"/>
      <c r="C310" s="51"/>
      <c r="D310" s="51"/>
      <c r="E310" s="51"/>
      <c r="F310" s="51"/>
      <c r="G310" s="51"/>
      <c r="H310" s="51"/>
    </row>
    <row r="311" spans="1:8">
      <c r="A311" s="51"/>
      <c r="B311" s="51"/>
      <c r="C311" s="51"/>
      <c r="D311" s="51"/>
      <c r="E311" s="51"/>
      <c r="F311" s="51"/>
      <c r="G311" s="51"/>
      <c r="H311" s="51"/>
    </row>
    <row r="312" spans="1:8">
      <c r="A312" s="51"/>
      <c r="B312" s="51"/>
      <c r="C312" s="51"/>
      <c r="D312" s="51"/>
      <c r="E312" s="51"/>
      <c r="F312" s="51"/>
      <c r="G312" s="51"/>
      <c r="H312" s="51"/>
    </row>
    <row r="313" spans="1:8">
      <c r="A313" s="51"/>
      <c r="B313" s="51"/>
      <c r="C313" s="51"/>
      <c r="D313" s="51"/>
      <c r="E313" s="51"/>
      <c r="F313" s="51"/>
      <c r="G313" s="51"/>
      <c r="H313" s="51"/>
    </row>
    <row r="314" spans="1:8">
      <c r="A314" s="51"/>
      <c r="B314" s="51"/>
      <c r="C314" s="51"/>
      <c r="D314" s="51"/>
      <c r="E314" s="51"/>
      <c r="F314" s="51"/>
      <c r="G314" s="51"/>
      <c r="H314" s="51"/>
    </row>
    <row r="315" spans="1:8">
      <c r="A315" s="51"/>
      <c r="B315" s="51"/>
      <c r="C315" s="51"/>
      <c r="D315" s="51"/>
      <c r="E315" s="51"/>
      <c r="F315" s="51"/>
      <c r="G315" s="51"/>
      <c r="H315" s="51"/>
    </row>
    <row r="316" spans="1:8">
      <c r="A316" s="51"/>
      <c r="B316" s="51"/>
      <c r="C316" s="51"/>
      <c r="D316" s="51"/>
      <c r="E316" s="51"/>
      <c r="F316" s="51"/>
      <c r="G316" s="51"/>
      <c r="H316" s="51"/>
    </row>
    <row r="317" spans="1:8">
      <c r="A317" s="51"/>
      <c r="B317" s="51"/>
      <c r="C317" s="51"/>
      <c r="D317" s="51"/>
      <c r="E317" s="51"/>
      <c r="F317" s="51"/>
      <c r="G317" s="51"/>
      <c r="H317" s="51"/>
    </row>
    <row r="318" spans="1:8">
      <c r="A318" s="51"/>
      <c r="B318" s="51"/>
      <c r="C318" s="51"/>
      <c r="D318" s="51"/>
      <c r="E318" s="51"/>
      <c r="F318" s="51"/>
      <c r="G318" s="51"/>
      <c r="H318" s="51"/>
    </row>
    <row r="319" spans="1:8">
      <c r="A319" s="51"/>
      <c r="B319" s="51"/>
      <c r="C319" s="51"/>
      <c r="D319" s="51"/>
      <c r="E319" s="51"/>
      <c r="F319" s="51"/>
      <c r="G319" s="51"/>
      <c r="H319" s="51"/>
    </row>
    <row r="320" spans="1:8">
      <c r="A320" s="51"/>
      <c r="B320" s="51"/>
      <c r="C320" s="51"/>
      <c r="D320" s="51"/>
      <c r="E320" s="51"/>
      <c r="F320" s="51"/>
      <c r="G320" s="51"/>
      <c r="H320" s="51"/>
    </row>
    <row r="321" spans="1:8">
      <c r="A321" s="51"/>
      <c r="B321" s="51"/>
      <c r="C321" s="51"/>
      <c r="D321" s="51"/>
      <c r="E321" s="51"/>
      <c r="F321" s="51"/>
      <c r="G321" s="51"/>
      <c r="H321" s="51"/>
    </row>
    <row r="322" spans="1:8">
      <c r="A322" s="51"/>
      <c r="B322" s="51"/>
      <c r="C322" s="51"/>
      <c r="D322" s="51"/>
      <c r="E322" s="51"/>
      <c r="F322" s="51"/>
      <c r="G322" s="51"/>
      <c r="H322" s="51"/>
    </row>
    <row r="323" spans="1:8">
      <c r="A323" s="51"/>
      <c r="B323" s="51"/>
      <c r="C323" s="51"/>
      <c r="D323" s="51"/>
      <c r="E323" s="51"/>
      <c r="F323" s="51"/>
      <c r="G323" s="51"/>
      <c r="H323" s="51"/>
    </row>
    <row r="324" spans="1:8">
      <c r="A324" s="51"/>
      <c r="B324" s="51"/>
      <c r="C324" s="51"/>
      <c r="D324" s="51"/>
      <c r="E324" s="51"/>
      <c r="F324" s="51"/>
      <c r="G324" s="51"/>
      <c r="H324" s="51"/>
    </row>
    <row r="325" spans="1:8">
      <c r="A325" s="51"/>
      <c r="B325" s="51"/>
      <c r="C325" s="51"/>
      <c r="D325" s="51"/>
      <c r="E325" s="51"/>
      <c r="F325" s="51"/>
      <c r="G325" s="51"/>
      <c r="H325" s="51"/>
    </row>
    <row r="326" spans="1:8">
      <c r="A326" s="51"/>
      <c r="B326" s="51"/>
      <c r="C326" s="51"/>
      <c r="D326" s="51"/>
      <c r="E326" s="51"/>
      <c r="F326" s="51"/>
      <c r="G326" s="51"/>
      <c r="H326" s="51"/>
    </row>
    <row r="327" spans="1:8">
      <c r="A327" s="51"/>
      <c r="B327" s="51"/>
      <c r="C327" s="51"/>
      <c r="D327" s="51"/>
      <c r="E327" s="51"/>
      <c r="F327" s="51"/>
      <c r="G327" s="51"/>
      <c r="H327" s="51"/>
    </row>
    <row r="328" spans="1:8">
      <c r="A328" s="51"/>
      <c r="B328" s="51"/>
      <c r="C328" s="51"/>
      <c r="D328" s="51"/>
      <c r="E328" s="51"/>
      <c r="F328" s="51"/>
      <c r="G328" s="51"/>
      <c r="H328" s="51"/>
    </row>
    <row r="329" spans="1:8">
      <c r="A329" s="51"/>
      <c r="B329" s="51"/>
      <c r="C329" s="51"/>
      <c r="D329" s="51"/>
      <c r="E329" s="51"/>
      <c r="F329" s="51"/>
      <c r="G329" s="51"/>
      <c r="H329" s="51"/>
    </row>
    <row r="330" spans="1:8">
      <c r="A330" s="51"/>
      <c r="B330" s="51"/>
      <c r="C330" s="51"/>
      <c r="D330" s="51"/>
      <c r="E330" s="51"/>
      <c r="F330" s="51"/>
      <c r="G330" s="51"/>
      <c r="H330" s="51"/>
    </row>
    <row r="331" spans="1:8">
      <c r="A331" s="51"/>
      <c r="B331" s="51"/>
      <c r="C331" s="51"/>
      <c r="D331" s="51"/>
      <c r="E331" s="51"/>
      <c r="F331" s="51"/>
      <c r="G331" s="51"/>
      <c r="H331" s="51"/>
    </row>
    <row r="332" spans="1:8">
      <c r="A332" s="51"/>
      <c r="B332" s="51"/>
      <c r="C332" s="51"/>
      <c r="D332" s="51"/>
      <c r="E332" s="51"/>
      <c r="F332" s="51"/>
      <c r="G332" s="51"/>
      <c r="H332" s="51"/>
    </row>
    <row r="333" spans="1:8">
      <c r="A333" s="51"/>
      <c r="B333" s="51"/>
      <c r="C333" s="51"/>
      <c r="D333" s="51"/>
      <c r="E333" s="51"/>
      <c r="F333" s="51"/>
      <c r="G333" s="51"/>
      <c r="H333" s="51"/>
    </row>
    <row r="334" spans="1:8">
      <c r="A334" s="51"/>
      <c r="B334" s="51"/>
      <c r="C334" s="51"/>
      <c r="D334" s="51"/>
      <c r="E334" s="51"/>
      <c r="F334" s="51"/>
      <c r="G334" s="51"/>
      <c r="H334" s="51"/>
    </row>
    <row r="335" spans="1:8">
      <c r="A335" s="51"/>
      <c r="B335" s="51"/>
      <c r="C335" s="51"/>
      <c r="D335" s="51"/>
      <c r="E335" s="51"/>
      <c r="F335" s="51"/>
      <c r="G335" s="51"/>
      <c r="H335" s="51"/>
    </row>
    <row r="336" spans="1:8">
      <c r="A336" s="51"/>
      <c r="B336" s="51"/>
      <c r="C336" s="51"/>
      <c r="D336" s="51"/>
      <c r="E336" s="51"/>
      <c r="F336" s="51"/>
      <c r="G336" s="51"/>
      <c r="H336" s="51"/>
    </row>
    <row r="337" spans="1:8">
      <c r="A337" s="51"/>
      <c r="B337" s="51"/>
      <c r="C337" s="51"/>
      <c r="D337" s="51"/>
      <c r="E337" s="51"/>
      <c r="F337" s="51"/>
      <c r="G337" s="51"/>
      <c r="H337" s="51"/>
    </row>
    <row r="338" spans="1:8">
      <c r="A338" s="51"/>
      <c r="B338" s="51"/>
      <c r="C338" s="51"/>
      <c r="D338" s="51"/>
      <c r="E338" s="51"/>
      <c r="F338" s="51"/>
      <c r="G338" s="51"/>
      <c r="H338" s="51"/>
    </row>
    <row r="339" spans="1:8">
      <c r="A339" s="51"/>
      <c r="B339" s="51"/>
      <c r="C339" s="51"/>
      <c r="D339" s="51"/>
      <c r="E339" s="51"/>
      <c r="F339" s="51"/>
      <c r="G339" s="51"/>
      <c r="H339" s="51"/>
    </row>
    <row r="340" spans="1:8">
      <c r="A340" s="51"/>
      <c r="B340" s="51"/>
      <c r="C340" s="51"/>
      <c r="D340" s="51"/>
      <c r="E340" s="51"/>
      <c r="F340" s="51"/>
      <c r="G340" s="51"/>
      <c r="H340" s="51"/>
    </row>
    <row r="341" spans="1:8">
      <c r="A341" s="51"/>
      <c r="B341" s="51"/>
      <c r="C341" s="51"/>
      <c r="D341" s="51"/>
      <c r="E341" s="51"/>
      <c r="F341" s="51"/>
      <c r="G341" s="51"/>
      <c r="H341" s="51"/>
    </row>
    <row r="342" spans="1:8">
      <c r="A342" s="51"/>
      <c r="B342" s="51"/>
      <c r="C342" s="51"/>
      <c r="D342" s="51"/>
      <c r="E342" s="51"/>
      <c r="F342" s="51"/>
      <c r="G342" s="51"/>
      <c r="H342" s="51"/>
    </row>
    <row r="343" spans="1:8">
      <c r="A343" s="51"/>
      <c r="B343" s="51"/>
      <c r="C343" s="51"/>
      <c r="D343" s="51"/>
      <c r="E343" s="51"/>
      <c r="F343" s="51"/>
      <c r="G343" s="51"/>
      <c r="H343" s="51"/>
    </row>
    <row r="344" spans="1:8">
      <c r="A344" s="51"/>
      <c r="B344" s="51"/>
      <c r="C344" s="51"/>
      <c r="D344" s="51"/>
      <c r="E344" s="51"/>
      <c r="F344" s="51"/>
      <c r="G344" s="51"/>
      <c r="H344" s="51"/>
    </row>
    <row r="345" spans="1:8">
      <c r="A345" s="51"/>
      <c r="B345" s="51"/>
      <c r="C345" s="51"/>
      <c r="D345" s="51"/>
      <c r="E345" s="51"/>
      <c r="F345" s="51"/>
      <c r="G345" s="51"/>
      <c r="H345" s="51"/>
    </row>
    <row r="346" spans="1:8">
      <c r="A346" s="51"/>
      <c r="B346" s="51"/>
      <c r="C346" s="51"/>
      <c r="D346" s="51"/>
      <c r="E346" s="51"/>
      <c r="F346" s="51"/>
      <c r="G346" s="51"/>
      <c r="H346" s="51"/>
    </row>
    <row r="347" spans="1:8">
      <c r="A347" s="51"/>
      <c r="B347" s="51"/>
      <c r="C347" s="51"/>
      <c r="D347" s="51"/>
      <c r="E347" s="51"/>
      <c r="F347" s="51"/>
      <c r="G347" s="51"/>
      <c r="H347" s="51"/>
    </row>
    <row r="348" spans="1:8">
      <c r="A348" s="51"/>
      <c r="B348" s="51"/>
      <c r="C348" s="51"/>
      <c r="D348" s="51"/>
      <c r="E348" s="51"/>
      <c r="F348" s="51"/>
      <c r="G348" s="51"/>
      <c r="H348" s="51"/>
    </row>
    <row r="349" spans="1:8">
      <c r="A349" s="51"/>
      <c r="B349" s="51"/>
      <c r="C349" s="51"/>
      <c r="D349" s="51"/>
      <c r="E349" s="51"/>
      <c r="F349" s="51"/>
      <c r="G349" s="51"/>
      <c r="H349" s="51"/>
    </row>
    <row r="350" spans="1:8">
      <c r="A350" s="51"/>
      <c r="B350" s="51"/>
      <c r="C350" s="51"/>
      <c r="D350" s="51"/>
      <c r="E350" s="51"/>
      <c r="F350" s="51"/>
      <c r="G350" s="51"/>
      <c r="H350" s="51"/>
    </row>
    <row r="351" spans="1:8">
      <c r="A351" s="51"/>
      <c r="B351" s="51"/>
      <c r="C351" s="51"/>
      <c r="D351" s="51"/>
      <c r="E351" s="51"/>
      <c r="F351" s="51"/>
      <c r="G351" s="51"/>
      <c r="H351" s="51"/>
    </row>
    <row r="352" spans="1:8">
      <c r="A352" s="51"/>
      <c r="B352" s="51"/>
      <c r="C352" s="51"/>
      <c r="D352" s="51"/>
      <c r="E352" s="51"/>
      <c r="F352" s="51"/>
      <c r="G352" s="51"/>
      <c r="H352" s="51"/>
    </row>
    <row r="353" spans="1:8">
      <c r="A353" s="51"/>
      <c r="B353" s="51"/>
      <c r="C353" s="51"/>
      <c r="D353" s="51"/>
      <c r="E353" s="51"/>
      <c r="F353" s="51"/>
      <c r="G353" s="51"/>
      <c r="H353" s="51"/>
    </row>
    <row r="354" spans="1:8">
      <c r="A354" s="51"/>
      <c r="B354" s="51"/>
      <c r="C354" s="51"/>
      <c r="D354" s="51"/>
      <c r="E354" s="51"/>
      <c r="F354" s="51"/>
      <c r="G354" s="51"/>
      <c r="H354" s="51"/>
    </row>
    <row r="355" spans="1:8">
      <c r="A355" s="51"/>
      <c r="B355" s="51"/>
      <c r="C355" s="51"/>
      <c r="D355" s="51"/>
      <c r="E355" s="51"/>
      <c r="F355" s="51"/>
      <c r="G355" s="51"/>
      <c r="H355" s="51"/>
    </row>
    <row r="356" spans="1:8">
      <c r="A356" s="51"/>
      <c r="B356" s="51"/>
      <c r="C356" s="51"/>
      <c r="D356" s="51"/>
      <c r="E356" s="51"/>
      <c r="F356" s="51"/>
      <c r="G356" s="51"/>
      <c r="H356" s="51"/>
    </row>
    <row r="357" spans="1:8">
      <c r="A357" s="51"/>
      <c r="B357" s="51"/>
      <c r="C357" s="51"/>
      <c r="D357" s="51"/>
      <c r="E357" s="51"/>
      <c r="F357" s="51"/>
      <c r="G357" s="51"/>
      <c r="H357" s="51"/>
    </row>
    <row r="358" spans="1:8">
      <c r="A358" s="51"/>
      <c r="B358" s="51"/>
      <c r="C358" s="51"/>
      <c r="D358" s="51"/>
      <c r="E358" s="51"/>
      <c r="F358" s="51"/>
      <c r="G358" s="51"/>
      <c r="H358" s="51"/>
    </row>
    <row r="359" spans="1:8">
      <c r="A359" s="51"/>
      <c r="B359" s="51"/>
      <c r="C359" s="51"/>
      <c r="D359" s="51"/>
      <c r="E359" s="51"/>
      <c r="F359" s="51"/>
      <c r="G359" s="51"/>
      <c r="H359" s="51"/>
    </row>
    <row r="360" spans="1:8">
      <c r="A360" s="51"/>
      <c r="B360" s="51"/>
      <c r="C360" s="51"/>
      <c r="D360" s="51"/>
      <c r="E360" s="51"/>
      <c r="F360" s="51"/>
      <c r="G360" s="51"/>
      <c r="H360" s="51"/>
    </row>
    <row r="361" spans="1:8">
      <c r="A361" s="51"/>
      <c r="B361" s="51"/>
      <c r="C361" s="51"/>
      <c r="D361" s="51"/>
      <c r="E361" s="51"/>
      <c r="F361" s="51"/>
      <c r="G361" s="51"/>
      <c r="H361" s="51"/>
    </row>
    <row r="362" spans="1:8">
      <c r="A362" s="51"/>
      <c r="B362" s="51"/>
      <c r="C362" s="51"/>
      <c r="D362" s="51"/>
      <c r="E362" s="51"/>
      <c r="F362" s="51"/>
      <c r="G362" s="51"/>
      <c r="H362" s="51"/>
    </row>
    <row r="363" spans="1:8">
      <c r="A363" s="51"/>
      <c r="B363" s="51"/>
      <c r="C363" s="51"/>
      <c r="D363" s="51"/>
      <c r="E363" s="51"/>
      <c r="F363" s="51"/>
      <c r="G363" s="51"/>
      <c r="H363" s="51"/>
    </row>
    <row r="364" spans="1:8">
      <c r="A364" s="51"/>
      <c r="B364" s="51"/>
      <c r="C364" s="51"/>
      <c r="D364" s="51"/>
      <c r="E364" s="51"/>
      <c r="F364" s="51"/>
      <c r="G364" s="51"/>
      <c r="H364" s="51"/>
    </row>
    <row r="365" spans="1:8">
      <c r="A365" s="51"/>
      <c r="B365" s="51"/>
      <c r="C365" s="51"/>
      <c r="D365" s="51"/>
      <c r="E365" s="51"/>
      <c r="F365" s="51"/>
      <c r="G365" s="51"/>
      <c r="H365" s="51"/>
    </row>
    <row r="366" spans="1:8">
      <c r="A366" s="51"/>
      <c r="B366" s="51"/>
      <c r="C366" s="51"/>
      <c r="D366" s="51"/>
      <c r="E366" s="51"/>
      <c r="F366" s="51"/>
      <c r="G366" s="51"/>
      <c r="H366" s="51"/>
    </row>
    <row r="367" spans="1:8">
      <c r="A367" s="51"/>
      <c r="B367" s="51"/>
      <c r="C367" s="51"/>
      <c r="D367" s="51"/>
      <c r="E367" s="51"/>
      <c r="F367" s="51"/>
      <c r="G367" s="51"/>
      <c r="H367" s="51"/>
    </row>
    <row r="368" spans="1:8">
      <c r="A368" s="51"/>
      <c r="B368" s="51"/>
      <c r="C368" s="51"/>
      <c r="D368" s="51"/>
      <c r="E368" s="51"/>
      <c r="F368" s="51"/>
      <c r="G368" s="51"/>
      <c r="H368" s="51"/>
    </row>
    <row r="369" spans="1:8">
      <c r="A369" s="51"/>
      <c r="B369" s="51"/>
      <c r="C369" s="51"/>
      <c r="D369" s="51"/>
      <c r="E369" s="51"/>
      <c r="F369" s="51"/>
      <c r="G369" s="51"/>
      <c r="H369" s="51"/>
    </row>
    <row r="370" spans="1:8">
      <c r="A370" s="51"/>
      <c r="B370" s="51"/>
      <c r="C370" s="51"/>
      <c r="D370" s="51"/>
      <c r="E370" s="51"/>
      <c r="F370" s="51"/>
      <c r="G370" s="51"/>
      <c r="H370" s="51"/>
    </row>
    <row r="371" spans="1:8">
      <c r="A371" s="51"/>
      <c r="B371" s="51"/>
      <c r="C371" s="51"/>
      <c r="D371" s="51"/>
      <c r="E371" s="51"/>
      <c r="F371" s="51"/>
      <c r="G371" s="51"/>
      <c r="H371" s="51"/>
    </row>
    <row r="372" spans="1:8">
      <c r="A372" s="51"/>
      <c r="B372" s="51"/>
      <c r="C372" s="51"/>
      <c r="D372" s="51"/>
      <c r="E372" s="51"/>
      <c r="F372" s="51"/>
      <c r="G372" s="51"/>
      <c r="H372" s="51"/>
    </row>
    <row r="373" spans="1:8">
      <c r="A373" s="51"/>
      <c r="B373" s="51"/>
      <c r="C373" s="51"/>
      <c r="D373" s="51"/>
      <c r="E373" s="51"/>
      <c r="F373" s="51"/>
      <c r="G373" s="51"/>
      <c r="H373" s="51"/>
    </row>
    <row r="374" spans="1:8">
      <c r="A374" s="51"/>
      <c r="B374" s="51"/>
      <c r="C374" s="51"/>
      <c r="D374" s="51"/>
      <c r="E374" s="51"/>
      <c r="F374" s="51"/>
      <c r="G374" s="51"/>
      <c r="H374" s="51"/>
    </row>
    <row r="375" spans="1:8">
      <c r="A375" s="51"/>
      <c r="B375" s="51"/>
      <c r="C375" s="51"/>
      <c r="D375" s="51"/>
      <c r="E375" s="51"/>
      <c r="F375" s="51"/>
      <c r="G375" s="51"/>
      <c r="H375" s="51"/>
    </row>
    <row r="376" spans="1:8">
      <c r="A376" s="51"/>
      <c r="B376" s="51"/>
      <c r="C376" s="51"/>
      <c r="D376" s="51"/>
      <c r="E376" s="51"/>
      <c r="F376" s="51"/>
      <c r="G376" s="51"/>
      <c r="H376" s="51"/>
    </row>
    <row r="377" spans="1:8">
      <c r="A377" s="51"/>
      <c r="B377" s="51"/>
      <c r="C377" s="51"/>
      <c r="D377" s="51"/>
      <c r="E377" s="51"/>
      <c r="F377" s="51"/>
      <c r="G377" s="51"/>
      <c r="H377" s="51"/>
    </row>
    <row r="378" spans="1:8">
      <c r="A378" s="51"/>
      <c r="B378" s="51"/>
      <c r="C378" s="51"/>
      <c r="D378" s="51"/>
      <c r="E378" s="51"/>
      <c r="F378" s="51"/>
      <c r="G378" s="51"/>
      <c r="H378" s="51"/>
    </row>
    <row r="379" spans="1:8">
      <c r="A379" s="51"/>
      <c r="B379" s="51"/>
      <c r="C379" s="51"/>
      <c r="D379" s="51"/>
      <c r="E379" s="51"/>
      <c r="F379" s="51"/>
      <c r="G379" s="51"/>
      <c r="H379" s="51"/>
    </row>
    <row r="380" spans="1:8">
      <c r="A380" s="51"/>
      <c r="B380" s="51"/>
      <c r="C380" s="51"/>
      <c r="D380" s="51"/>
      <c r="E380" s="51"/>
      <c r="F380" s="51"/>
      <c r="G380" s="51"/>
      <c r="H380" s="51"/>
    </row>
    <row r="381" spans="1:8">
      <c r="A381" s="51"/>
      <c r="B381" s="51"/>
      <c r="C381" s="51"/>
      <c r="D381" s="51"/>
      <c r="E381" s="51"/>
      <c r="F381" s="51"/>
      <c r="G381" s="51"/>
      <c r="H381" s="51"/>
    </row>
    <row r="382" spans="1:8">
      <c r="A382" s="51"/>
      <c r="B382" s="51"/>
      <c r="C382" s="51"/>
      <c r="D382" s="51"/>
      <c r="E382" s="51"/>
      <c r="F382" s="51"/>
      <c r="G382" s="51"/>
      <c r="H382" s="51"/>
    </row>
    <row r="383" spans="1:8">
      <c r="A383" s="51"/>
      <c r="B383" s="51"/>
      <c r="C383" s="51"/>
      <c r="D383" s="51"/>
      <c r="E383" s="51"/>
      <c r="F383" s="51"/>
      <c r="G383" s="51"/>
      <c r="H383" s="51"/>
    </row>
    <row r="384" spans="1:8">
      <c r="A384" s="51"/>
      <c r="B384" s="51"/>
      <c r="C384" s="51"/>
      <c r="D384" s="51"/>
      <c r="E384" s="51"/>
      <c r="F384" s="51"/>
      <c r="G384" s="51"/>
      <c r="H384" s="51"/>
    </row>
    <row r="385" spans="1:8">
      <c r="A385" s="51"/>
      <c r="B385" s="51"/>
      <c r="C385" s="51"/>
      <c r="D385" s="51"/>
      <c r="E385" s="51"/>
      <c r="F385" s="51"/>
      <c r="G385" s="51"/>
      <c r="H385" s="51"/>
    </row>
    <row r="386" spans="1:8">
      <c r="A386" s="51"/>
      <c r="B386" s="51"/>
      <c r="C386" s="51"/>
      <c r="D386" s="51"/>
      <c r="E386" s="51"/>
      <c r="F386" s="51"/>
      <c r="G386" s="51"/>
      <c r="H386" s="51"/>
    </row>
    <row r="387" spans="1:8">
      <c r="A387" s="51"/>
      <c r="B387" s="51"/>
      <c r="C387" s="51"/>
      <c r="D387" s="51"/>
      <c r="E387" s="51"/>
      <c r="F387" s="51"/>
      <c r="G387" s="51"/>
      <c r="H387" s="51"/>
    </row>
    <row r="388" spans="1:8">
      <c r="A388" s="51"/>
      <c r="B388" s="51"/>
      <c r="C388" s="51"/>
      <c r="D388" s="51"/>
      <c r="E388" s="51"/>
      <c r="F388" s="51"/>
      <c r="G388" s="51"/>
      <c r="H388" s="51"/>
    </row>
    <row r="389" spans="1:8">
      <c r="A389" s="51"/>
      <c r="B389" s="51"/>
      <c r="C389" s="51"/>
      <c r="D389" s="51"/>
      <c r="E389" s="51"/>
      <c r="F389" s="51"/>
      <c r="G389" s="51"/>
      <c r="H389" s="51"/>
    </row>
    <row r="390" spans="1:8">
      <c r="A390" s="51"/>
      <c r="B390" s="51"/>
      <c r="C390" s="51"/>
      <c r="D390" s="51"/>
      <c r="E390" s="51"/>
      <c r="F390" s="51"/>
      <c r="G390" s="51"/>
      <c r="H390" s="51"/>
    </row>
    <row r="391" spans="1:8">
      <c r="A391" s="51"/>
      <c r="B391" s="51"/>
      <c r="C391" s="51"/>
      <c r="D391" s="51"/>
      <c r="E391" s="51"/>
      <c r="F391" s="51"/>
      <c r="G391" s="51"/>
      <c r="H391" s="51"/>
    </row>
    <row r="392" spans="1:8">
      <c r="A392" s="51"/>
      <c r="B392" s="51"/>
      <c r="C392" s="51"/>
      <c r="D392" s="51"/>
      <c r="E392" s="51"/>
      <c r="F392" s="51"/>
      <c r="G392" s="51"/>
      <c r="H392" s="51"/>
    </row>
    <row r="393" spans="1:8">
      <c r="A393" s="51"/>
      <c r="B393" s="51"/>
      <c r="C393" s="51"/>
      <c r="D393" s="51"/>
      <c r="E393" s="51"/>
      <c r="F393" s="51"/>
      <c r="G393" s="51"/>
      <c r="H393" s="51"/>
    </row>
    <row r="394" spans="1:8">
      <c r="A394" s="51"/>
      <c r="B394" s="51"/>
      <c r="C394" s="51"/>
      <c r="D394" s="51"/>
      <c r="E394" s="51"/>
      <c r="F394" s="51"/>
      <c r="G394" s="51"/>
      <c r="H394" s="51"/>
    </row>
    <row r="395" spans="1:8">
      <c r="A395" s="51"/>
      <c r="B395" s="51"/>
      <c r="C395" s="51"/>
      <c r="D395" s="51"/>
      <c r="E395" s="51"/>
      <c r="F395" s="51"/>
      <c r="G395" s="51"/>
      <c r="H395" s="51"/>
    </row>
    <row r="396" spans="1:8">
      <c r="A396" s="51"/>
      <c r="B396" s="51"/>
      <c r="C396" s="51"/>
      <c r="D396" s="51"/>
      <c r="E396" s="51"/>
      <c r="F396" s="51"/>
      <c r="G396" s="51"/>
      <c r="H396" s="51"/>
    </row>
    <row r="397" spans="1:8">
      <c r="A397" s="51"/>
      <c r="B397" s="51"/>
      <c r="C397" s="51"/>
      <c r="D397" s="51"/>
      <c r="E397" s="51"/>
      <c r="F397" s="51"/>
      <c r="G397" s="51"/>
      <c r="H397" s="51"/>
    </row>
    <row r="398" spans="1:8">
      <c r="A398" s="51"/>
      <c r="B398" s="51"/>
      <c r="C398" s="51"/>
      <c r="D398" s="51"/>
      <c r="E398" s="51"/>
      <c r="F398" s="51"/>
      <c r="G398" s="51"/>
      <c r="H398" s="51"/>
    </row>
    <row r="399" spans="1:8">
      <c r="A399" s="51"/>
      <c r="B399" s="51"/>
      <c r="C399" s="51"/>
      <c r="D399" s="51"/>
      <c r="E399" s="51"/>
      <c r="F399" s="51"/>
      <c r="G399" s="51"/>
      <c r="H399" s="51"/>
    </row>
    <row r="400" spans="1:8">
      <c r="A400" s="51"/>
      <c r="B400" s="51"/>
      <c r="C400" s="51"/>
      <c r="D400" s="51"/>
      <c r="E400" s="51"/>
      <c r="F400" s="51"/>
      <c r="G400" s="51"/>
      <c r="H400" s="51"/>
    </row>
    <row r="401" spans="1:8">
      <c r="A401" s="51"/>
      <c r="B401" s="51"/>
      <c r="C401" s="51"/>
      <c r="D401" s="51"/>
      <c r="E401" s="51"/>
      <c r="F401" s="51"/>
      <c r="G401" s="51"/>
      <c r="H401" s="51"/>
    </row>
    <row r="402" spans="1:8">
      <c r="A402" s="51"/>
      <c r="B402" s="51"/>
      <c r="C402" s="51"/>
      <c r="D402" s="51"/>
      <c r="E402" s="51"/>
      <c r="F402" s="51"/>
      <c r="G402" s="51"/>
      <c r="H402" s="51"/>
    </row>
    <row r="403" spans="1:8">
      <c r="A403" s="51"/>
      <c r="B403" s="51"/>
      <c r="C403" s="51"/>
      <c r="D403" s="51"/>
      <c r="E403" s="51"/>
      <c r="F403" s="51"/>
      <c r="G403" s="51"/>
      <c r="H403" s="51"/>
    </row>
    <row r="404" spans="1:8">
      <c r="A404" s="51"/>
      <c r="B404" s="51"/>
      <c r="C404" s="51"/>
      <c r="D404" s="51"/>
      <c r="E404" s="51"/>
      <c r="F404" s="51"/>
      <c r="G404" s="51"/>
      <c r="H404" s="51"/>
    </row>
    <row r="405" spans="1:8">
      <c r="A405" s="51"/>
      <c r="B405" s="51"/>
      <c r="C405" s="51"/>
      <c r="D405" s="51"/>
      <c r="E405" s="51"/>
      <c r="F405" s="51"/>
      <c r="G405" s="51"/>
      <c r="H405" s="51"/>
    </row>
    <row r="406" spans="1:8">
      <c r="A406" s="51"/>
      <c r="B406" s="51"/>
      <c r="C406" s="51"/>
      <c r="D406" s="51"/>
      <c r="E406" s="51"/>
      <c r="F406" s="51"/>
      <c r="G406" s="51"/>
      <c r="H406" s="51"/>
    </row>
    <row r="407" spans="1:8">
      <c r="A407" s="51"/>
      <c r="B407" s="51"/>
      <c r="C407" s="51"/>
      <c r="D407" s="51"/>
      <c r="E407" s="51"/>
      <c r="F407" s="51"/>
      <c r="G407" s="51"/>
      <c r="H407" s="51"/>
    </row>
    <row r="408" spans="1:8">
      <c r="A408" s="51"/>
      <c r="B408" s="51"/>
      <c r="C408" s="51"/>
      <c r="D408" s="51"/>
      <c r="E408" s="51"/>
      <c r="F408" s="51"/>
      <c r="G408" s="51"/>
      <c r="H408" s="51"/>
    </row>
    <row r="409" spans="1:8">
      <c r="A409" s="51"/>
      <c r="B409" s="51"/>
      <c r="C409" s="51"/>
      <c r="D409" s="51"/>
      <c r="E409" s="51"/>
      <c r="F409" s="51"/>
      <c r="G409" s="51"/>
      <c r="H409" s="51"/>
    </row>
    <row r="410" spans="1:8">
      <c r="A410" s="51"/>
      <c r="B410" s="51"/>
      <c r="C410" s="51"/>
      <c r="D410" s="51"/>
      <c r="E410" s="51"/>
      <c r="F410" s="51"/>
      <c r="G410" s="51"/>
      <c r="H410" s="51"/>
    </row>
    <row r="411" spans="1:8">
      <c r="A411" s="51"/>
      <c r="B411" s="51"/>
      <c r="C411" s="51"/>
      <c r="D411" s="51"/>
      <c r="E411" s="51"/>
      <c r="F411" s="51"/>
      <c r="G411" s="51"/>
      <c r="H411" s="51"/>
    </row>
    <row r="412" spans="1:8">
      <c r="A412" s="51"/>
      <c r="B412" s="51"/>
      <c r="C412" s="51"/>
      <c r="D412" s="51"/>
      <c r="E412" s="51"/>
      <c r="F412" s="51"/>
      <c r="G412" s="51"/>
      <c r="H412" s="51"/>
    </row>
    <row r="413" spans="1:8">
      <c r="A413" s="51"/>
      <c r="B413" s="51"/>
      <c r="C413" s="51"/>
      <c r="D413" s="51"/>
      <c r="E413" s="51"/>
      <c r="F413" s="51"/>
      <c r="G413" s="51"/>
      <c r="H413" s="51"/>
    </row>
    <row r="414" spans="1:8">
      <c r="A414" s="51"/>
      <c r="B414" s="51"/>
      <c r="C414" s="51"/>
      <c r="D414" s="51"/>
      <c r="E414" s="51"/>
      <c r="F414" s="51"/>
      <c r="G414" s="51"/>
      <c r="H414" s="51"/>
    </row>
    <row r="415" spans="1:8">
      <c r="A415" s="51"/>
      <c r="B415" s="51"/>
      <c r="C415" s="51"/>
      <c r="D415" s="51"/>
      <c r="E415" s="51"/>
      <c r="F415" s="51"/>
      <c r="G415" s="51"/>
      <c r="H415" s="51"/>
    </row>
    <row r="416" spans="1:8">
      <c r="A416" s="51"/>
      <c r="B416" s="51"/>
      <c r="C416" s="51"/>
      <c r="D416" s="51"/>
      <c r="E416" s="51"/>
      <c r="F416" s="51"/>
      <c r="G416" s="51"/>
      <c r="H416" s="51"/>
    </row>
    <row r="417" spans="1:8">
      <c r="A417" s="51"/>
      <c r="B417" s="51"/>
      <c r="C417" s="51"/>
      <c r="D417" s="51"/>
      <c r="E417" s="51"/>
      <c r="F417" s="51"/>
      <c r="G417" s="51"/>
      <c r="H417" s="51"/>
    </row>
    <row r="418" spans="1:8">
      <c r="A418" s="51"/>
      <c r="B418" s="51"/>
      <c r="C418" s="51"/>
      <c r="D418" s="51"/>
      <c r="E418" s="51"/>
      <c r="F418" s="51"/>
      <c r="G418" s="51"/>
      <c r="H418" s="51"/>
    </row>
    <row r="419" spans="1:8">
      <c r="A419" s="51"/>
      <c r="B419" s="51"/>
      <c r="C419" s="51"/>
      <c r="D419" s="51"/>
      <c r="E419" s="51"/>
      <c r="F419" s="51"/>
      <c r="G419" s="51"/>
      <c r="H419" s="51"/>
    </row>
    <row r="420" spans="1:8">
      <c r="A420" s="51"/>
      <c r="B420" s="51"/>
      <c r="C420" s="51"/>
      <c r="D420" s="51"/>
      <c r="E420" s="51"/>
      <c r="F420" s="51"/>
      <c r="G420" s="51"/>
      <c r="H420" s="51"/>
    </row>
    <row r="421" spans="1:8">
      <c r="A421" s="51"/>
      <c r="B421" s="51"/>
      <c r="C421" s="51"/>
      <c r="D421" s="51"/>
      <c r="E421" s="51"/>
      <c r="F421" s="51"/>
      <c r="G421" s="51"/>
      <c r="H421" s="51"/>
    </row>
    <row r="422" spans="1:8">
      <c r="A422" s="51"/>
      <c r="B422" s="51"/>
      <c r="C422" s="51"/>
      <c r="D422" s="51"/>
      <c r="E422" s="51"/>
      <c r="F422" s="51"/>
      <c r="G422" s="51"/>
      <c r="H422" s="51"/>
    </row>
    <row r="423" spans="1:8">
      <c r="A423" s="51"/>
      <c r="B423" s="51"/>
      <c r="C423" s="51"/>
      <c r="D423" s="51"/>
      <c r="E423" s="51"/>
      <c r="F423" s="51"/>
      <c r="G423" s="51"/>
      <c r="H423" s="51"/>
    </row>
    <row r="424" spans="1:8">
      <c r="A424" s="51"/>
      <c r="B424" s="51"/>
      <c r="C424" s="51"/>
      <c r="D424" s="51"/>
      <c r="E424" s="51"/>
      <c r="F424" s="51"/>
      <c r="G424" s="51"/>
      <c r="H424" s="51"/>
    </row>
    <row r="425" spans="1:8">
      <c r="A425" s="51"/>
      <c r="B425" s="51"/>
      <c r="C425" s="51"/>
      <c r="D425" s="51"/>
      <c r="E425" s="51"/>
      <c r="F425" s="51"/>
      <c r="G425" s="51"/>
      <c r="H425" s="51"/>
    </row>
    <row r="426" spans="1:8">
      <c r="A426" s="51"/>
      <c r="B426" s="51"/>
      <c r="C426" s="51"/>
      <c r="D426" s="51"/>
      <c r="E426" s="51"/>
      <c r="F426" s="51"/>
      <c r="G426" s="51"/>
      <c r="H426" s="51"/>
    </row>
    <row r="427" spans="1:8">
      <c r="A427" s="51"/>
      <c r="B427" s="51"/>
      <c r="C427" s="51"/>
      <c r="D427" s="51"/>
      <c r="E427" s="51"/>
      <c r="F427" s="51"/>
      <c r="G427" s="51"/>
      <c r="H427" s="51"/>
    </row>
    <row r="428" spans="1:8">
      <c r="A428" s="51"/>
      <c r="B428" s="51"/>
      <c r="C428" s="51"/>
      <c r="D428" s="51"/>
      <c r="E428" s="51"/>
      <c r="F428" s="51"/>
      <c r="G428" s="51"/>
      <c r="H428" s="51"/>
    </row>
    <row r="429" spans="1:8">
      <c r="A429" s="51"/>
      <c r="B429" s="51"/>
      <c r="C429" s="51"/>
      <c r="D429" s="51"/>
      <c r="E429" s="51"/>
      <c r="F429" s="51"/>
      <c r="G429" s="51"/>
      <c r="H429" s="51"/>
    </row>
    <row r="430" spans="1:8">
      <c r="A430" s="51"/>
      <c r="B430" s="51"/>
      <c r="C430" s="51"/>
      <c r="D430" s="51"/>
      <c r="E430" s="51"/>
      <c r="F430" s="51"/>
      <c r="G430" s="51"/>
      <c r="H430" s="51"/>
    </row>
    <row r="431" spans="1:8">
      <c r="A431" s="51"/>
      <c r="B431" s="51"/>
      <c r="C431" s="51"/>
      <c r="D431" s="51"/>
      <c r="E431" s="51"/>
      <c r="F431" s="51"/>
      <c r="G431" s="51"/>
      <c r="H431" s="51"/>
    </row>
    <row r="432" spans="1:8">
      <c r="A432" s="51"/>
      <c r="B432" s="51"/>
      <c r="C432" s="51"/>
      <c r="D432" s="51"/>
      <c r="E432" s="51"/>
      <c r="F432" s="51"/>
      <c r="G432" s="51"/>
      <c r="H432" s="51"/>
    </row>
    <row r="433" spans="1:8">
      <c r="A433" s="51"/>
      <c r="B433" s="51"/>
      <c r="C433" s="51"/>
      <c r="D433" s="51"/>
      <c r="E433" s="51"/>
      <c r="F433" s="51"/>
      <c r="G433" s="51"/>
      <c r="H433" s="51"/>
    </row>
    <row r="434" spans="1:8">
      <c r="A434" s="51"/>
      <c r="B434" s="51"/>
      <c r="C434" s="51"/>
      <c r="D434" s="51"/>
      <c r="E434" s="51"/>
      <c r="F434" s="51"/>
      <c r="G434" s="51"/>
      <c r="H434" s="51"/>
    </row>
    <row r="435" spans="1:8">
      <c r="A435" s="51"/>
      <c r="B435" s="51"/>
      <c r="C435" s="51"/>
      <c r="D435" s="51"/>
      <c r="E435" s="51"/>
      <c r="F435" s="51"/>
      <c r="G435" s="51"/>
      <c r="H435" s="51"/>
    </row>
    <row r="436" spans="1:8">
      <c r="A436" s="51"/>
      <c r="B436" s="51"/>
      <c r="C436" s="51"/>
      <c r="D436" s="51"/>
      <c r="E436" s="51"/>
      <c r="F436" s="51"/>
      <c r="G436" s="51"/>
      <c r="H436" s="51"/>
    </row>
    <row r="437" spans="1:8">
      <c r="A437" s="51"/>
      <c r="B437" s="51"/>
      <c r="C437" s="51"/>
      <c r="D437" s="51"/>
      <c r="E437" s="51"/>
      <c r="F437" s="51"/>
      <c r="G437" s="51"/>
      <c r="H437" s="51"/>
    </row>
    <row r="438" spans="1:8">
      <c r="A438" s="51"/>
      <c r="B438" s="51"/>
      <c r="C438" s="51"/>
      <c r="D438" s="51"/>
      <c r="E438" s="51"/>
      <c r="F438" s="51"/>
      <c r="G438" s="51"/>
      <c r="H438" s="51"/>
    </row>
    <row r="439" spans="1:8">
      <c r="A439" s="51"/>
      <c r="B439" s="51"/>
      <c r="C439" s="51"/>
      <c r="D439" s="51"/>
      <c r="E439" s="51"/>
      <c r="F439" s="51"/>
      <c r="G439" s="51"/>
      <c r="H439" s="51"/>
    </row>
    <row r="440" spans="1:8">
      <c r="A440" s="51"/>
      <c r="B440" s="51"/>
      <c r="C440" s="51"/>
      <c r="D440" s="51"/>
      <c r="E440" s="51"/>
      <c r="F440" s="51"/>
      <c r="G440" s="51"/>
      <c r="H440" s="51"/>
    </row>
    <row r="441" spans="1:8">
      <c r="A441" s="51"/>
      <c r="B441" s="51"/>
      <c r="C441" s="51"/>
      <c r="D441" s="51"/>
      <c r="E441" s="51"/>
      <c r="F441" s="51"/>
      <c r="G441" s="51"/>
      <c r="H441" s="51"/>
    </row>
    <row r="442" spans="1:8">
      <c r="A442" s="51"/>
      <c r="B442" s="51"/>
      <c r="C442" s="51"/>
      <c r="D442" s="51"/>
      <c r="E442" s="51"/>
      <c r="F442" s="51"/>
      <c r="G442" s="51"/>
      <c r="H442" s="51"/>
    </row>
    <row r="443" spans="1:8">
      <c r="A443" s="51"/>
      <c r="B443" s="51"/>
      <c r="C443" s="51"/>
      <c r="D443" s="51"/>
      <c r="E443" s="51"/>
      <c r="F443" s="51"/>
      <c r="G443" s="51"/>
      <c r="H443" s="51"/>
    </row>
    <row r="444" spans="1:8">
      <c r="A444" s="51"/>
      <c r="B444" s="51"/>
      <c r="C444" s="51"/>
      <c r="D444" s="51"/>
      <c r="E444" s="51"/>
      <c r="F444" s="51"/>
      <c r="G444" s="51"/>
      <c r="H444" s="51"/>
    </row>
    <row r="445" spans="1:8">
      <c r="A445" s="51"/>
      <c r="B445" s="51"/>
      <c r="C445" s="51"/>
      <c r="D445" s="51"/>
      <c r="E445" s="51"/>
      <c r="F445" s="51"/>
      <c r="G445" s="51"/>
      <c r="H445" s="51"/>
    </row>
    <row r="446" spans="1:8">
      <c r="A446" s="51"/>
      <c r="B446" s="51"/>
      <c r="C446" s="51"/>
      <c r="D446" s="51"/>
      <c r="E446" s="51"/>
      <c r="F446" s="51"/>
      <c r="G446" s="51"/>
      <c r="H446" s="51"/>
    </row>
    <row r="447" spans="1:8">
      <c r="A447" s="51"/>
      <c r="B447" s="51"/>
      <c r="C447" s="51"/>
      <c r="D447" s="51"/>
      <c r="E447" s="51"/>
      <c r="F447" s="51"/>
      <c r="G447" s="51"/>
      <c r="H447" s="51"/>
    </row>
    <row r="448" spans="1:8">
      <c r="A448" s="51"/>
      <c r="B448" s="51"/>
      <c r="C448" s="51"/>
      <c r="D448" s="51"/>
      <c r="E448" s="51"/>
      <c r="F448" s="51"/>
      <c r="G448" s="51"/>
      <c r="H448" s="51"/>
    </row>
    <row r="449" spans="1:8">
      <c r="A449" s="51"/>
      <c r="B449" s="51"/>
      <c r="C449" s="51"/>
      <c r="D449" s="51"/>
      <c r="E449" s="51"/>
      <c r="F449" s="51"/>
      <c r="G449" s="51"/>
      <c r="H449" s="51"/>
    </row>
    <row r="450" spans="1:8">
      <c r="A450" s="51"/>
      <c r="B450" s="51"/>
      <c r="C450" s="51"/>
      <c r="D450" s="51"/>
      <c r="E450" s="51"/>
      <c r="F450" s="51"/>
      <c r="G450" s="51"/>
      <c r="H450" s="51"/>
    </row>
    <row r="451" spans="1:8">
      <c r="A451" s="51"/>
      <c r="B451" s="51"/>
      <c r="C451" s="51"/>
      <c r="D451" s="51"/>
      <c r="E451" s="51"/>
      <c r="F451" s="51"/>
      <c r="G451" s="51"/>
      <c r="H451" s="51"/>
    </row>
    <row r="452" spans="1:8">
      <c r="A452" s="51"/>
      <c r="B452" s="51"/>
      <c r="C452" s="51"/>
      <c r="D452" s="51"/>
      <c r="E452" s="51"/>
      <c r="F452" s="51"/>
      <c r="G452" s="51"/>
      <c r="H452" s="51"/>
    </row>
    <row r="453" spans="1:8">
      <c r="A453" s="51"/>
      <c r="B453" s="51"/>
      <c r="C453" s="51"/>
      <c r="D453" s="51"/>
      <c r="E453" s="51"/>
      <c r="F453" s="51"/>
      <c r="G453" s="51"/>
      <c r="H453" s="51"/>
    </row>
    <row r="454" spans="1:8">
      <c r="A454" s="51"/>
      <c r="B454" s="51"/>
      <c r="C454" s="51"/>
      <c r="D454" s="51"/>
      <c r="E454" s="51"/>
      <c r="F454" s="51"/>
      <c r="G454" s="51"/>
      <c r="H454" s="51"/>
    </row>
    <row r="455" spans="1:8">
      <c r="A455" s="51"/>
      <c r="B455" s="51"/>
      <c r="C455" s="51"/>
      <c r="D455" s="51"/>
      <c r="E455" s="51"/>
      <c r="F455" s="51"/>
      <c r="G455" s="51"/>
      <c r="H455" s="51"/>
    </row>
    <row r="456" spans="1:8">
      <c r="A456" s="51"/>
      <c r="B456" s="51"/>
      <c r="C456" s="51"/>
      <c r="D456" s="51"/>
      <c r="E456" s="51"/>
      <c r="F456" s="51"/>
      <c r="G456" s="51"/>
      <c r="H456" s="51"/>
    </row>
    <row r="457" spans="1:8">
      <c r="A457" s="51"/>
      <c r="B457" s="51"/>
      <c r="C457" s="51"/>
      <c r="D457" s="51"/>
      <c r="E457" s="51"/>
      <c r="F457" s="51"/>
      <c r="G457" s="51"/>
      <c r="H457" s="51"/>
    </row>
    <row r="458" spans="1:8">
      <c r="A458" s="51"/>
      <c r="B458" s="51"/>
      <c r="C458" s="51"/>
      <c r="D458" s="51"/>
      <c r="E458" s="51"/>
      <c r="F458" s="51"/>
      <c r="G458" s="51"/>
      <c r="H458" s="51"/>
    </row>
    <row r="459" spans="1:8">
      <c r="A459" s="51"/>
      <c r="B459" s="51"/>
      <c r="C459" s="51"/>
      <c r="D459" s="51"/>
      <c r="E459" s="51"/>
      <c r="F459" s="51"/>
      <c r="G459" s="51"/>
      <c r="H459" s="51"/>
    </row>
    <row r="460" spans="1:8">
      <c r="A460" s="51"/>
      <c r="B460" s="51"/>
      <c r="C460" s="51"/>
      <c r="D460" s="51"/>
      <c r="E460" s="51"/>
      <c r="F460" s="51"/>
      <c r="G460" s="51"/>
      <c r="H460" s="51"/>
    </row>
    <row r="461" spans="1:8">
      <c r="A461" s="51"/>
      <c r="B461" s="51"/>
      <c r="C461" s="51"/>
      <c r="D461" s="51"/>
      <c r="E461" s="51"/>
      <c r="F461" s="51"/>
      <c r="G461" s="51"/>
      <c r="H461" s="51"/>
    </row>
    <row r="462" spans="1:8">
      <c r="A462" s="51"/>
      <c r="B462" s="51"/>
      <c r="C462" s="51"/>
      <c r="D462" s="51"/>
      <c r="E462" s="51"/>
      <c r="F462" s="51"/>
      <c r="G462" s="51"/>
      <c r="H462" s="51"/>
    </row>
    <row r="463" spans="1:8">
      <c r="A463" s="51"/>
      <c r="B463" s="51"/>
      <c r="C463" s="51"/>
      <c r="D463" s="51"/>
      <c r="E463" s="51"/>
      <c r="F463" s="51"/>
      <c r="G463" s="51"/>
      <c r="H463" s="51"/>
    </row>
    <row r="464" spans="1:8">
      <c r="A464" s="51"/>
      <c r="B464" s="51"/>
      <c r="C464" s="51"/>
      <c r="D464" s="51"/>
      <c r="E464" s="51"/>
      <c r="F464" s="51"/>
      <c r="G464" s="51"/>
      <c r="H464" s="51"/>
    </row>
    <row r="465" spans="1:8">
      <c r="A465" s="51"/>
      <c r="B465" s="51"/>
      <c r="C465" s="51"/>
      <c r="D465" s="51"/>
      <c r="E465" s="51"/>
      <c r="F465" s="51"/>
      <c r="G465" s="51"/>
      <c r="H465" s="51"/>
    </row>
    <row r="466" spans="1:8">
      <c r="A466" s="51"/>
      <c r="B466" s="51"/>
      <c r="C466" s="51"/>
      <c r="D466" s="51"/>
      <c r="E466" s="51"/>
      <c r="F466" s="51"/>
      <c r="G466" s="51"/>
      <c r="H466" s="51"/>
    </row>
    <row r="467" spans="1:8">
      <c r="A467" s="51"/>
      <c r="B467" s="51"/>
      <c r="C467" s="51"/>
      <c r="D467" s="51"/>
      <c r="E467" s="51"/>
      <c r="F467" s="51"/>
      <c r="G467" s="51"/>
      <c r="H467" s="51"/>
    </row>
    <row r="468" spans="1:8">
      <c r="A468" s="51"/>
      <c r="B468" s="51"/>
      <c r="C468" s="51"/>
      <c r="D468" s="51"/>
      <c r="E468" s="51"/>
      <c r="F468" s="51"/>
      <c r="G468" s="51"/>
      <c r="H468" s="51"/>
    </row>
    <row r="469" spans="1:8">
      <c r="A469" s="51"/>
      <c r="B469" s="51"/>
      <c r="C469" s="51"/>
      <c r="D469" s="51"/>
      <c r="E469" s="51"/>
      <c r="F469" s="51"/>
      <c r="G469" s="51"/>
      <c r="H469" s="51"/>
    </row>
    <row r="470" spans="1:8">
      <c r="A470" s="51"/>
      <c r="B470" s="51"/>
      <c r="C470" s="51"/>
      <c r="D470" s="51"/>
      <c r="E470" s="51"/>
      <c r="F470" s="51"/>
      <c r="G470" s="51"/>
      <c r="H470" s="51"/>
    </row>
    <row r="471" spans="1:8">
      <c r="A471" s="51"/>
      <c r="B471" s="51"/>
      <c r="C471" s="51"/>
      <c r="D471" s="51"/>
      <c r="E471" s="51"/>
      <c r="F471" s="51"/>
      <c r="G471" s="51"/>
      <c r="H471" s="51"/>
    </row>
    <row r="472" spans="1:8">
      <c r="A472" s="51"/>
      <c r="B472" s="51"/>
      <c r="C472" s="51"/>
      <c r="D472" s="51"/>
      <c r="E472" s="51"/>
      <c r="F472" s="51"/>
      <c r="G472" s="51"/>
      <c r="H472" s="51"/>
    </row>
    <row r="473" spans="1:8">
      <c r="A473" s="51"/>
      <c r="B473" s="51"/>
      <c r="C473" s="51"/>
      <c r="D473" s="51"/>
      <c r="E473" s="51"/>
      <c r="F473" s="51"/>
      <c r="G473" s="51"/>
      <c r="H473" s="51"/>
    </row>
    <row r="474" spans="1:8">
      <c r="A474" s="51"/>
      <c r="B474" s="51"/>
      <c r="C474" s="51"/>
      <c r="D474" s="51"/>
      <c r="E474" s="51"/>
      <c r="F474" s="51"/>
      <c r="G474" s="51"/>
      <c r="H474" s="51"/>
    </row>
    <row r="475" spans="1:8">
      <c r="A475" s="51"/>
      <c r="B475" s="51"/>
      <c r="C475" s="51"/>
      <c r="D475" s="51"/>
      <c r="E475" s="51"/>
      <c r="F475" s="51"/>
      <c r="G475" s="51"/>
      <c r="H475" s="51"/>
    </row>
    <row r="476" spans="1:8">
      <c r="A476" s="51"/>
      <c r="B476" s="51"/>
      <c r="C476" s="51"/>
      <c r="D476" s="51"/>
      <c r="E476" s="51"/>
      <c r="F476" s="51"/>
      <c r="G476" s="51"/>
      <c r="H476" s="51"/>
    </row>
    <row r="477" spans="1:8">
      <c r="A477" s="51"/>
      <c r="B477" s="51"/>
      <c r="C477" s="51"/>
      <c r="D477" s="51"/>
      <c r="E477" s="51"/>
      <c r="F477" s="51"/>
      <c r="G477" s="51"/>
      <c r="H477" s="51"/>
    </row>
    <row r="478" spans="1:8">
      <c r="A478" s="51"/>
      <c r="B478" s="51"/>
      <c r="C478" s="51"/>
      <c r="D478" s="51"/>
      <c r="E478" s="51"/>
      <c r="F478" s="51"/>
      <c r="G478" s="51"/>
      <c r="H478" s="51"/>
    </row>
    <row r="479" spans="1:8">
      <c r="A479" s="51"/>
      <c r="B479" s="51"/>
      <c r="C479" s="51"/>
      <c r="D479" s="51"/>
      <c r="E479" s="51"/>
      <c r="F479" s="51"/>
      <c r="G479" s="51"/>
      <c r="H479" s="51"/>
    </row>
    <row r="480" spans="1:8">
      <c r="A480" s="51"/>
      <c r="B480" s="51"/>
      <c r="C480" s="51"/>
      <c r="D480" s="51"/>
      <c r="E480" s="51"/>
      <c r="F480" s="51"/>
      <c r="G480" s="51"/>
      <c r="H480" s="51"/>
    </row>
    <row r="481" spans="1:8">
      <c r="A481" s="51"/>
      <c r="B481" s="51"/>
      <c r="C481" s="51"/>
      <c r="D481" s="51"/>
      <c r="E481" s="51"/>
      <c r="F481" s="51"/>
      <c r="G481" s="51"/>
      <c r="H481" s="51"/>
    </row>
    <row r="482" spans="1:8">
      <c r="A482" s="51"/>
      <c r="B482" s="51"/>
      <c r="C482" s="51"/>
      <c r="D482" s="51"/>
      <c r="E482" s="51"/>
      <c r="F482" s="51"/>
      <c r="G482" s="51"/>
      <c r="H482" s="51"/>
    </row>
    <row r="483" spans="1:8">
      <c r="A483" s="51"/>
      <c r="B483" s="51"/>
      <c r="C483" s="51"/>
      <c r="D483" s="51"/>
      <c r="E483" s="51"/>
      <c r="F483" s="51"/>
      <c r="G483" s="51"/>
      <c r="H483" s="51"/>
    </row>
    <row r="484" spans="1:8">
      <c r="A484" s="51"/>
      <c r="B484" s="51"/>
      <c r="C484" s="51"/>
      <c r="D484" s="51"/>
      <c r="E484" s="51"/>
      <c r="F484" s="51"/>
      <c r="G484" s="51"/>
      <c r="H484" s="51"/>
    </row>
    <row r="485" spans="1:8">
      <c r="A485" s="51"/>
      <c r="B485" s="51"/>
      <c r="C485" s="51"/>
      <c r="D485" s="51"/>
      <c r="E485" s="51"/>
      <c r="F485" s="51"/>
      <c r="G485" s="51"/>
      <c r="H485" s="51"/>
    </row>
    <row r="486" spans="1:8">
      <c r="A486" s="51"/>
      <c r="B486" s="51"/>
      <c r="C486" s="51"/>
      <c r="D486" s="51"/>
      <c r="E486" s="51"/>
      <c r="F486" s="51"/>
      <c r="G486" s="51"/>
      <c r="H486" s="51"/>
    </row>
    <row r="487" spans="1:8">
      <c r="A487" s="51"/>
      <c r="B487" s="51"/>
      <c r="C487" s="51"/>
      <c r="D487" s="51"/>
      <c r="E487" s="51"/>
      <c r="F487" s="51"/>
      <c r="G487" s="51"/>
      <c r="H487" s="51"/>
    </row>
    <row r="488" spans="1:8">
      <c r="A488" s="51"/>
      <c r="B488" s="51"/>
      <c r="C488" s="51"/>
      <c r="D488" s="51"/>
      <c r="E488" s="51"/>
      <c r="F488" s="51"/>
      <c r="G488" s="51"/>
      <c r="H488" s="51"/>
    </row>
    <row r="489" spans="1:8">
      <c r="A489" s="51"/>
      <c r="B489" s="51"/>
      <c r="C489" s="51"/>
      <c r="D489" s="51"/>
      <c r="E489" s="51"/>
      <c r="F489" s="51"/>
      <c r="G489" s="51"/>
      <c r="H489" s="51"/>
    </row>
    <row r="490" spans="1:8">
      <c r="A490" s="51"/>
      <c r="B490" s="51"/>
      <c r="C490" s="51"/>
      <c r="D490" s="51"/>
      <c r="E490" s="51"/>
      <c r="F490" s="51"/>
      <c r="G490" s="51"/>
      <c r="H490" s="51"/>
    </row>
    <row r="491" spans="1:8">
      <c r="A491" s="51"/>
      <c r="B491" s="51"/>
      <c r="C491" s="51"/>
      <c r="D491" s="51"/>
      <c r="E491" s="51"/>
      <c r="F491" s="51"/>
      <c r="G491" s="51"/>
      <c r="H491" s="51"/>
    </row>
    <row r="492" spans="1:8">
      <c r="A492" s="51"/>
      <c r="B492" s="51"/>
      <c r="C492" s="51"/>
      <c r="D492" s="51"/>
      <c r="E492" s="51"/>
      <c r="F492" s="51"/>
      <c r="G492" s="51"/>
      <c r="H492" s="51"/>
    </row>
    <row r="493" spans="1:8">
      <c r="A493" s="51"/>
      <c r="B493" s="51"/>
      <c r="C493" s="51"/>
      <c r="D493" s="51"/>
      <c r="E493" s="51"/>
      <c r="F493" s="51"/>
      <c r="G493" s="51"/>
      <c r="H493" s="51"/>
    </row>
    <row r="494" spans="1:8">
      <c r="A494" s="51"/>
      <c r="B494" s="51"/>
      <c r="C494" s="51"/>
      <c r="D494" s="51"/>
      <c r="E494" s="51"/>
      <c r="F494" s="51"/>
      <c r="G494" s="51"/>
      <c r="H494" s="51"/>
    </row>
    <row r="495" spans="1:8">
      <c r="A495" s="51"/>
      <c r="B495" s="51"/>
      <c r="C495" s="51"/>
      <c r="D495" s="51"/>
      <c r="E495" s="51"/>
      <c r="F495" s="51"/>
      <c r="G495" s="51"/>
      <c r="H495" s="51"/>
    </row>
    <row r="496" spans="1:8">
      <c r="A496" s="51"/>
      <c r="B496" s="51"/>
      <c r="C496" s="51"/>
      <c r="D496" s="51"/>
      <c r="E496" s="51"/>
      <c r="F496" s="51"/>
      <c r="G496" s="51"/>
      <c r="H496" s="51"/>
    </row>
    <row r="497" spans="1:8">
      <c r="A497" s="51"/>
      <c r="B497" s="51"/>
      <c r="C497" s="51"/>
      <c r="D497" s="51"/>
      <c r="E497" s="51"/>
      <c r="F497" s="51"/>
      <c r="G497" s="51"/>
      <c r="H497" s="51"/>
    </row>
    <row r="498" spans="1:8">
      <c r="A498" s="51"/>
      <c r="B498" s="51"/>
      <c r="C498" s="51"/>
      <c r="D498" s="51"/>
      <c r="E498" s="51"/>
      <c r="F498" s="51"/>
      <c r="G498" s="51"/>
      <c r="H498" s="51"/>
    </row>
    <row r="499" spans="1:8">
      <c r="A499" s="51"/>
      <c r="B499" s="51"/>
      <c r="C499" s="51"/>
      <c r="D499" s="51"/>
      <c r="E499" s="51"/>
      <c r="F499" s="51"/>
      <c r="G499" s="51"/>
      <c r="H499" s="51"/>
    </row>
    <row r="500" spans="1:8">
      <c r="A500" s="51"/>
      <c r="B500" s="51"/>
      <c r="C500" s="51"/>
      <c r="D500" s="51"/>
      <c r="E500" s="51"/>
      <c r="F500" s="51"/>
      <c r="G500" s="51"/>
      <c r="H500" s="51"/>
    </row>
    <row r="501" spans="1:8">
      <c r="A501" s="51"/>
      <c r="B501" s="51"/>
      <c r="C501" s="51"/>
      <c r="D501" s="51"/>
      <c r="E501" s="51"/>
      <c r="F501" s="51"/>
      <c r="G501" s="51"/>
      <c r="H501" s="51"/>
    </row>
    <row r="502" spans="1:8">
      <c r="A502" s="51"/>
      <c r="B502" s="51"/>
      <c r="C502" s="51"/>
      <c r="D502" s="51"/>
      <c r="E502" s="51"/>
      <c r="F502" s="51"/>
      <c r="G502" s="51"/>
      <c r="H502" s="51"/>
    </row>
    <row r="503" spans="1:8">
      <c r="A503" s="51"/>
      <c r="B503" s="51"/>
      <c r="C503" s="51"/>
      <c r="D503" s="51"/>
      <c r="E503" s="51"/>
      <c r="F503" s="51"/>
      <c r="G503" s="51"/>
      <c r="H503" s="51"/>
    </row>
    <row r="504" spans="1:8">
      <c r="A504" s="51"/>
      <c r="B504" s="51"/>
      <c r="C504" s="51"/>
      <c r="D504" s="51"/>
      <c r="E504" s="51"/>
      <c r="F504" s="51"/>
      <c r="G504" s="51"/>
      <c r="H504" s="51"/>
    </row>
    <row r="505" spans="1:8">
      <c r="A505" s="51"/>
      <c r="B505" s="51"/>
      <c r="C505" s="51"/>
      <c r="D505" s="51"/>
      <c r="E505" s="51"/>
      <c r="F505" s="51"/>
      <c r="G505" s="51"/>
      <c r="H505" s="51"/>
    </row>
    <row r="506" spans="1:8">
      <c r="A506" s="51"/>
      <c r="B506" s="51"/>
      <c r="C506" s="51"/>
      <c r="D506" s="51"/>
      <c r="E506" s="51"/>
      <c r="F506" s="51"/>
      <c r="G506" s="51"/>
      <c r="H506" s="51"/>
    </row>
    <row r="507" spans="1:8">
      <c r="A507" s="51"/>
      <c r="B507" s="51"/>
      <c r="C507" s="51"/>
      <c r="D507" s="51"/>
      <c r="E507" s="51"/>
      <c r="F507" s="51"/>
      <c r="G507" s="51"/>
      <c r="H507" s="51"/>
    </row>
    <row r="508" spans="1:8">
      <c r="A508" s="51"/>
      <c r="B508" s="51"/>
      <c r="C508" s="51"/>
      <c r="D508" s="51"/>
      <c r="E508" s="51"/>
      <c r="F508" s="51"/>
      <c r="G508" s="51"/>
      <c r="H508" s="51"/>
    </row>
    <row r="509" spans="1:8">
      <c r="A509" s="51"/>
      <c r="B509" s="51"/>
      <c r="C509" s="51"/>
      <c r="D509" s="51"/>
      <c r="E509" s="51"/>
      <c r="F509" s="51"/>
      <c r="G509" s="51"/>
      <c r="H509" s="51"/>
    </row>
    <row r="510" spans="1:8">
      <c r="A510" s="51"/>
      <c r="B510" s="51"/>
      <c r="C510" s="51"/>
      <c r="D510" s="51"/>
      <c r="E510" s="51"/>
      <c r="F510" s="51"/>
      <c r="G510" s="51"/>
      <c r="H510" s="51"/>
    </row>
    <row r="511" spans="1:8">
      <c r="A511" s="51"/>
      <c r="B511" s="51"/>
      <c r="C511" s="51"/>
      <c r="D511" s="51"/>
      <c r="E511" s="51"/>
      <c r="F511" s="51"/>
      <c r="G511" s="51"/>
      <c r="H511" s="51"/>
    </row>
    <row r="512" spans="1:8">
      <c r="A512" s="51"/>
      <c r="B512" s="51"/>
      <c r="C512" s="51"/>
      <c r="D512" s="51"/>
      <c r="E512" s="51"/>
      <c r="F512" s="51"/>
      <c r="G512" s="51"/>
      <c r="H512" s="51"/>
    </row>
    <row r="513" spans="1:8">
      <c r="A513" s="51"/>
      <c r="B513" s="51"/>
      <c r="C513" s="51"/>
      <c r="D513" s="51"/>
      <c r="E513" s="51"/>
      <c r="F513" s="51"/>
      <c r="G513" s="51"/>
      <c r="H513" s="51"/>
    </row>
    <row r="514" spans="1:8">
      <c r="A514" s="51"/>
      <c r="B514" s="51"/>
      <c r="C514" s="51"/>
      <c r="D514" s="51"/>
      <c r="E514" s="51"/>
      <c r="F514" s="51"/>
      <c r="G514" s="51"/>
      <c r="H514" s="51"/>
    </row>
    <row r="515" spans="1:8">
      <c r="A515" s="51"/>
      <c r="B515" s="51"/>
      <c r="C515" s="51"/>
      <c r="D515" s="51"/>
      <c r="E515" s="51"/>
      <c r="F515" s="51"/>
      <c r="G515" s="51"/>
      <c r="H515" s="51"/>
    </row>
    <row r="516" spans="1:8">
      <c r="A516" s="51"/>
      <c r="B516" s="51"/>
      <c r="C516" s="51"/>
      <c r="D516" s="51"/>
      <c r="E516" s="51"/>
      <c r="F516" s="51"/>
      <c r="G516" s="51"/>
      <c r="H516" s="51"/>
    </row>
    <row r="517" spans="1:8">
      <c r="A517" s="51"/>
      <c r="B517" s="51"/>
      <c r="C517" s="51"/>
      <c r="D517" s="51"/>
      <c r="E517" s="51"/>
      <c r="F517" s="51"/>
      <c r="G517" s="51"/>
      <c r="H517" s="51"/>
    </row>
    <row r="518" spans="1:8">
      <c r="A518" s="51"/>
      <c r="B518" s="51"/>
      <c r="C518" s="51"/>
      <c r="D518" s="51"/>
      <c r="E518" s="51"/>
      <c r="F518" s="51"/>
      <c r="G518" s="51"/>
      <c r="H518" s="51"/>
    </row>
    <row r="519" spans="1:8">
      <c r="A519" s="51"/>
      <c r="B519" s="51"/>
      <c r="C519" s="51"/>
      <c r="D519" s="51"/>
      <c r="E519" s="51"/>
      <c r="F519" s="51"/>
      <c r="G519" s="51"/>
      <c r="H519" s="51"/>
    </row>
    <row r="520" spans="1:8">
      <c r="A520" s="51"/>
      <c r="B520" s="51"/>
      <c r="C520" s="51"/>
      <c r="D520" s="51"/>
      <c r="E520" s="51"/>
      <c r="F520" s="51"/>
      <c r="G520" s="51"/>
      <c r="H520" s="51"/>
    </row>
    <row r="521" spans="1:8">
      <c r="A521" s="51"/>
      <c r="B521" s="51"/>
      <c r="C521" s="51"/>
      <c r="D521" s="51"/>
      <c r="E521" s="51"/>
      <c r="F521" s="51"/>
      <c r="G521" s="51"/>
      <c r="H521" s="51"/>
    </row>
    <row r="522" spans="1:8">
      <c r="A522" s="51"/>
      <c r="B522" s="51"/>
      <c r="C522" s="51"/>
      <c r="D522" s="51"/>
      <c r="E522" s="51"/>
      <c r="F522" s="51"/>
      <c r="G522" s="51"/>
      <c r="H522" s="51"/>
    </row>
    <row r="523" spans="1:8">
      <c r="A523" s="51"/>
      <c r="B523" s="51"/>
      <c r="C523" s="51"/>
      <c r="D523" s="51"/>
      <c r="E523" s="51"/>
      <c r="F523" s="51"/>
      <c r="G523" s="51"/>
      <c r="H523" s="51"/>
    </row>
    <row r="524" spans="1:8">
      <c r="A524" s="51"/>
      <c r="B524" s="51"/>
      <c r="C524" s="51"/>
      <c r="D524" s="51"/>
      <c r="E524" s="51"/>
      <c r="F524" s="51"/>
      <c r="G524" s="51"/>
      <c r="H524" s="51"/>
    </row>
    <row r="525" spans="1:8">
      <c r="A525" s="51"/>
      <c r="B525" s="51"/>
      <c r="C525" s="51"/>
      <c r="D525" s="51"/>
      <c r="E525" s="51"/>
      <c r="F525" s="51"/>
      <c r="G525" s="51"/>
      <c r="H525" s="51"/>
    </row>
    <row r="526" spans="1:8">
      <c r="A526" s="51"/>
      <c r="B526" s="51"/>
      <c r="C526" s="51"/>
      <c r="D526" s="51"/>
      <c r="E526" s="51"/>
      <c r="F526" s="51"/>
      <c r="G526" s="51"/>
      <c r="H526" s="51"/>
    </row>
    <row r="527" spans="1:8">
      <c r="A527" s="51"/>
      <c r="B527" s="51"/>
      <c r="C527" s="51"/>
      <c r="D527" s="51"/>
      <c r="E527" s="51"/>
      <c r="F527" s="51"/>
      <c r="G527" s="51"/>
      <c r="H527" s="51"/>
    </row>
    <row r="528" spans="1:8">
      <c r="A528" s="51"/>
      <c r="B528" s="51"/>
      <c r="C528" s="51"/>
      <c r="D528" s="51"/>
      <c r="E528" s="51"/>
      <c r="F528" s="51"/>
      <c r="G528" s="51"/>
      <c r="H528" s="51"/>
    </row>
    <row r="529" spans="1:8">
      <c r="A529" s="51"/>
      <c r="B529" s="51"/>
      <c r="C529" s="51"/>
      <c r="D529" s="51"/>
      <c r="E529" s="51"/>
      <c r="F529" s="51"/>
      <c r="G529" s="51"/>
      <c r="H529" s="51"/>
    </row>
    <row r="530" spans="1:8">
      <c r="A530" s="51"/>
      <c r="B530" s="51"/>
      <c r="C530" s="51"/>
      <c r="D530" s="51"/>
      <c r="E530" s="51"/>
      <c r="F530" s="51"/>
      <c r="G530" s="51"/>
      <c r="H530" s="51"/>
    </row>
    <row r="531" spans="1:8">
      <c r="A531" s="51"/>
      <c r="B531" s="51"/>
      <c r="C531" s="51"/>
      <c r="D531" s="51"/>
      <c r="E531" s="51"/>
      <c r="F531" s="51"/>
      <c r="G531" s="51"/>
      <c r="H531" s="51"/>
    </row>
    <row r="532" spans="1:8">
      <c r="A532" s="51"/>
      <c r="B532" s="51"/>
      <c r="C532" s="51"/>
      <c r="D532" s="51"/>
      <c r="E532" s="51"/>
      <c r="F532" s="51"/>
      <c r="G532" s="51"/>
      <c r="H532" s="51"/>
    </row>
    <row r="533" spans="1:8">
      <c r="A533" s="51"/>
      <c r="B533" s="51"/>
      <c r="C533" s="51"/>
      <c r="D533" s="51"/>
      <c r="E533" s="51"/>
      <c r="F533" s="51"/>
      <c r="G533" s="51"/>
      <c r="H533" s="51"/>
    </row>
    <row r="534" spans="1:8">
      <c r="A534" s="51"/>
      <c r="B534" s="51"/>
      <c r="C534" s="51"/>
      <c r="D534" s="51"/>
      <c r="E534" s="51"/>
      <c r="F534" s="51"/>
      <c r="G534" s="51"/>
      <c r="H534" s="51"/>
    </row>
    <row r="535" spans="1:8">
      <c r="A535" s="51"/>
      <c r="B535" s="51"/>
      <c r="C535" s="51"/>
      <c r="D535" s="51"/>
      <c r="E535" s="51"/>
      <c r="F535" s="51"/>
      <c r="G535" s="51"/>
      <c r="H535" s="51"/>
    </row>
    <row r="536" spans="1:8">
      <c r="A536" s="51"/>
      <c r="B536" s="51"/>
      <c r="C536" s="51"/>
      <c r="D536" s="51"/>
      <c r="E536" s="51"/>
      <c r="F536" s="51"/>
      <c r="G536" s="51"/>
      <c r="H536" s="51"/>
    </row>
    <row r="537" spans="1:8">
      <c r="A537" s="51"/>
      <c r="B537" s="51"/>
      <c r="C537" s="51"/>
      <c r="D537" s="51"/>
      <c r="E537" s="51"/>
      <c r="F537" s="51"/>
      <c r="G537" s="51"/>
      <c r="H537" s="51"/>
    </row>
    <row r="538" spans="1:8">
      <c r="A538" s="51"/>
      <c r="B538" s="51"/>
      <c r="C538" s="51"/>
      <c r="D538" s="51"/>
      <c r="E538" s="51"/>
      <c r="F538" s="51"/>
      <c r="G538" s="51"/>
      <c r="H538" s="51"/>
    </row>
    <row r="539" spans="1:8">
      <c r="A539" s="51"/>
      <c r="B539" s="51"/>
      <c r="C539" s="51"/>
      <c r="D539" s="51"/>
      <c r="E539" s="51"/>
      <c r="F539" s="51"/>
      <c r="G539" s="51"/>
      <c r="H539" s="51"/>
    </row>
    <row r="540" spans="1:8">
      <c r="A540" s="51"/>
      <c r="B540" s="51"/>
      <c r="C540" s="51"/>
      <c r="D540" s="51"/>
      <c r="E540" s="51"/>
      <c r="F540" s="51"/>
      <c r="G540" s="51"/>
      <c r="H540" s="51"/>
    </row>
    <row r="541" spans="1:8">
      <c r="A541" s="51"/>
      <c r="B541" s="51"/>
      <c r="C541" s="51"/>
      <c r="D541" s="51"/>
      <c r="E541" s="51"/>
      <c r="F541" s="51"/>
      <c r="G541" s="51"/>
      <c r="H541" s="51"/>
    </row>
    <row r="542" spans="1:8">
      <c r="A542" s="51"/>
      <c r="B542" s="51"/>
      <c r="C542" s="51"/>
      <c r="D542" s="51"/>
      <c r="E542" s="51"/>
      <c r="F542" s="51"/>
      <c r="G542" s="51"/>
      <c r="H542" s="51"/>
    </row>
    <row r="543" spans="1:8">
      <c r="A543" s="51"/>
      <c r="B543" s="51"/>
      <c r="C543" s="51"/>
      <c r="D543" s="51"/>
      <c r="E543" s="51"/>
      <c r="F543" s="51"/>
      <c r="G543" s="51"/>
      <c r="H543" s="51"/>
    </row>
    <row r="544" spans="1:8">
      <c r="A544" s="51"/>
      <c r="B544" s="51"/>
      <c r="C544" s="51"/>
      <c r="D544" s="51"/>
      <c r="E544" s="51"/>
      <c r="F544" s="51"/>
      <c r="G544" s="51"/>
      <c r="H544" s="51"/>
    </row>
    <row r="545" spans="1:8">
      <c r="A545" s="51"/>
      <c r="B545" s="51"/>
      <c r="C545" s="51"/>
      <c r="D545" s="51"/>
      <c r="E545" s="51"/>
      <c r="F545" s="51"/>
      <c r="G545" s="51"/>
      <c r="H545" s="51"/>
    </row>
    <row r="546" spans="1:8">
      <c r="A546" s="51"/>
      <c r="B546" s="51"/>
      <c r="C546" s="51"/>
      <c r="D546" s="51"/>
      <c r="E546" s="51"/>
      <c r="F546" s="51"/>
      <c r="G546" s="51"/>
      <c r="H546" s="51"/>
    </row>
    <row r="547" spans="1:8">
      <c r="A547" s="51"/>
      <c r="B547" s="51"/>
      <c r="C547" s="51"/>
      <c r="D547" s="51"/>
      <c r="E547" s="51"/>
      <c r="F547" s="51"/>
      <c r="G547" s="51"/>
      <c r="H547" s="51"/>
    </row>
    <row r="548" spans="1:8">
      <c r="A548" s="51"/>
      <c r="B548" s="51"/>
      <c r="C548" s="51"/>
      <c r="D548" s="51"/>
      <c r="E548" s="51"/>
      <c r="F548" s="51"/>
      <c r="G548" s="51"/>
      <c r="H548" s="51"/>
    </row>
    <row r="549" spans="1:8">
      <c r="A549" s="51"/>
      <c r="B549" s="51"/>
      <c r="C549" s="51"/>
      <c r="D549" s="51"/>
      <c r="E549" s="51"/>
      <c r="F549" s="51"/>
      <c r="G549" s="51"/>
      <c r="H549" s="51"/>
    </row>
    <row r="550" spans="1:8">
      <c r="A550" s="51"/>
      <c r="B550" s="51"/>
      <c r="C550" s="51"/>
      <c r="D550" s="51"/>
      <c r="E550" s="51"/>
      <c r="F550" s="51"/>
      <c r="G550" s="51"/>
      <c r="H550" s="51"/>
    </row>
    <row r="551" spans="1:8">
      <c r="A551" s="51"/>
      <c r="B551" s="51"/>
      <c r="C551" s="51"/>
      <c r="D551" s="51"/>
      <c r="E551" s="51"/>
      <c r="F551" s="51"/>
      <c r="G551" s="51"/>
      <c r="H551" s="51"/>
    </row>
    <row r="552" spans="1:8">
      <c r="A552" s="51"/>
      <c r="B552" s="51"/>
      <c r="C552" s="51"/>
      <c r="D552" s="51"/>
      <c r="E552" s="51"/>
      <c r="F552" s="51"/>
      <c r="G552" s="51"/>
      <c r="H552" s="51"/>
    </row>
    <row r="553" spans="1:8">
      <c r="A553" s="51"/>
      <c r="B553" s="51"/>
      <c r="C553" s="51"/>
      <c r="D553" s="51"/>
      <c r="E553" s="51"/>
      <c r="F553" s="51"/>
      <c r="G553" s="51"/>
      <c r="H553" s="51"/>
    </row>
    <row r="554" spans="1:8">
      <c r="A554" s="51"/>
      <c r="B554" s="51"/>
      <c r="C554" s="51"/>
      <c r="D554" s="51"/>
      <c r="E554" s="51"/>
      <c r="F554" s="51"/>
      <c r="G554" s="51"/>
      <c r="H554" s="51"/>
    </row>
    <row r="555" spans="1:8">
      <c r="A555" s="51"/>
      <c r="B555" s="51"/>
      <c r="C555" s="51"/>
      <c r="D555" s="51"/>
      <c r="E555" s="51"/>
      <c r="F555" s="51"/>
      <c r="G555" s="51"/>
      <c r="H555" s="51"/>
    </row>
    <row r="556" spans="1:8">
      <c r="A556" s="51"/>
      <c r="B556" s="51"/>
      <c r="C556" s="51"/>
      <c r="D556" s="51"/>
      <c r="E556" s="51"/>
      <c r="F556" s="51"/>
      <c r="G556" s="51"/>
      <c r="H556" s="51"/>
    </row>
    <row r="557" spans="1:8">
      <c r="A557" s="51"/>
      <c r="B557" s="51"/>
      <c r="C557" s="51"/>
      <c r="D557" s="51"/>
      <c r="E557" s="51"/>
      <c r="F557" s="51"/>
      <c r="G557" s="51"/>
      <c r="H557" s="51"/>
    </row>
    <row r="558" spans="1:8">
      <c r="A558" s="51"/>
      <c r="B558" s="51"/>
      <c r="C558" s="51"/>
      <c r="D558" s="51"/>
      <c r="E558" s="51"/>
      <c r="F558" s="51"/>
      <c r="G558" s="51"/>
      <c r="H558" s="51"/>
    </row>
    <row r="559" spans="1:8">
      <c r="A559" s="51"/>
      <c r="B559" s="51"/>
      <c r="C559" s="51"/>
      <c r="D559" s="51"/>
      <c r="E559" s="51"/>
      <c r="F559" s="51"/>
      <c r="G559" s="51"/>
      <c r="H559" s="51"/>
    </row>
    <row r="560" spans="1:8">
      <c r="A560" s="51"/>
      <c r="B560" s="51"/>
      <c r="C560" s="51"/>
      <c r="D560" s="51"/>
      <c r="E560" s="51"/>
      <c r="F560" s="51"/>
      <c r="G560" s="51"/>
      <c r="H560" s="51"/>
    </row>
    <row r="561" spans="1:8">
      <c r="A561" s="51"/>
      <c r="B561" s="51"/>
      <c r="C561" s="51"/>
      <c r="D561" s="51"/>
      <c r="E561" s="51"/>
      <c r="F561" s="51"/>
      <c r="G561" s="51"/>
      <c r="H561" s="51"/>
    </row>
    <row r="562" spans="1:8">
      <c r="A562" s="51"/>
      <c r="B562" s="51"/>
      <c r="C562" s="51"/>
      <c r="D562" s="51"/>
      <c r="E562" s="51"/>
      <c r="F562" s="51"/>
      <c r="G562" s="51"/>
      <c r="H562" s="51"/>
    </row>
    <row r="563" spans="1:8">
      <c r="A563" s="51"/>
      <c r="B563" s="51"/>
      <c r="C563" s="51"/>
      <c r="D563" s="51"/>
      <c r="E563" s="51"/>
      <c r="F563" s="51"/>
      <c r="G563" s="51"/>
      <c r="H563" s="51"/>
    </row>
    <row r="564" spans="1:8">
      <c r="A564" s="51"/>
      <c r="B564" s="51"/>
      <c r="C564" s="51"/>
      <c r="D564" s="51"/>
      <c r="E564" s="51"/>
      <c r="F564" s="51"/>
      <c r="G564" s="51"/>
      <c r="H564" s="51"/>
    </row>
    <row r="565" spans="1:8">
      <c r="A565" s="51"/>
      <c r="B565" s="51"/>
      <c r="C565" s="51"/>
      <c r="D565" s="51"/>
      <c r="E565" s="51"/>
      <c r="F565" s="51"/>
      <c r="G565" s="51"/>
      <c r="H565" s="51"/>
    </row>
    <row r="566" spans="1:8">
      <c r="A566" s="51"/>
      <c r="B566" s="51"/>
      <c r="C566" s="51"/>
      <c r="D566" s="51"/>
      <c r="E566" s="51"/>
      <c r="F566" s="51"/>
      <c r="G566" s="51"/>
      <c r="H566" s="51"/>
    </row>
    <row r="567" spans="1:8">
      <c r="A567" s="51"/>
      <c r="B567" s="51"/>
      <c r="C567" s="51"/>
      <c r="D567" s="51"/>
      <c r="E567" s="51"/>
      <c r="F567" s="51"/>
      <c r="G567" s="51"/>
      <c r="H567" s="51"/>
    </row>
    <row r="568" spans="1:8">
      <c r="A568" s="51"/>
      <c r="B568" s="51"/>
      <c r="C568" s="51"/>
      <c r="D568" s="51"/>
      <c r="E568" s="51"/>
      <c r="F568" s="51"/>
      <c r="G568" s="51"/>
      <c r="H568" s="51"/>
    </row>
    <row r="569" spans="1:8">
      <c r="A569" s="51"/>
      <c r="B569" s="51"/>
      <c r="C569" s="51"/>
      <c r="D569" s="51"/>
      <c r="E569" s="51"/>
      <c r="F569" s="51"/>
      <c r="G569" s="51"/>
      <c r="H569" s="51"/>
    </row>
    <row r="570" spans="1:8">
      <c r="A570" s="51"/>
      <c r="B570" s="51"/>
      <c r="C570" s="51"/>
      <c r="D570" s="51"/>
      <c r="E570" s="51"/>
      <c r="F570" s="51"/>
      <c r="G570" s="51"/>
      <c r="H570" s="51"/>
    </row>
    <row r="571" spans="1:8">
      <c r="A571" s="51"/>
      <c r="B571" s="51"/>
      <c r="C571" s="51"/>
      <c r="D571" s="51"/>
      <c r="E571" s="51"/>
      <c r="F571" s="51"/>
      <c r="G571" s="51"/>
      <c r="H571" s="51"/>
    </row>
    <row r="572" spans="1:8">
      <c r="A572" s="51"/>
      <c r="B572" s="51"/>
      <c r="C572" s="51"/>
      <c r="D572" s="51"/>
      <c r="E572" s="51"/>
      <c r="F572" s="51"/>
      <c r="G572" s="51"/>
      <c r="H572" s="51"/>
    </row>
    <row r="573" spans="1:8">
      <c r="A573" s="51"/>
      <c r="B573" s="51"/>
      <c r="C573" s="51"/>
      <c r="D573" s="51"/>
      <c r="E573" s="51"/>
      <c r="F573" s="51"/>
      <c r="G573" s="51"/>
      <c r="H573" s="51"/>
    </row>
    <row r="574" spans="1:8">
      <c r="A574" s="51"/>
      <c r="B574" s="51"/>
      <c r="C574" s="51"/>
      <c r="D574" s="51"/>
      <c r="E574" s="51"/>
      <c r="F574" s="51"/>
      <c r="G574" s="51"/>
      <c r="H574" s="51"/>
    </row>
    <row r="575" spans="1:8">
      <c r="A575" s="51"/>
      <c r="B575" s="51"/>
      <c r="C575" s="51"/>
      <c r="D575" s="51"/>
      <c r="E575" s="51"/>
      <c r="F575" s="51"/>
      <c r="G575" s="51"/>
      <c r="H575" s="51"/>
    </row>
    <row r="576" spans="1:8">
      <c r="A576" s="51"/>
      <c r="B576" s="51"/>
      <c r="C576" s="51"/>
      <c r="D576" s="51"/>
      <c r="E576" s="51"/>
      <c r="F576" s="51"/>
      <c r="G576" s="51"/>
      <c r="H576" s="51"/>
    </row>
    <row r="577" spans="1:8">
      <c r="A577" s="51"/>
      <c r="B577" s="51"/>
      <c r="C577" s="51"/>
      <c r="D577" s="51"/>
      <c r="E577" s="51"/>
      <c r="F577" s="51"/>
      <c r="G577" s="51"/>
      <c r="H577" s="51"/>
    </row>
    <row r="578" spans="1:8">
      <c r="A578" s="51"/>
      <c r="B578" s="51"/>
      <c r="C578" s="51"/>
      <c r="D578" s="51"/>
      <c r="E578" s="51"/>
      <c r="F578" s="51"/>
      <c r="G578" s="51"/>
      <c r="H578" s="51"/>
    </row>
    <row r="579" spans="1:8">
      <c r="A579" s="51"/>
      <c r="B579" s="51"/>
      <c r="C579" s="51"/>
      <c r="D579" s="51"/>
      <c r="E579" s="51"/>
      <c r="F579" s="51"/>
      <c r="G579" s="51"/>
      <c r="H579" s="51"/>
    </row>
    <row r="580" spans="1:8">
      <c r="A580" s="51"/>
      <c r="B580" s="51"/>
      <c r="C580" s="51"/>
      <c r="D580" s="51"/>
      <c r="E580" s="51"/>
      <c r="F580" s="51"/>
      <c r="G580" s="51"/>
      <c r="H580" s="51"/>
    </row>
    <row r="581" spans="1:8">
      <c r="A581" s="51"/>
      <c r="B581" s="51"/>
      <c r="C581" s="51"/>
      <c r="D581" s="51"/>
      <c r="E581" s="51"/>
      <c r="F581" s="51"/>
      <c r="G581" s="51"/>
      <c r="H581" s="51"/>
    </row>
    <row r="582" spans="1:8">
      <c r="A582" s="51"/>
      <c r="B582" s="51"/>
      <c r="C582" s="51"/>
      <c r="D582" s="51"/>
      <c r="E582" s="51"/>
      <c r="F582" s="51"/>
      <c r="G582" s="51"/>
      <c r="H582" s="51"/>
    </row>
    <row r="583" spans="1:8">
      <c r="A583" s="51"/>
      <c r="B583" s="51"/>
      <c r="C583" s="51"/>
      <c r="D583" s="51"/>
      <c r="E583" s="51"/>
      <c r="F583" s="51"/>
      <c r="G583" s="51"/>
      <c r="H583" s="51"/>
    </row>
    <row r="584" spans="1:8">
      <c r="A584" s="51"/>
      <c r="B584" s="51"/>
      <c r="C584" s="51"/>
      <c r="D584" s="51"/>
      <c r="E584" s="51"/>
      <c r="F584" s="51"/>
      <c r="G584" s="51"/>
      <c r="H584" s="51"/>
    </row>
    <row r="585" spans="1:8">
      <c r="A585" s="51"/>
      <c r="B585" s="51"/>
      <c r="C585" s="51"/>
      <c r="D585" s="51"/>
      <c r="E585" s="51"/>
      <c r="F585" s="51"/>
      <c r="G585" s="51"/>
      <c r="H585" s="51"/>
    </row>
    <row r="586" spans="1:8">
      <c r="A586" s="51"/>
      <c r="B586" s="51"/>
      <c r="C586" s="51"/>
      <c r="D586" s="51"/>
      <c r="E586" s="51"/>
      <c r="F586" s="51"/>
      <c r="G586" s="51"/>
      <c r="H586" s="51"/>
    </row>
    <row r="587" spans="1:8">
      <c r="A587" s="51"/>
      <c r="B587" s="51"/>
      <c r="C587" s="51"/>
      <c r="D587" s="51"/>
      <c r="E587" s="51"/>
      <c r="F587" s="51"/>
      <c r="G587" s="51"/>
      <c r="H587" s="51"/>
    </row>
    <row r="588" spans="1:8">
      <c r="A588" s="51"/>
      <c r="B588" s="51"/>
      <c r="C588" s="51"/>
      <c r="D588" s="51"/>
      <c r="E588" s="51"/>
      <c r="F588" s="51"/>
      <c r="G588" s="51"/>
      <c r="H588" s="51"/>
    </row>
    <row r="589" spans="1:8">
      <c r="A589" s="51"/>
      <c r="B589" s="51"/>
      <c r="C589" s="51"/>
      <c r="D589" s="51"/>
      <c r="E589" s="51"/>
      <c r="F589" s="51"/>
      <c r="G589" s="51"/>
      <c r="H589" s="51"/>
    </row>
    <row r="590" spans="1:8">
      <c r="A590" s="51"/>
      <c r="B590" s="51"/>
      <c r="C590" s="51"/>
      <c r="D590" s="51"/>
      <c r="E590" s="51"/>
      <c r="F590" s="51"/>
      <c r="G590" s="51"/>
      <c r="H590" s="51"/>
    </row>
    <row r="591" spans="1:8">
      <c r="A591" s="51"/>
      <c r="B591" s="51"/>
      <c r="C591" s="51"/>
      <c r="D591" s="51"/>
      <c r="E591" s="51"/>
      <c r="F591" s="51"/>
      <c r="G591" s="51"/>
      <c r="H591" s="51"/>
    </row>
    <row r="592" spans="1:8">
      <c r="A592" s="51"/>
      <c r="B592" s="51"/>
      <c r="C592" s="51"/>
      <c r="D592" s="51"/>
      <c r="E592" s="51"/>
      <c r="F592" s="51"/>
      <c r="G592" s="51"/>
      <c r="H592" s="51"/>
    </row>
    <row r="593" spans="1:8">
      <c r="A593" s="51"/>
      <c r="B593" s="51"/>
      <c r="C593" s="51"/>
      <c r="D593" s="51"/>
      <c r="E593" s="51"/>
      <c r="F593" s="51"/>
      <c r="G593" s="51"/>
      <c r="H593" s="51"/>
    </row>
    <row r="594" spans="1:8">
      <c r="A594" s="51"/>
      <c r="B594" s="51"/>
      <c r="C594" s="51"/>
      <c r="D594" s="51"/>
      <c r="E594" s="51"/>
      <c r="F594" s="51"/>
      <c r="G594" s="51"/>
      <c r="H594" s="51"/>
    </row>
    <row r="595" spans="1:8">
      <c r="A595" s="51"/>
      <c r="B595" s="51"/>
      <c r="C595" s="51"/>
      <c r="D595" s="51"/>
      <c r="E595" s="51"/>
      <c r="F595" s="51"/>
      <c r="G595" s="51"/>
      <c r="H595" s="51"/>
    </row>
    <row r="596" spans="1:8">
      <c r="A596" s="51"/>
      <c r="B596" s="51"/>
      <c r="C596" s="51"/>
      <c r="D596" s="51"/>
      <c r="E596" s="51"/>
      <c r="F596" s="51"/>
      <c r="G596" s="51"/>
      <c r="H596" s="51"/>
    </row>
    <row r="597" spans="1:8">
      <c r="A597" s="51"/>
      <c r="B597" s="51"/>
      <c r="C597" s="51"/>
      <c r="D597" s="51"/>
      <c r="E597" s="51"/>
      <c r="F597" s="51"/>
      <c r="G597" s="51"/>
      <c r="H597" s="51"/>
    </row>
    <row r="598" spans="1:8">
      <c r="A598" s="51"/>
      <c r="B598" s="51"/>
      <c r="C598" s="51"/>
      <c r="D598" s="51"/>
      <c r="E598" s="51"/>
      <c r="F598" s="51"/>
      <c r="G598" s="51"/>
      <c r="H598" s="51"/>
    </row>
    <row r="599" spans="1:8">
      <c r="A599" s="51"/>
      <c r="B599" s="51"/>
      <c r="C599" s="51"/>
      <c r="D599" s="51"/>
      <c r="E599" s="51"/>
      <c r="F599" s="51"/>
      <c r="G599" s="51"/>
      <c r="H599" s="51"/>
    </row>
    <row r="600" spans="1:8">
      <c r="A600" s="51"/>
      <c r="B600" s="51"/>
      <c r="C600" s="51"/>
      <c r="D600" s="51"/>
      <c r="E600" s="51"/>
      <c r="F600" s="51"/>
      <c r="G600" s="51"/>
      <c r="H600" s="51"/>
    </row>
    <row r="601" spans="1:8">
      <c r="A601" s="51"/>
      <c r="B601" s="51"/>
      <c r="C601" s="51"/>
      <c r="D601" s="51"/>
      <c r="E601" s="51"/>
      <c r="F601" s="51"/>
      <c r="G601" s="51"/>
      <c r="H601" s="51"/>
    </row>
    <row r="602" spans="1:8">
      <c r="A602" s="51"/>
      <c r="B602" s="51"/>
      <c r="C602" s="51"/>
      <c r="D602" s="51"/>
      <c r="E602" s="51"/>
      <c r="F602" s="51"/>
      <c r="G602" s="51"/>
      <c r="H602" s="51"/>
    </row>
    <row r="603" spans="1:8">
      <c r="A603" s="51"/>
      <c r="B603" s="51"/>
      <c r="C603" s="51"/>
      <c r="D603" s="51"/>
      <c r="E603" s="51"/>
      <c r="F603" s="51"/>
      <c r="G603" s="51"/>
      <c r="H603" s="51"/>
    </row>
    <row r="604" spans="1:8">
      <c r="A604" s="51"/>
      <c r="B604" s="51"/>
      <c r="C604" s="51"/>
      <c r="D604" s="51"/>
      <c r="E604" s="51"/>
      <c r="F604" s="51"/>
      <c r="G604" s="51"/>
      <c r="H604" s="51"/>
    </row>
    <row r="605" spans="1:8">
      <c r="A605" s="51"/>
      <c r="B605" s="51"/>
      <c r="C605" s="51"/>
      <c r="D605" s="51"/>
      <c r="E605" s="51"/>
      <c r="F605" s="51"/>
      <c r="G605" s="51"/>
      <c r="H605" s="51"/>
    </row>
    <row r="606" spans="1:8">
      <c r="A606" s="51"/>
      <c r="B606" s="51"/>
      <c r="C606" s="51"/>
      <c r="D606" s="51"/>
      <c r="E606" s="51"/>
      <c r="F606" s="51"/>
      <c r="G606" s="51"/>
      <c r="H606" s="51"/>
    </row>
    <row r="607" spans="1:8">
      <c r="A607" s="51"/>
      <c r="B607" s="51"/>
      <c r="C607" s="51"/>
      <c r="D607" s="51"/>
      <c r="E607" s="51"/>
      <c r="F607" s="51"/>
      <c r="G607" s="51"/>
      <c r="H607" s="51"/>
    </row>
    <row r="608" spans="1:8">
      <c r="A608" s="51"/>
      <c r="B608" s="51"/>
      <c r="C608" s="51"/>
      <c r="D608" s="51"/>
      <c r="E608" s="51"/>
      <c r="F608" s="51"/>
      <c r="G608" s="51"/>
      <c r="H608" s="51"/>
    </row>
    <row r="609" spans="1:8">
      <c r="A609" s="51"/>
      <c r="B609" s="51"/>
      <c r="C609" s="51"/>
      <c r="D609" s="51"/>
      <c r="E609" s="51"/>
      <c r="F609" s="51"/>
      <c r="G609" s="51"/>
      <c r="H609" s="51"/>
    </row>
    <row r="610" spans="1:8">
      <c r="A610" s="51"/>
      <c r="B610" s="51"/>
      <c r="C610" s="51"/>
      <c r="D610" s="51"/>
      <c r="E610" s="51"/>
      <c r="F610" s="51"/>
      <c r="G610" s="51"/>
      <c r="H610" s="51"/>
    </row>
    <row r="611" spans="1:8">
      <c r="A611" s="51"/>
      <c r="B611" s="51"/>
      <c r="C611" s="51"/>
      <c r="D611" s="51"/>
      <c r="E611" s="51"/>
      <c r="F611" s="51"/>
      <c r="G611" s="51"/>
      <c r="H611" s="51"/>
    </row>
    <row r="612" spans="1:8">
      <c r="A612" s="51"/>
      <c r="B612" s="51"/>
      <c r="C612" s="51"/>
      <c r="D612" s="51"/>
      <c r="E612" s="51"/>
      <c r="F612" s="51"/>
      <c r="G612" s="51"/>
      <c r="H612" s="51"/>
    </row>
    <row r="613" spans="1:8">
      <c r="A613" s="51"/>
      <c r="B613" s="51"/>
      <c r="C613" s="51"/>
      <c r="D613" s="51"/>
      <c r="E613" s="51"/>
      <c r="F613" s="51"/>
      <c r="G613" s="51"/>
      <c r="H613" s="51"/>
    </row>
    <row r="614" spans="1:8">
      <c r="A614" s="51"/>
      <c r="B614" s="51"/>
      <c r="C614" s="51"/>
      <c r="D614" s="51"/>
      <c r="E614" s="51"/>
      <c r="F614" s="51"/>
      <c r="G614" s="51"/>
      <c r="H614" s="51"/>
    </row>
    <row r="615" spans="1:8">
      <c r="A615" s="51"/>
      <c r="B615" s="51"/>
      <c r="C615" s="51"/>
      <c r="D615" s="51"/>
      <c r="E615" s="51"/>
      <c r="F615" s="51"/>
      <c r="G615" s="51"/>
      <c r="H615" s="51"/>
    </row>
    <row r="616" spans="1:8">
      <c r="A616" s="51"/>
      <c r="B616" s="51"/>
      <c r="C616" s="51"/>
      <c r="D616" s="51"/>
      <c r="E616" s="51"/>
      <c r="F616" s="51"/>
      <c r="G616" s="51"/>
      <c r="H616" s="51"/>
    </row>
    <row r="617" spans="1:8">
      <c r="A617" s="51"/>
      <c r="B617" s="51"/>
      <c r="C617" s="51"/>
      <c r="D617" s="51"/>
      <c r="E617" s="51"/>
      <c r="F617" s="51"/>
      <c r="G617" s="51"/>
      <c r="H617" s="51"/>
    </row>
    <row r="618" spans="1:8">
      <c r="A618" s="51"/>
      <c r="B618" s="51"/>
      <c r="C618" s="51"/>
      <c r="D618" s="51"/>
      <c r="E618" s="51"/>
      <c r="F618" s="51"/>
      <c r="G618" s="51"/>
      <c r="H618" s="51"/>
    </row>
    <row r="619" spans="1:8">
      <c r="A619" s="51"/>
      <c r="B619" s="51"/>
      <c r="C619" s="51"/>
      <c r="D619" s="51"/>
      <c r="E619" s="51"/>
      <c r="F619" s="51"/>
      <c r="G619" s="51"/>
      <c r="H619" s="51"/>
    </row>
    <row r="620" spans="1:8">
      <c r="A620" s="51"/>
      <c r="B620" s="51"/>
      <c r="C620" s="51"/>
      <c r="D620" s="51"/>
      <c r="E620" s="51"/>
      <c r="F620" s="51"/>
      <c r="G620" s="51"/>
      <c r="H620" s="51"/>
    </row>
    <row r="621" spans="1:8">
      <c r="A621" s="51"/>
      <c r="B621" s="51"/>
      <c r="C621" s="51"/>
      <c r="D621" s="51"/>
      <c r="E621" s="51"/>
      <c r="F621" s="51"/>
      <c r="G621" s="51"/>
      <c r="H621" s="51"/>
    </row>
    <row r="622" spans="1:8">
      <c r="A622" s="51"/>
      <c r="B622" s="51"/>
      <c r="C622" s="51"/>
      <c r="D622" s="51"/>
      <c r="E622" s="51"/>
      <c r="F622" s="51"/>
      <c r="G622" s="51"/>
      <c r="H622" s="51"/>
    </row>
    <row r="623" spans="1:8">
      <c r="A623" s="51"/>
      <c r="B623" s="51"/>
      <c r="C623" s="51"/>
      <c r="D623" s="51"/>
      <c r="E623" s="51"/>
      <c r="F623" s="51"/>
      <c r="G623" s="51"/>
      <c r="H623" s="51"/>
    </row>
    <row r="624" spans="1:8">
      <c r="A624" s="51"/>
      <c r="B624" s="51"/>
      <c r="C624" s="51"/>
      <c r="D624" s="51"/>
      <c r="E624" s="51"/>
      <c r="F624" s="51"/>
      <c r="G624" s="51"/>
      <c r="H624" s="51"/>
    </row>
    <row r="625" spans="1:8">
      <c r="A625" s="51"/>
      <c r="B625" s="51"/>
      <c r="C625" s="51"/>
      <c r="D625" s="51"/>
      <c r="E625" s="51"/>
      <c r="F625" s="51"/>
      <c r="G625" s="51"/>
      <c r="H625" s="51"/>
    </row>
    <row r="626" spans="1:8">
      <c r="A626" s="51"/>
      <c r="B626" s="51"/>
      <c r="C626" s="51"/>
      <c r="D626" s="51"/>
      <c r="E626" s="51"/>
      <c r="F626" s="51"/>
      <c r="G626" s="51"/>
      <c r="H626" s="51"/>
    </row>
    <row r="627" spans="1:8">
      <c r="A627" s="51"/>
      <c r="B627" s="51"/>
      <c r="C627" s="51"/>
      <c r="D627" s="51"/>
      <c r="E627" s="51"/>
      <c r="F627" s="51"/>
      <c r="G627" s="51"/>
      <c r="H627" s="51"/>
    </row>
    <row r="628" spans="1:8">
      <c r="A628" s="51"/>
      <c r="B628" s="51"/>
      <c r="C628" s="51"/>
      <c r="D628" s="51"/>
      <c r="E628" s="51"/>
      <c r="F628" s="51"/>
      <c r="G628" s="51"/>
      <c r="H628" s="51"/>
    </row>
    <row r="629" spans="1:8">
      <c r="A629" s="51"/>
      <c r="B629" s="51"/>
      <c r="C629" s="51"/>
      <c r="D629" s="51"/>
      <c r="E629" s="51"/>
      <c r="F629" s="51"/>
      <c r="G629" s="51"/>
      <c r="H629" s="51"/>
    </row>
    <row r="630" spans="1:8">
      <c r="A630" s="51"/>
      <c r="B630" s="51"/>
      <c r="C630" s="51"/>
      <c r="D630" s="51"/>
      <c r="E630" s="51"/>
      <c r="F630" s="51"/>
      <c r="G630" s="51"/>
      <c r="H630" s="51"/>
    </row>
    <row r="631" spans="1:8">
      <c r="A631" s="51"/>
      <c r="B631" s="51"/>
      <c r="C631" s="51"/>
      <c r="D631" s="51"/>
      <c r="E631" s="51"/>
      <c r="F631" s="51"/>
      <c r="G631" s="51"/>
      <c r="H631" s="51"/>
    </row>
    <row r="632" spans="1:8">
      <c r="A632" s="51"/>
      <c r="B632" s="51"/>
      <c r="C632" s="51"/>
      <c r="D632" s="51"/>
      <c r="E632" s="51"/>
      <c r="F632" s="51"/>
      <c r="G632" s="51"/>
      <c r="H632" s="51"/>
    </row>
    <row r="633" spans="1:8">
      <c r="A633" s="51"/>
      <c r="B633" s="51"/>
      <c r="C633" s="51"/>
      <c r="D633" s="51"/>
      <c r="E633" s="51"/>
      <c r="F633" s="51"/>
      <c r="G633" s="51"/>
      <c r="H633" s="51"/>
    </row>
    <row r="634" spans="1:8">
      <c r="A634" s="51"/>
      <c r="B634" s="51"/>
      <c r="C634" s="51"/>
      <c r="D634" s="51"/>
      <c r="E634" s="51"/>
      <c r="F634" s="51"/>
      <c r="G634" s="51"/>
      <c r="H634" s="51"/>
    </row>
    <row r="635" spans="1:8">
      <c r="A635" s="51"/>
      <c r="B635" s="51"/>
      <c r="C635" s="51"/>
      <c r="D635" s="51"/>
      <c r="E635" s="51"/>
      <c r="F635" s="51"/>
      <c r="G635" s="51"/>
      <c r="H635" s="51"/>
    </row>
    <row r="636" spans="1:8">
      <c r="A636" s="51"/>
      <c r="B636" s="51"/>
      <c r="C636" s="51"/>
      <c r="D636" s="51"/>
      <c r="E636" s="51"/>
      <c r="F636" s="51"/>
      <c r="G636" s="51"/>
      <c r="H636" s="51"/>
    </row>
    <row r="637" spans="1:8">
      <c r="A637" s="51"/>
      <c r="B637" s="51"/>
      <c r="C637" s="51"/>
      <c r="D637" s="51"/>
      <c r="E637" s="51"/>
      <c r="F637" s="51"/>
      <c r="G637" s="51"/>
      <c r="H637" s="51"/>
    </row>
    <row r="638" spans="1:8">
      <c r="A638" s="51"/>
      <c r="B638" s="51"/>
      <c r="C638" s="51"/>
      <c r="D638" s="51"/>
      <c r="E638" s="51"/>
      <c r="F638" s="51"/>
      <c r="G638" s="51"/>
      <c r="H638" s="51"/>
    </row>
    <row r="639" spans="1:8">
      <c r="A639" s="51"/>
      <c r="B639" s="51"/>
      <c r="C639" s="51"/>
      <c r="D639" s="51"/>
      <c r="E639" s="51"/>
      <c r="F639" s="51"/>
      <c r="G639" s="51"/>
      <c r="H639" s="51"/>
    </row>
    <row r="640" spans="1:8">
      <c r="A640" s="51"/>
      <c r="B640" s="51"/>
      <c r="C640" s="51"/>
      <c r="D640" s="51"/>
      <c r="E640" s="51"/>
      <c r="F640" s="51"/>
      <c r="G640" s="51"/>
      <c r="H640" s="51"/>
    </row>
    <row r="641" spans="1:8">
      <c r="A641" s="51"/>
      <c r="B641" s="51"/>
      <c r="C641" s="51"/>
      <c r="D641" s="51"/>
      <c r="E641" s="51"/>
      <c r="F641" s="51"/>
      <c r="G641" s="51"/>
      <c r="H641" s="51"/>
    </row>
    <row r="642" spans="1:8">
      <c r="A642" s="51"/>
      <c r="B642" s="51"/>
      <c r="C642" s="51"/>
      <c r="D642" s="51"/>
      <c r="E642" s="51"/>
      <c r="F642" s="51"/>
      <c r="G642" s="51"/>
      <c r="H642" s="51"/>
    </row>
    <row r="643" spans="1:8">
      <c r="A643" s="51"/>
      <c r="B643" s="51"/>
      <c r="C643" s="51"/>
      <c r="D643" s="51"/>
      <c r="E643" s="51"/>
      <c r="F643" s="51"/>
      <c r="G643" s="51"/>
      <c r="H643" s="51"/>
    </row>
    <row r="644" spans="1:8">
      <c r="A644" s="51"/>
      <c r="B644" s="51"/>
      <c r="C644" s="51"/>
      <c r="D644" s="51"/>
      <c r="E644" s="51"/>
      <c r="F644" s="51"/>
      <c r="G644" s="51"/>
      <c r="H644" s="51"/>
    </row>
    <row r="645" spans="1:8">
      <c r="A645" s="51"/>
      <c r="B645" s="51"/>
      <c r="C645" s="51"/>
      <c r="D645" s="51"/>
      <c r="E645" s="51"/>
      <c r="F645" s="51"/>
      <c r="G645" s="51"/>
      <c r="H645" s="51"/>
    </row>
    <row r="646" spans="1:8">
      <c r="A646" s="51"/>
      <c r="B646" s="51"/>
      <c r="C646" s="51"/>
      <c r="D646" s="51"/>
      <c r="E646" s="51"/>
      <c r="F646" s="51"/>
      <c r="G646" s="51"/>
      <c r="H646" s="51"/>
    </row>
    <row r="647" spans="1:8">
      <c r="A647" s="51"/>
      <c r="B647" s="51"/>
      <c r="C647" s="51"/>
      <c r="D647" s="51"/>
      <c r="E647" s="51"/>
      <c r="F647" s="51"/>
      <c r="G647" s="51"/>
      <c r="H647" s="51"/>
    </row>
    <row r="648" spans="1:8">
      <c r="A648" s="51"/>
      <c r="B648" s="51"/>
      <c r="C648" s="51"/>
      <c r="D648" s="51"/>
      <c r="E648" s="51"/>
      <c r="F648" s="51"/>
      <c r="G648" s="51"/>
      <c r="H648" s="51"/>
    </row>
    <row r="649" spans="1:8">
      <c r="A649" s="51"/>
      <c r="B649" s="51"/>
      <c r="C649" s="51"/>
      <c r="D649" s="51"/>
      <c r="E649" s="51"/>
      <c r="F649" s="51"/>
      <c r="G649" s="51"/>
      <c r="H649" s="51"/>
    </row>
    <row r="650" spans="1:8">
      <c r="A650" s="51"/>
      <c r="B650" s="51"/>
      <c r="C650" s="51"/>
      <c r="D650" s="51"/>
      <c r="E650" s="51"/>
      <c r="F650" s="51"/>
      <c r="G650" s="51"/>
      <c r="H650" s="51"/>
    </row>
    <row r="651" spans="1:8">
      <c r="A651" s="51"/>
      <c r="B651" s="51"/>
      <c r="C651" s="51"/>
      <c r="D651" s="51"/>
      <c r="E651" s="51"/>
      <c r="F651" s="51"/>
      <c r="G651" s="51"/>
      <c r="H651" s="51"/>
    </row>
    <row r="652" spans="1:8">
      <c r="A652" s="51"/>
      <c r="B652" s="51"/>
      <c r="C652" s="51"/>
      <c r="D652" s="51"/>
      <c r="E652" s="51"/>
      <c r="F652" s="51"/>
      <c r="G652" s="51"/>
      <c r="H652" s="51"/>
    </row>
    <row r="653" spans="1:8">
      <c r="A653" s="51"/>
      <c r="B653" s="51"/>
      <c r="C653" s="51"/>
      <c r="D653" s="51"/>
      <c r="E653" s="51"/>
      <c r="F653" s="51"/>
      <c r="G653" s="51"/>
      <c r="H653" s="51"/>
    </row>
    <row r="654" spans="1:8">
      <c r="A654" s="51"/>
      <c r="B654" s="51"/>
      <c r="C654" s="51"/>
      <c r="D654" s="51"/>
      <c r="E654" s="51"/>
      <c r="F654" s="51"/>
      <c r="G654" s="51"/>
      <c r="H654" s="51"/>
    </row>
    <row r="655" spans="1:8">
      <c r="A655" s="51"/>
      <c r="B655" s="51"/>
      <c r="C655" s="51"/>
      <c r="D655" s="51"/>
      <c r="E655" s="51"/>
      <c r="F655" s="51"/>
      <c r="G655" s="51"/>
      <c r="H655" s="51"/>
    </row>
    <row r="656" spans="1:8">
      <c r="A656" s="51"/>
      <c r="B656" s="51"/>
      <c r="C656" s="51"/>
      <c r="D656" s="51"/>
      <c r="E656" s="51"/>
      <c r="F656" s="51"/>
      <c r="G656" s="51"/>
      <c r="H656" s="51"/>
    </row>
    <row r="657" spans="1:8">
      <c r="A657" s="51"/>
      <c r="B657" s="51"/>
      <c r="C657" s="51"/>
      <c r="D657" s="51"/>
      <c r="E657" s="51"/>
      <c r="F657" s="51"/>
      <c r="G657" s="51"/>
      <c r="H657" s="51"/>
    </row>
    <row r="658" spans="1:8">
      <c r="A658" s="51"/>
      <c r="B658" s="51"/>
      <c r="C658" s="51"/>
      <c r="D658" s="51"/>
      <c r="E658" s="51"/>
      <c r="F658" s="51"/>
      <c r="G658" s="51"/>
      <c r="H658" s="51"/>
    </row>
    <row r="659" spans="1:8">
      <c r="A659" s="51"/>
      <c r="B659" s="51"/>
      <c r="C659" s="51"/>
      <c r="D659" s="51"/>
      <c r="E659" s="51"/>
      <c r="F659" s="51"/>
      <c r="G659" s="51"/>
      <c r="H659" s="51"/>
    </row>
    <row r="660" spans="1:8">
      <c r="A660" s="51"/>
      <c r="B660" s="51"/>
      <c r="C660" s="51"/>
      <c r="D660" s="51"/>
      <c r="E660" s="51"/>
      <c r="F660" s="51"/>
      <c r="G660" s="51"/>
      <c r="H660" s="51"/>
    </row>
    <row r="661" spans="1:8">
      <c r="A661" s="51"/>
      <c r="B661" s="51"/>
      <c r="C661" s="51"/>
      <c r="D661" s="51"/>
      <c r="E661" s="51"/>
      <c r="F661" s="51"/>
      <c r="G661" s="51"/>
      <c r="H661" s="51"/>
    </row>
    <row r="662" spans="1:8">
      <c r="A662" s="51"/>
      <c r="B662" s="51"/>
      <c r="C662" s="51"/>
      <c r="D662" s="51"/>
      <c r="E662" s="51"/>
      <c r="F662" s="51"/>
      <c r="G662" s="51"/>
      <c r="H662" s="51"/>
    </row>
    <row r="663" spans="1:8">
      <c r="A663" s="51"/>
      <c r="B663" s="51"/>
      <c r="C663" s="51"/>
      <c r="D663" s="51"/>
      <c r="E663" s="51"/>
      <c r="F663" s="51"/>
      <c r="G663" s="51"/>
      <c r="H663" s="51"/>
    </row>
    <row r="664" spans="1:8">
      <c r="A664" s="51"/>
      <c r="B664" s="51"/>
      <c r="C664" s="51"/>
      <c r="D664" s="51"/>
      <c r="E664" s="51"/>
      <c r="F664" s="51"/>
      <c r="G664" s="51"/>
      <c r="H664" s="51"/>
    </row>
    <row r="665" spans="1:8">
      <c r="A665" s="51"/>
      <c r="B665" s="51"/>
      <c r="C665" s="51"/>
      <c r="D665" s="51"/>
      <c r="E665" s="51"/>
      <c r="F665" s="51"/>
      <c r="G665" s="51"/>
      <c r="H665" s="51"/>
    </row>
    <row r="666" spans="1:8">
      <c r="A666" s="51"/>
      <c r="B666" s="51"/>
      <c r="C666" s="51"/>
      <c r="D666" s="51"/>
      <c r="E666" s="51"/>
      <c r="F666" s="51"/>
      <c r="G666" s="51"/>
      <c r="H666" s="51"/>
    </row>
    <row r="667" spans="1:8">
      <c r="A667" s="51"/>
      <c r="B667" s="51"/>
      <c r="C667" s="51"/>
      <c r="D667" s="51"/>
      <c r="E667" s="51"/>
      <c r="F667" s="51"/>
      <c r="G667" s="51"/>
      <c r="H667" s="51"/>
    </row>
    <row r="668" spans="1:8">
      <c r="A668" s="51"/>
      <c r="B668" s="51"/>
      <c r="C668" s="51"/>
      <c r="D668" s="51"/>
      <c r="E668" s="51"/>
      <c r="F668" s="51"/>
      <c r="G668" s="51"/>
      <c r="H668" s="51"/>
    </row>
    <row r="669" spans="1:8">
      <c r="A669" s="51"/>
      <c r="B669" s="51"/>
      <c r="C669" s="51"/>
      <c r="D669" s="51"/>
      <c r="E669" s="51"/>
      <c r="F669" s="51"/>
      <c r="G669" s="51"/>
      <c r="H669" s="51"/>
    </row>
    <row r="670" spans="1:8">
      <c r="A670" s="51"/>
      <c r="B670" s="51"/>
      <c r="C670" s="51"/>
      <c r="D670" s="51"/>
      <c r="E670" s="51"/>
      <c r="F670" s="51"/>
      <c r="G670" s="51"/>
      <c r="H670" s="51"/>
    </row>
    <row r="671" spans="1:8">
      <c r="A671" s="51"/>
      <c r="B671" s="51"/>
      <c r="C671" s="51"/>
      <c r="D671" s="51"/>
      <c r="E671" s="51"/>
      <c r="F671" s="51"/>
      <c r="G671" s="51"/>
      <c r="H671" s="51"/>
    </row>
    <row r="672" spans="1:8">
      <c r="A672" s="51"/>
      <c r="B672" s="51"/>
      <c r="C672" s="51"/>
      <c r="D672" s="51"/>
      <c r="E672" s="51"/>
      <c r="F672" s="51"/>
      <c r="G672" s="51"/>
      <c r="H672" s="51"/>
    </row>
    <row r="673" spans="1:8">
      <c r="A673" s="51"/>
      <c r="B673" s="51"/>
      <c r="C673" s="51"/>
      <c r="D673" s="51"/>
      <c r="E673" s="51"/>
      <c r="F673" s="51"/>
      <c r="G673" s="51"/>
      <c r="H673" s="51"/>
    </row>
    <row r="674" spans="1:8">
      <c r="A674" s="51"/>
      <c r="B674" s="51"/>
      <c r="C674" s="51"/>
      <c r="D674" s="51"/>
      <c r="E674" s="51"/>
      <c r="F674" s="51"/>
      <c r="G674" s="51"/>
      <c r="H674" s="51"/>
    </row>
    <row r="675" spans="1:8">
      <c r="A675" s="51"/>
      <c r="B675" s="51"/>
      <c r="C675" s="51"/>
      <c r="D675" s="51"/>
      <c r="E675" s="51"/>
      <c r="F675" s="51"/>
      <c r="G675" s="51"/>
      <c r="H675" s="51"/>
    </row>
    <row r="676" spans="1:8">
      <c r="A676" s="51"/>
      <c r="B676" s="51"/>
      <c r="C676" s="51"/>
      <c r="D676" s="51"/>
      <c r="E676" s="51"/>
      <c r="F676" s="51"/>
      <c r="G676" s="51"/>
      <c r="H676" s="51"/>
    </row>
    <row r="677" spans="1:8">
      <c r="A677" s="51"/>
      <c r="B677" s="51"/>
      <c r="C677" s="51"/>
      <c r="D677" s="51"/>
      <c r="E677" s="51"/>
      <c r="F677" s="51"/>
      <c r="G677" s="51"/>
      <c r="H677" s="51"/>
    </row>
    <row r="678" spans="1:8">
      <c r="A678" s="51"/>
      <c r="B678" s="51"/>
      <c r="C678" s="51"/>
      <c r="D678" s="51"/>
      <c r="E678" s="51"/>
      <c r="F678" s="51"/>
      <c r="G678" s="51"/>
      <c r="H678" s="51"/>
    </row>
    <row r="679" spans="1:8">
      <c r="A679" s="51"/>
      <c r="B679" s="51"/>
      <c r="C679" s="51"/>
      <c r="D679" s="51"/>
      <c r="E679" s="51"/>
      <c r="F679" s="51"/>
      <c r="G679" s="51"/>
      <c r="H679" s="51"/>
    </row>
    <row r="680" spans="1:8">
      <c r="A680" s="51"/>
      <c r="B680" s="51"/>
      <c r="C680" s="51"/>
      <c r="D680" s="51"/>
      <c r="E680" s="51"/>
      <c r="F680" s="51"/>
      <c r="G680" s="51"/>
      <c r="H680" s="51"/>
    </row>
    <row r="681" spans="1:8">
      <c r="A681" s="51"/>
      <c r="B681" s="51"/>
      <c r="C681" s="51"/>
      <c r="D681" s="51"/>
      <c r="E681" s="51"/>
      <c r="F681" s="51"/>
      <c r="G681" s="51"/>
      <c r="H681" s="51"/>
    </row>
    <row r="682" spans="1:8">
      <c r="A682" s="51"/>
      <c r="B682" s="51"/>
      <c r="C682" s="51"/>
      <c r="D682" s="51"/>
      <c r="E682" s="51"/>
      <c r="F682" s="51"/>
      <c r="G682" s="51"/>
      <c r="H682" s="51"/>
    </row>
    <row r="683" spans="1:8">
      <c r="A683" s="51"/>
      <c r="B683" s="51"/>
      <c r="C683" s="51"/>
      <c r="D683" s="51"/>
      <c r="E683" s="51"/>
      <c r="F683" s="51"/>
      <c r="G683" s="51"/>
      <c r="H683" s="51"/>
    </row>
    <row r="684" spans="1:8">
      <c r="A684" s="51"/>
      <c r="B684" s="51"/>
      <c r="C684" s="51"/>
      <c r="D684" s="51"/>
      <c r="E684" s="51"/>
      <c r="F684" s="51"/>
      <c r="G684" s="51"/>
      <c r="H684" s="51"/>
    </row>
    <row r="685" spans="1:8">
      <c r="A685" s="51"/>
      <c r="B685" s="51"/>
      <c r="C685" s="51"/>
      <c r="D685" s="51"/>
      <c r="E685" s="51"/>
      <c r="F685" s="51"/>
      <c r="G685" s="51"/>
      <c r="H685" s="51"/>
    </row>
    <row r="686" spans="1:8">
      <c r="A686" s="51"/>
      <c r="B686" s="51"/>
      <c r="C686" s="51"/>
      <c r="D686" s="51"/>
      <c r="E686" s="51"/>
      <c r="F686" s="51"/>
      <c r="G686" s="51"/>
      <c r="H686" s="51"/>
    </row>
    <row r="687" spans="1:8">
      <c r="A687" s="51"/>
      <c r="B687" s="51"/>
      <c r="C687" s="51"/>
      <c r="D687" s="51"/>
      <c r="E687" s="51"/>
      <c r="F687" s="51"/>
      <c r="G687" s="51"/>
      <c r="H687" s="51"/>
    </row>
    <row r="688" spans="1:8">
      <c r="A688" s="51"/>
      <c r="B688" s="51"/>
      <c r="C688" s="51"/>
      <c r="D688" s="51"/>
      <c r="E688" s="51"/>
      <c r="F688" s="51"/>
      <c r="G688" s="51"/>
      <c r="H688" s="51"/>
    </row>
    <row r="689" spans="1:8">
      <c r="A689" s="51"/>
      <c r="B689" s="51"/>
      <c r="C689" s="51"/>
      <c r="D689" s="51"/>
      <c r="E689" s="51"/>
      <c r="F689" s="51"/>
      <c r="G689" s="51"/>
      <c r="H689" s="51"/>
    </row>
    <row r="690" spans="1:8">
      <c r="A690" s="51"/>
      <c r="B690" s="51"/>
      <c r="C690" s="51"/>
      <c r="D690" s="51"/>
      <c r="E690" s="51"/>
      <c r="F690" s="51"/>
      <c r="G690" s="51"/>
      <c r="H690" s="51"/>
    </row>
    <row r="691" spans="1:8">
      <c r="A691" s="51"/>
      <c r="B691" s="51"/>
      <c r="C691" s="51"/>
      <c r="D691" s="51"/>
      <c r="E691" s="51"/>
      <c r="F691" s="51"/>
      <c r="G691" s="51"/>
      <c r="H691" s="51"/>
    </row>
    <row r="692" spans="1:8">
      <c r="A692" s="51"/>
      <c r="B692" s="51"/>
      <c r="C692" s="51"/>
      <c r="D692" s="51"/>
      <c r="E692" s="51"/>
      <c r="F692" s="51"/>
      <c r="G692" s="51"/>
      <c r="H692" s="51"/>
    </row>
    <row r="693" spans="1:8">
      <c r="A693" s="51"/>
      <c r="B693" s="51"/>
      <c r="C693" s="51"/>
      <c r="D693" s="51"/>
      <c r="E693" s="51"/>
      <c r="F693" s="51"/>
      <c r="G693" s="51"/>
      <c r="H693" s="51"/>
    </row>
    <row r="694" spans="1:8">
      <c r="A694" s="51"/>
      <c r="B694" s="51"/>
      <c r="C694" s="51"/>
      <c r="D694" s="51"/>
      <c r="E694" s="51"/>
      <c r="F694" s="51"/>
      <c r="G694" s="51"/>
      <c r="H694" s="51"/>
    </row>
    <row r="695" spans="1:8">
      <c r="A695" s="51"/>
      <c r="B695" s="51"/>
      <c r="C695" s="51"/>
      <c r="D695" s="51"/>
      <c r="E695" s="51"/>
      <c r="F695" s="51"/>
      <c r="G695" s="51"/>
      <c r="H695" s="51"/>
    </row>
    <row r="696" spans="1:8">
      <c r="A696" s="51"/>
      <c r="B696" s="51"/>
      <c r="C696" s="51"/>
      <c r="D696" s="51"/>
      <c r="E696" s="51"/>
      <c r="F696" s="51"/>
      <c r="G696" s="51"/>
      <c r="H696" s="51"/>
    </row>
    <row r="697" spans="1:8">
      <c r="A697" s="51"/>
      <c r="B697" s="51"/>
      <c r="C697" s="51"/>
      <c r="D697" s="51"/>
      <c r="E697" s="51"/>
      <c r="F697" s="51"/>
      <c r="G697" s="51"/>
      <c r="H697" s="51"/>
    </row>
    <row r="698" spans="1:8">
      <c r="A698" s="51"/>
      <c r="B698" s="51"/>
      <c r="C698" s="51"/>
      <c r="D698" s="51"/>
      <c r="E698" s="51"/>
      <c r="F698" s="51"/>
      <c r="G698" s="51"/>
      <c r="H698" s="51"/>
    </row>
    <row r="699" spans="1:8">
      <c r="A699" s="51"/>
      <c r="B699" s="51"/>
      <c r="C699" s="51"/>
      <c r="D699" s="51"/>
      <c r="E699" s="51"/>
      <c r="F699" s="51"/>
      <c r="G699" s="51"/>
      <c r="H699" s="51"/>
    </row>
    <row r="700" spans="1:8">
      <c r="A700" s="51"/>
      <c r="B700" s="51"/>
      <c r="C700" s="51"/>
      <c r="D700" s="51"/>
      <c r="E700" s="51"/>
      <c r="F700" s="51"/>
      <c r="G700" s="51"/>
      <c r="H700" s="51"/>
    </row>
    <row r="701" spans="1:8">
      <c r="A701" s="51"/>
      <c r="B701" s="51"/>
      <c r="C701" s="51"/>
      <c r="D701" s="51"/>
      <c r="E701" s="51"/>
      <c r="F701" s="51"/>
      <c r="G701" s="51"/>
      <c r="H701" s="51"/>
    </row>
    <row r="702" spans="1:8">
      <c r="A702" s="51"/>
      <c r="B702" s="51"/>
      <c r="C702" s="51"/>
      <c r="D702" s="51"/>
      <c r="E702" s="51"/>
      <c r="F702" s="51"/>
      <c r="G702" s="51"/>
      <c r="H702" s="51"/>
    </row>
    <row r="703" spans="1:8">
      <c r="A703" s="51"/>
      <c r="B703" s="51"/>
      <c r="C703" s="51"/>
      <c r="D703" s="51"/>
      <c r="E703" s="51"/>
      <c r="F703" s="51"/>
      <c r="G703" s="51"/>
      <c r="H703" s="51"/>
    </row>
    <row r="704" spans="1:8">
      <c r="A704" s="51"/>
      <c r="B704" s="51"/>
      <c r="C704" s="51"/>
      <c r="D704" s="51"/>
      <c r="E704" s="51"/>
      <c r="F704" s="51"/>
      <c r="G704" s="51"/>
      <c r="H704" s="51"/>
    </row>
    <row r="705" spans="1:8">
      <c r="A705" s="51"/>
      <c r="B705" s="51"/>
      <c r="C705" s="51"/>
      <c r="D705" s="51"/>
      <c r="E705" s="51"/>
      <c r="F705" s="51"/>
      <c r="G705" s="51"/>
      <c r="H705" s="51"/>
    </row>
    <row r="706" spans="1:8">
      <c r="A706" s="51"/>
      <c r="B706" s="51"/>
      <c r="C706" s="51"/>
      <c r="D706" s="51"/>
      <c r="E706" s="51"/>
      <c r="F706" s="51"/>
      <c r="G706" s="51"/>
      <c r="H706" s="51"/>
    </row>
    <row r="707" spans="1:8">
      <c r="A707" s="51"/>
      <c r="B707" s="51"/>
      <c r="C707" s="51"/>
      <c r="D707" s="51"/>
      <c r="E707" s="51"/>
      <c r="F707" s="51"/>
      <c r="G707" s="51"/>
      <c r="H707" s="51"/>
    </row>
    <row r="708" spans="1:8">
      <c r="A708" s="51"/>
      <c r="B708" s="51"/>
      <c r="C708" s="51"/>
      <c r="D708" s="51"/>
      <c r="E708" s="51"/>
      <c r="F708" s="51"/>
      <c r="G708" s="51"/>
      <c r="H708" s="51"/>
    </row>
    <row r="709" spans="1:8">
      <c r="A709" s="51"/>
      <c r="B709" s="51"/>
      <c r="C709" s="51"/>
      <c r="D709" s="51"/>
      <c r="E709" s="51"/>
      <c r="F709" s="51"/>
      <c r="G709" s="51"/>
      <c r="H709" s="51"/>
    </row>
    <row r="710" spans="1:8">
      <c r="A710" s="51"/>
      <c r="B710" s="51"/>
      <c r="C710" s="51"/>
      <c r="D710" s="51"/>
      <c r="E710" s="51"/>
      <c r="F710" s="51"/>
      <c r="G710" s="51"/>
      <c r="H710" s="51"/>
    </row>
    <row r="711" spans="1:8">
      <c r="A711" s="51"/>
      <c r="B711" s="51"/>
      <c r="C711" s="51"/>
      <c r="D711" s="51"/>
      <c r="E711" s="51"/>
      <c r="F711" s="51"/>
      <c r="G711" s="51"/>
      <c r="H711" s="51"/>
    </row>
    <row r="712" spans="1:8">
      <c r="A712" s="51"/>
      <c r="B712" s="51"/>
      <c r="C712" s="51"/>
      <c r="D712" s="51"/>
      <c r="E712" s="51"/>
      <c r="F712" s="51"/>
      <c r="G712" s="51"/>
      <c r="H712" s="51"/>
    </row>
    <row r="713" spans="1:8">
      <c r="A713" s="51"/>
      <c r="B713" s="51"/>
      <c r="C713" s="51"/>
      <c r="D713" s="51"/>
      <c r="E713" s="51"/>
      <c r="F713" s="51"/>
      <c r="G713" s="51"/>
      <c r="H713" s="51"/>
    </row>
    <row r="714" spans="1:8">
      <c r="A714" s="51"/>
      <c r="B714" s="51"/>
      <c r="C714" s="51"/>
      <c r="D714" s="51"/>
      <c r="E714" s="51"/>
      <c r="F714" s="51"/>
      <c r="G714" s="51"/>
      <c r="H714" s="51"/>
    </row>
    <row r="715" spans="1:8">
      <c r="A715" s="51"/>
      <c r="B715" s="51"/>
      <c r="C715" s="51"/>
      <c r="D715" s="51"/>
      <c r="E715" s="51"/>
      <c r="F715" s="51"/>
      <c r="G715" s="51"/>
      <c r="H715" s="51"/>
    </row>
    <row r="716" spans="1:8">
      <c r="A716" s="51"/>
      <c r="B716" s="51"/>
      <c r="C716" s="51"/>
      <c r="D716" s="51"/>
      <c r="E716" s="51"/>
      <c r="F716" s="51"/>
      <c r="G716" s="51"/>
      <c r="H716" s="51"/>
    </row>
    <row r="717" spans="1:8">
      <c r="A717" s="51"/>
      <c r="B717" s="51"/>
      <c r="C717" s="51"/>
      <c r="D717" s="51"/>
      <c r="E717" s="51"/>
      <c r="F717" s="51"/>
      <c r="G717" s="51"/>
      <c r="H717" s="51"/>
    </row>
    <row r="718" spans="1:8">
      <c r="A718" s="51"/>
      <c r="B718" s="51"/>
      <c r="C718" s="51"/>
      <c r="D718" s="51"/>
      <c r="E718" s="51"/>
      <c r="F718" s="51"/>
      <c r="G718" s="51"/>
      <c r="H718" s="51"/>
    </row>
    <row r="719" spans="1:8">
      <c r="A719" s="51"/>
      <c r="B719" s="51"/>
      <c r="C719" s="51"/>
      <c r="D719" s="51"/>
      <c r="E719" s="51"/>
      <c r="F719" s="51"/>
      <c r="G719" s="51"/>
      <c r="H719" s="51"/>
    </row>
    <row r="720" spans="1:8">
      <c r="A720" s="51"/>
      <c r="B720" s="51"/>
      <c r="C720" s="51"/>
      <c r="D720" s="51"/>
      <c r="E720" s="51"/>
      <c r="F720" s="51"/>
      <c r="G720" s="51"/>
      <c r="H720" s="51"/>
    </row>
    <row r="721" spans="1:8">
      <c r="A721" s="51"/>
      <c r="B721" s="51"/>
      <c r="C721" s="51"/>
      <c r="D721" s="51"/>
      <c r="E721" s="51"/>
      <c r="F721" s="51"/>
      <c r="G721" s="51"/>
      <c r="H721" s="51"/>
    </row>
    <row r="722" spans="1:8">
      <c r="A722" s="51"/>
      <c r="B722" s="51"/>
      <c r="C722" s="51"/>
      <c r="D722" s="51"/>
      <c r="E722" s="51"/>
      <c r="F722" s="51"/>
      <c r="G722" s="51"/>
      <c r="H722" s="51"/>
    </row>
    <row r="723" spans="1:8">
      <c r="A723" s="51"/>
      <c r="B723" s="51"/>
      <c r="C723" s="51"/>
      <c r="D723" s="51"/>
      <c r="E723" s="51"/>
      <c r="F723" s="51"/>
      <c r="G723" s="51"/>
      <c r="H723" s="51"/>
    </row>
    <row r="724" spans="1:8">
      <c r="A724" s="51"/>
      <c r="B724" s="51"/>
      <c r="C724" s="51"/>
      <c r="D724" s="51"/>
      <c r="E724" s="51"/>
      <c r="F724" s="51"/>
      <c r="G724" s="51"/>
      <c r="H724" s="51"/>
    </row>
    <row r="725" spans="1:8">
      <c r="A725" s="51"/>
      <c r="B725" s="51"/>
      <c r="C725" s="51"/>
      <c r="D725" s="51"/>
      <c r="E725" s="51"/>
      <c r="F725" s="51"/>
      <c r="G725" s="51"/>
      <c r="H725" s="51"/>
    </row>
    <row r="726" spans="1:8">
      <c r="A726" s="51"/>
      <c r="B726" s="51"/>
      <c r="C726" s="51"/>
      <c r="D726" s="51"/>
      <c r="E726" s="51"/>
      <c r="F726" s="51"/>
      <c r="G726" s="51"/>
      <c r="H726" s="51"/>
    </row>
    <row r="727" spans="1:8">
      <c r="A727" s="51"/>
      <c r="B727" s="51"/>
      <c r="C727" s="51"/>
      <c r="D727" s="51"/>
      <c r="E727" s="51"/>
      <c r="F727" s="51"/>
      <c r="G727" s="51"/>
      <c r="H727" s="51"/>
    </row>
    <row r="728" spans="1:8">
      <c r="A728" s="51"/>
      <c r="B728" s="51"/>
      <c r="C728" s="51"/>
      <c r="D728" s="51"/>
      <c r="E728" s="51"/>
      <c r="F728" s="51"/>
      <c r="G728" s="51"/>
      <c r="H728" s="51"/>
    </row>
    <row r="729" spans="1:8">
      <c r="A729" s="51"/>
      <c r="B729" s="51"/>
      <c r="C729" s="51"/>
      <c r="D729" s="51"/>
      <c r="E729" s="51"/>
      <c r="F729" s="51"/>
      <c r="G729" s="51"/>
      <c r="H729" s="51"/>
    </row>
    <row r="730" spans="1:8">
      <c r="A730" s="51"/>
      <c r="B730" s="51"/>
      <c r="C730" s="51"/>
      <c r="D730" s="51"/>
      <c r="E730" s="51"/>
      <c r="F730" s="51"/>
      <c r="G730" s="51"/>
      <c r="H730" s="51"/>
    </row>
    <row r="731" spans="1:8">
      <c r="A731" s="51"/>
      <c r="B731" s="51"/>
      <c r="C731" s="51"/>
      <c r="D731" s="51"/>
      <c r="E731" s="51"/>
      <c r="F731" s="51"/>
      <c r="G731" s="51"/>
      <c r="H731" s="51"/>
    </row>
    <row r="732" spans="1:8">
      <c r="A732" s="51"/>
      <c r="B732" s="51"/>
      <c r="C732" s="51"/>
      <c r="D732" s="51"/>
      <c r="E732" s="51"/>
      <c r="F732" s="51"/>
      <c r="G732" s="51"/>
      <c r="H732" s="51"/>
    </row>
    <row r="733" spans="1:8">
      <c r="A733" s="51"/>
      <c r="B733" s="51"/>
      <c r="C733" s="51"/>
      <c r="D733" s="51"/>
      <c r="E733" s="51"/>
      <c r="F733" s="51"/>
      <c r="G733" s="51"/>
      <c r="H733" s="51"/>
    </row>
    <row r="734" spans="1:8">
      <c r="A734" s="51"/>
      <c r="B734" s="51"/>
      <c r="C734" s="51"/>
      <c r="D734" s="51"/>
      <c r="E734" s="51"/>
      <c r="F734" s="51"/>
      <c r="G734" s="51"/>
      <c r="H734" s="51"/>
    </row>
    <row r="735" spans="1:8">
      <c r="A735" s="51"/>
      <c r="B735" s="51"/>
      <c r="C735" s="51"/>
      <c r="D735" s="51"/>
      <c r="E735" s="51"/>
      <c r="F735" s="51"/>
      <c r="G735" s="51"/>
      <c r="H735" s="51"/>
    </row>
    <row r="736" spans="1:8">
      <c r="A736" s="51"/>
      <c r="B736" s="51"/>
      <c r="C736" s="51"/>
      <c r="D736" s="51"/>
      <c r="E736" s="51"/>
      <c r="F736" s="51"/>
      <c r="G736" s="51"/>
      <c r="H736" s="51"/>
    </row>
    <row r="737" spans="1:8">
      <c r="A737" s="51"/>
      <c r="B737" s="51"/>
      <c r="C737" s="51"/>
      <c r="D737" s="51"/>
      <c r="E737" s="51"/>
      <c r="F737" s="51"/>
      <c r="G737" s="51"/>
      <c r="H737" s="51"/>
    </row>
    <row r="738" spans="1:8">
      <c r="A738" s="51"/>
      <c r="B738" s="51"/>
      <c r="C738" s="51"/>
      <c r="D738" s="51"/>
      <c r="E738" s="51"/>
      <c r="F738" s="51"/>
      <c r="G738" s="51"/>
      <c r="H738" s="51"/>
    </row>
    <row r="739" spans="1:8">
      <c r="A739" s="51"/>
      <c r="B739" s="51"/>
      <c r="C739" s="51"/>
      <c r="D739" s="51"/>
      <c r="E739" s="51"/>
      <c r="F739" s="51"/>
      <c r="G739" s="51"/>
      <c r="H739" s="51"/>
    </row>
    <row r="740" spans="1:8">
      <c r="A740" s="51"/>
      <c r="B740" s="51"/>
      <c r="C740" s="51"/>
      <c r="D740" s="51"/>
      <c r="E740" s="51"/>
      <c r="F740" s="51"/>
      <c r="G740" s="51"/>
      <c r="H740" s="51"/>
    </row>
    <row r="741" spans="1:8">
      <c r="A741" s="51"/>
      <c r="B741" s="51"/>
      <c r="C741" s="51"/>
      <c r="D741" s="51"/>
      <c r="E741" s="51"/>
      <c r="F741" s="51"/>
      <c r="G741" s="51"/>
      <c r="H741" s="51"/>
    </row>
  </sheetData>
  <autoFilter ref="A2:H242"/>
  <mergeCells count="1">
    <mergeCell ref="R1:Y1"/>
  </mergeCells>
  <phoneticPr fontId="6" type="noConversion"/>
  <hyperlinks>
    <hyperlink ref="G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S50"/>
  <sheetViews>
    <sheetView zoomScaleNormal="100" workbookViewId="0">
      <selection activeCell="L53" sqref="L53"/>
    </sheetView>
  </sheetViews>
  <sheetFormatPr defaultColWidth="8.85546875" defaultRowHeight="12.75"/>
  <cols>
    <col min="2" max="11" width="8.85546875" style="1"/>
  </cols>
  <sheetData>
    <row r="1" spans="1:11" ht="24.75" customHeight="1">
      <c r="B1" s="17" t="s">
        <v>791</v>
      </c>
      <c r="C1" s="31"/>
      <c r="D1" s="31"/>
      <c r="E1" s="31"/>
      <c r="F1" s="31"/>
      <c r="G1" s="31"/>
      <c r="H1" s="124"/>
      <c r="I1" s="124"/>
      <c r="J1" s="221" t="s">
        <v>249</v>
      </c>
      <c r="K1" s="221"/>
    </row>
    <row r="2" spans="1:11">
      <c r="A2" s="44"/>
      <c r="B2" s="220" t="s">
        <v>571</v>
      </c>
      <c r="C2" s="220"/>
      <c r="D2" s="220"/>
      <c r="E2" s="220"/>
      <c r="F2" s="220"/>
      <c r="G2" s="220" t="s">
        <v>560</v>
      </c>
      <c r="H2" s="220"/>
      <c r="I2" s="220"/>
      <c r="J2" s="220"/>
      <c r="K2" s="220"/>
    </row>
    <row r="3" spans="1:11">
      <c r="A3" s="44" t="s">
        <v>206</v>
      </c>
      <c r="B3" s="61" t="s">
        <v>556</v>
      </c>
      <c r="C3" s="61" t="s">
        <v>233</v>
      </c>
      <c r="D3" s="61" t="s">
        <v>234</v>
      </c>
      <c r="E3" s="61" t="s">
        <v>235</v>
      </c>
      <c r="F3" s="61" t="s">
        <v>557</v>
      </c>
      <c r="G3" s="61" t="s">
        <v>556</v>
      </c>
      <c r="H3" s="61" t="s">
        <v>233</v>
      </c>
      <c r="I3" s="61" t="s">
        <v>234</v>
      </c>
      <c r="J3" s="61" t="s">
        <v>235</v>
      </c>
      <c r="K3" s="61" t="s">
        <v>557</v>
      </c>
    </row>
    <row r="4" spans="1:11">
      <c r="A4" s="44" t="s">
        <v>285</v>
      </c>
      <c r="B4" s="68">
        <v>1883.129958</v>
      </c>
      <c r="C4" s="68">
        <v>2177.3020096</v>
      </c>
      <c r="D4" s="68">
        <v>2159.3012678999999</v>
      </c>
      <c r="E4" s="68">
        <v>2571.7909473999998</v>
      </c>
      <c r="F4" s="68">
        <v>3489.5749546000002</v>
      </c>
      <c r="G4" s="68">
        <v>4410.7200143</v>
      </c>
      <c r="H4" s="68">
        <v>2341.8619497</v>
      </c>
      <c r="I4" s="68">
        <v>2231.0607911000002</v>
      </c>
      <c r="J4" s="68">
        <v>2439.5097860000001</v>
      </c>
      <c r="K4" s="68">
        <v>3965.4886759000001</v>
      </c>
    </row>
    <row r="5" spans="1:11">
      <c r="A5" s="44" t="s">
        <v>286</v>
      </c>
      <c r="B5" s="68">
        <v>2174.2056419</v>
      </c>
      <c r="C5" s="68">
        <v>2807.3931389999998</v>
      </c>
      <c r="D5" s="68">
        <v>2443.2879059000002</v>
      </c>
      <c r="E5" s="68">
        <v>2125.6854766000001</v>
      </c>
      <c r="F5" s="68">
        <v>3585.4633662000001</v>
      </c>
      <c r="G5" s="68">
        <v>3758.9125829</v>
      </c>
      <c r="H5" s="68">
        <v>2863.1259501999998</v>
      </c>
      <c r="I5" s="68">
        <v>3017.4961868</v>
      </c>
      <c r="J5" s="68">
        <v>2333.1563550999999</v>
      </c>
      <c r="K5" s="68">
        <v>4801.5372086999996</v>
      </c>
    </row>
    <row r="6" spans="1:11">
      <c r="A6" s="44" t="s">
        <v>226</v>
      </c>
      <c r="B6" s="68">
        <v>1453.6578629999999</v>
      </c>
      <c r="C6" s="68">
        <v>1093.9168924000001</v>
      </c>
      <c r="D6" s="68">
        <v>639.38786041000003</v>
      </c>
      <c r="E6" s="68">
        <v>1011.1194448</v>
      </c>
      <c r="F6" s="68">
        <v>1597.8904697999999</v>
      </c>
      <c r="G6" s="68">
        <v>496.12458785000001</v>
      </c>
      <c r="H6" s="68">
        <v>1025.4299630999999</v>
      </c>
      <c r="I6" s="68">
        <v>3309.5201906000002</v>
      </c>
      <c r="J6" s="68">
        <v>1569.9222943</v>
      </c>
      <c r="K6" s="68">
        <v>5140.5703604999999</v>
      </c>
    </row>
    <row r="7" spans="1:11">
      <c r="A7" s="44">
        <v>1980</v>
      </c>
      <c r="B7" s="68">
        <v>4295.7296730999997</v>
      </c>
      <c r="C7" s="68">
        <v>2525.9309291999998</v>
      </c>
      <c r="D7" s="68">
        <v>3116.6754243</v>
      </c>
      <c r="E7" s="68">
        <v>2132.3770755</v>
      </c>
      <c r="F7" s="68">
        <v>1629.1121667</v>
      </c>
      <c r="G7" s="68">
        <v>6657.5301035000002</v>
      </c>
      <c r="H7" s="68">
        <v>5881.2574697999999</v>
      </c>
      <c r="I7" s="68">
        <v>7702.5129730999997</v>
      </c>
      <c r="J7" s="68">
        <v>5360.4185525000003</v>
      </c>
      <c r="K7" s="68">
        <v>3051.8856286999999</v>
      </c>
    </row>
    <row r="8" spans="1:11">
      <c r="A8" s="44">
        <v>1981</v>
      </c>
      <c r="B8" s="68">
        <v>4084.4014705</v>
      </c>
      <c r="C8" s="68">
        <v>2529.3202974999999</v>
      </c>
      <c r="D8" s="68">
        <v>2970.5743517999999</v>
      </c>
      <c r="E8" s="68">
        <v>2256.4895542999998</v>
      </c>
      <c r="F8" s="68">
        <v>2025.9186958</v>
      </c>
      <c r="G8" s="68">
        <v>10705.775584000001</v>
      </c>
      <c r="H8" s="68">
        <v>5580.0751719</v>
      </c>
      <c r="I8" s="68">
        <v>6927.5211584999997</v>
      </c>
      <c r="J8" s="68">
        <v>4325.6788435999997</v>
      </c>
      <c r="K8" s="68">
        <v>3420.7583212</v>
      </c>
    </row>
    <row r="9" spans="1:11">
      <c r="A9" s="44">
        <v>1982</v>
      </c>
      <c r="B9" s="68">
        <v>4228.1775084999999</v>
      </c>
      <c r="C9" s="68">
        <v>2845.9463959999998</v>
      </c>
      <c r="D9" s="68">
        <v>2986.3102604000001</v>
      </c>
      <c r="E9" s="68">
        <v>3381.1322918000001</v>
      </c>
      <c r="F9" s="68">
        <v>1512.5698937</v>
      </c>
      <c r="G9" s="68">
        <v>7770.8350847000002</v>
      </c>
      <c r="H9" s="68">
        <v>5123.2757820999996</v>
      </c>
      <c r="I9" s="68">
        <v>3880.3341423000002</v>
      </c>
      <c r="J9" s="68">
        <v>3758.7898866999999</v>
      </c>
      <c r="K9" s="68">
        <v>3493.0055788</v>
      </c>
    </row>
    <row r="10" spans="1:11">
      <c r="A10" s="44">
        <v>1983</v>
      </c>
      <c r="B10" s="68">
        <v>4193.3806647000001</v>
      </c>
      <c r="C10" s="68">
        <v>2345.4761309999999</v>
      </c>
      <c r="D10" s="68">
        <v>2251.720057</v>
      </c>
      <c r="E10" s="68">
        <v>1985.0313343</v>
      </c>
      <c r="F10" s="68">
        <v>1756.3627566</v>
      </c>
      <c r="G10" s="68">
        <v>5044.8081603000001</v>
      </c>
      <c r="H10" s="68">
        <v>3508.9987758000002</v>
      </c>
      <c r="I10" s="68">
        <v>2858.7084298999998</v>
      </c>
      <c r="J10" s="68">
        <v>3373.6008913999999</v>
      </c>
      <c r="K10" s="68">
        <v>4079.1862255000001</v>
      </c>
    </row>
    <row r="11" spans="1:11">
      <c r="A11" s="44">
        <v>1984</v>
      </c>
      <c r="B11" s="68">
        <v>3840.8568203</v>
      </c>
      <c r="C11" s="68">
        <v>3190.6802498000002</v>
      </c>
      <c r="D11" s="68">
        <v>2451.8364649</v>
      </c>
      <c r="E11" s="68">
        <v>2530.1239328000001</v>
      </c>
      <c r="F11" s="68">
        <v>2092.3382548</v>
      </c>
      <c r="G11" s="68">
        <v>3124.4722978</v>
      </c>
      <c r="H11" s="68">
        <v>3206.6875725</v>
      </c>
      <c r="I11" s="68">
        <v>3484.3129849000002</v>
      </c>
      <c r="J11" s="68">
        <v>3484.7477540999998</v>
      </c>
      <c r="K11" s="68">
        <v>3794.2623306999999</v>
      </c>
    </row>
    <row r="12" spans="1:11">
      <c r="A12" s="44">
        <v>1985</v>
      </c>
      <c r="B12" s="68">
        <v>4206.8287350999999</v>
      </c>
      <c r="C12" s="68">
        <v>3185.1418923000001</v>
      </c>
      <c r="D12" s="68">
        <v>2915.0325763999999</v>
      </c>
      <c r="E12" s="68">
        <v>2503.4304559000002</v>
      </c>
      <c r="F12" s="68">
        <v>1953.1098583</v>
      </c>
      <c r="G12" s="68">
        <v>5191.9860097000001</v>
      </c>
      <c r="H12" s="68">
        <v>3319.8581414</v>
      </c>
      <c r="I12" s="68">
        <v>3932.7619540999999</v>
      </c>
      <c r="J12" s="68">
        <v>3208.7627266999998</v>
      </c>
      <c r="K12" s="68">
        <v>4434.9737950999997</v>
      </c>
    </row>
    <row r="13" spans="1:11">
      <c r="A13" s="44">
        <v>1986</v>
      </c>
      <c r="B13" s="68">
        <v>4230.2384089999996</v>
      </c>
      <c r="C13" s="68">
        <v>3423.7337200000002</v>
      </c>
      <c r="D13" s="68">
        <v>2583.5142646999998</v>
      </c>
      <c r="E13" s="68">
        <v>2469.6818487</v>
      </c>
      <c r="F13" s="68">
        <v>2507.6697078000002</v>
      </c>
      <c r="G13" s="68">
        <v>6897.5603260999997</v>
      </c>
      <c r="H13" s="68">
        <v>3821.6701395999999</v>
      </c>
      <c r="I13" s="68">
        <v>3755.9866864999999</v>
      </c>
      <c r="J13" s="68">
        <v>3773.9603167</v>
      </c>
      <c r="K13" s="68">
        <v>3491.7832785000001</v>
      </c>
    </row>
    <row r="14" spans="1:11">
      <c r="A14" s="44">
        <v>1987</v>
      </c>
      <c r="B14" s="68">
        <v>3963.4562402000001</v>
      </c>
      <c r="C14" s="68">
        <v>3620.9481498</v>
      </c>
      <c r="D14" s="68">
        <v>2936.5633498000002</v>
      </c>
      <c r="E14" s="68">
        <v>3313.7903586000002</v>
      </c>
      <c r="F14" s="68">
        <v>2974.1347021000001</v>
      </c>
      <c r="G14" s="68">
        <v>5669.3683672999996</v>
      </c>
      <c r="H14" s="68">
        <v>3835.4849238000002</v>
      </c>
      <c r="I14" s="68">
        <v>4287.7487884000002</v>
      </c>
      <c r="J14" s="68">
        <v>4004.6890119</v>
      </c>
      <c r="K14" s="68">
        <v>3706.6863503</v>
      </c>
    </row>
    <row r="15" spans="1:11">
      <c r="A15" s="44">
        <v>1988</v>
      </c>
      <c r="B15" s="68">
        <v>4303.2875443000003</v>
      </c>
      <c r="C15" s="68">
        <v>4009.1530481</v>
      </c>
      <c r="D15" s="68">
        <v>3247.1130008999999</v>
      </c>
      <c r="E15" s="68">
        <v>3268.4480217999999</v>
      </c>
      <c r="F15" s="68">
        <v>2995.8386829999999</v>
      </c>
      <c r="G15" s="68">
        <v>4682.9214658000001</v>
      </c>
      <c r="H15" s="68">
        <v>4032.2189401999999</v>
      </c>
      <c r="I15" s="68">
        <v>4176.2354536000003</v>
      </c>
      <c r="J15" s="68">
        <v>4107.4522552999997</v>
      </c>
      <c r="K15" s="68">
        <v>4789.0509363000001</v>
      </c>
    </row>
    <row r="16" spans="1:11">
      <c r="A16" s="44">
        <v>1989</v>
      </c>
      <c r="B16" s="68">
        <v>5161.2459949000004</v>
      </c>
      <c r="C16" s="68">
        <v>4146.6926327000001</v>
      </c>
      <c r="D16" s="68">
        <v>3487.0966438</v>
      </c>
      <c r="E16" s="68">
        <v>3509.6325471999999</v>
      </c>
      <c r="F16" s="68">
        <v>3145.2950762</v>
      </c>
      <c r="G16" s="68">
        <v>4285.3011636000001</v>
      </c>
      <c r="H16" s="68">
        <v>3228.4955043999998</v>
      </c>
      <c r="I16" s="68">
        <v>4414.7344770999998</v>
      </c>
      <c r="J16" s="68">
        <v>4543.6546582000001</v>
      </c>
      <c r="K16" s="68">
        <v>4615.104585</v>
      </c>
    </row>
    <row r="17" spans="1:11">
      <c r="A17" s="44">
        <v>1990</v>
      </c>
      <c r="B17" s="68">
        <v>4715.9956859000004</v>
      </c>
      <c r="C17" s="68">
        <v>4659.8954432999999</v>
      </c>
      <c r="D17" s="68">
        <v>3892.4056175000001</v>
      </c>
      <c r="E17" s="68">
        <v>3714.6085926000001</v>
      </c>
      <c r="F17" s="68">
        <v>3688.9049106000002</v>
      </c>
      <c r="G17" s="68">
        <v>3779.3932877000002</v>
      </c>
      <c r="H17" s="68">
        <v>3312.6768910000001</v>
      </c>
      <c r="I17" s="68">
        <v>4579.4462425000002</v>
      </c>
      <c r="J17" s="68">
        <v>4838.4326456999997</v>
      </c>
      <c r="K17" s="68">
        <v>4444.2452472000004</v>
      </c>
    </row>
    <row r="18" spans="1:11">
      <c r="A18" s="44">
        <v>1991</v>
      </c>
      <c r="B18" s="68">
        <v>5111.1643001000002</v>
      </c>
      <c r="C18" s="68">
        <v>5441.6154169000001</v>
      </c>
      <c r="D18" s="68">
        <v>4217.8898280000003</v>
      </c>
      <c r="E18" s="68">
        <v>4010.7070313999998</v>
      </c>
      <c r="F18" s="68">
        <v>4008.7035216999998</v>
      </c>
      <c r="G18" s="68">
        <v>3246.3518746999998</v>
      </c>
      <c r="H18" s="68">
        <v>4837.8864393000003</v>
      </c>
      <c r="I18" s="68">
        <v>4698.7474831999998</v>
      </c>
      <c r="J18" s="68">
        <v>5068.3143295999998</v>
      </c>
      <c r="K18" s="68">
        <v>4305.6374053</v>
      </c>
    </row>
    <row r="19" spans="1:11">
      <c r="A19" s="44">
        <v>1992</v>
      </c>
      <c r="B19" s="68">
        <v>5081.4757283999998</v>
      </c>
      <c r="C19" s="68">
        <v>5322.1653394000004</v>
      </c>
      <c r="D19" s="68">
        <v>4647.1534146000004</v>
      </c>
      <c r="E19" s="68">
        <v>4470.522379</v>
      </c>
      <c r="F19" s="68">
        <v>4249.7177887999997</v>
      </c>
      <c r="G19" s="68">
        <v>6453.5306339999997</v>
      </c>
      <c r="H19" s="68">
        <v>3741.8068492000002</v>
      </c>
      <c r="I19" s="68">
        <v>4914.1633998999996</v>
      </c>
      <c r="J19" s="68">
        <v>5362.9546145000004</v>
      </c>
      <c r="K19" s="68">
        <v>4244.3384753999999</v>
      </c>
    </row>
    <row r="20" spans="1:11">
      <c r="A20" s="44">
        <v>1993</v>
      </c>
      <c r="B20" s="68">
        <v>5162.0780310999999</v>
      </c>
      <c r="C20" s="68">
        <v>5771.4128295999999</v>
      </c>
      <c r="D20" s="68">
        <v>4969.9015318000002</v>
      </c>
      <c r="E20" s="68">
        <v>5033.9408640000001</v>
      </c>
      <c r="F20" s="68">
        <v>4434.2824460000002</v>
      </c>
      <c r="G20" s="68">
        <v>3872.0207304</v>
      </c>
      <c r="H20" s="68">
        <v>4698.3832211999998</v>
      </c>
      <c r="I20" s="68">
        <v>5274.7271151000004</v>
      </c>
      <c r="J20" s="68">
        <v>5436.7275084000003</v>
      </c>
      <c r="K20" s="68">
        <v>4594.4576273000002</v>
      </c>
    </row>
    <row r="21" spans="1:11">
      <c r="A21" s="44">
        <v>1994</v>
      </c>
      <c r="B21" s="68">
        <v>5317.0880047000001</v>
      </c>
      <c r="C21" s="68">
        <v>6049.3856634000003</v>
      </c>
      <c r="D21" s="68">
        <v>5392.0819878000002</v>
      </c>
      <c r="E21" s="68">
        <v>5625.9369176</v>
      </c>
      <c r="F21" s="68">
        <v>4467.5257396999996</v>
      </c>
      <c r="G21" s="68">
        <v>6729.4132104</v>
      </c>
      <c r="H21" s="68">
        <v>4894.6057530999997</v>
      </c>
      <c r="I21" s="68">
        <v>5606.6867355000004</v>
      </c>
      <c r="J21" s="68">
        <v>5553.8521491000001</v>
      </c>
      <c r="K21" s="68">
        <v>5047.3181680999996</v>
      </c>
    </row>
    <row r="22" spans="1:11">
      <c r="A22" s="44">
        <v>1995</v>
      </c>
      <c r="B22" s="68">
        <v>5784.0266653999997</v>
      </c>
      <c r="C22" s="68">
        <v>6097.0384008999999</v>
      </c>
      <c r="D22" s="68">
        <v>5945.8202869999996</v>
      </c>
      <c r="E22" s="68">
        <v>6186.8201640999996</v>
      </c>
      <c r="F22" s="68">
        <v>5393.9572563000002</v>
      </c>
      <c r="G22" s="68">
        <v>4512.2155034999996</v>
      </c>
      <c r="H22" s="68">
        <v>4492.4488124</v>
      </c>
      <c r="I22" s="68">
        <v>6796.2237017999996</v>
      </c>
      <c r="J22" s="68">
        <v>6056.6904260000001</v>
      </c>
      <c r="K22" s="68">
        <v>4990.6397176</v>
      </c>
    </row>
    <row r="23" spans="1:11">
      <c r="A23" s="44">
        <v>1996</v>
      </c>
      <c r="B23" s="68">
        <v>5981.8828353999997</v>
      </c>
      <c r="C23" s="68">
        <v>6423.7554712000001</v>
      </c>
      <c r="D23" s="68">
        <v>6284.2325201000003</v>
      </c>
      <c r="E23" s="68">
        <v>7274.5622481999999</v>
      </c>
      <c r="F23" s="68">
        <v>5914.7783321999996</v>
      </c>
      <c r="G23" s="68">
        <v>2892.3492664</v>
      </c>
      <c r="H23" s="68">
        <v>6184.0590088999998</v>
      </c>
      <c r="I23" s="68">
        <v>6696.1901274000002</v>
      </c>
      <c r="J23" s="68">
        <v>6260.0506302000003</v>
      </c>
      <c r="K23" s="68">
        <v>5187.4431403999997</v>
      </c>
    </row>
    <row r="24" spans="1:11">
      <c r="A24" s="44">
        <v>1997</v>
      </c>
      <c r="B24" s="68">
        <v>6232.2552082000002</v>
      </c>
      <c r="C24" s="68">
        <v>6733.8318456999996</v>
      </c>
      <c r="D24" s="68">
        <v>6569.1161757</v>
      </c>
      <c r="E24" s="68">
        <v>7410.7376824000003</v>
      </c>
      <c r="F24" s="68">
        <v>6035.5175847999999</v>
      </c>
      <c r="G24" s="68">
        <v>2902.2359455999999</v>
      </c>
      <c r="H24" s="68">
        <v>6553.9207078999998</v>
      </c>
      <c r="I24" s="68">
        <v>6188.7458223000003</v>
      </c>
      <c r="J24" s="68">
        <v>6659.2248031999998</v>
      </c>
      <c r="K24" s="68">
        <v>6006.1975406000001</v>
      </c>
    </row>
    <row r="25" spans="1:11">
      <c r="A25" s="44">
        <v>1998</v>
      </c>
      <c r="B25" s="68">
        <v>6241.1292989000003</v>
      </c>
      <c r="C25" s="68">
        <v>7024.9957489999997</v>
      </c>
      <c r="D25" s="68">
        <v>6964.7292444000004</v>
      </c>
      <c r="E25" s="68">
        <v>7227.2758973999998</v>
      </c>
      <c r="F25" s="68">
        <v>6424.1872073000004</v>
      </c>
      <c r="G25" s="68">
        <v>3093.3369306999998</v>
      </c>
      <c r="H25" s="68">
        <v>4860.8867782999996</v>
      </c>
      <c r="I25" s="68">
        <v>6698.6035319000002</v>
      </c>
      <c r="J25" s="68">
        <v>6913.8677332999996</v>
      </c>
      <c r="K25" s="68">
        <v>6366.8823942999998</v>
      </c>
    </row>
    <row r="26" spans="1:11">
      <c r="A26" s="44">
        <v>1999</v>
      </c>
      <c r="B26" s="68">
        <v>6462.9997928000003</v>
      </c>
      <c r="C26" s="68">
        <v>7234.7201064000001</v>
      </c>
      <c r="D26" s="68">
        <v>7278.9787046000001</v>
      </c>
      <c r="E26" s="68">
        <v>7121.3899224999996</v>
      </c>
      <c r="F26" s="68">
        <v>6582.3504019000002</v>
      </c>
      <c r="G26" s="68">
        <v>4289.9834051999997</v>
      </c>
      <c r="H26" s="68">
        <v>6065.6808688000001</v>
      </c>
      <c r="I26" s="68">
        <v>6956.0723718999998</v>
      </c>
      <c r="J26" s="68">
        <v>7306.8054060000004</v>
      </c>
      <c r="K26" s="68">
        <v>6810.5758913</v>
      </c>
    </row>
    <row r="27" spans="1:11">
      <c r="A27" s="44">
        <v>2000</v>
      </c>
      <c r="B27" s="68">
        <v>6791.4425155999998</v>
      </c>
      <c r="C27" s="68">
        <v>7443.4580265000004</v>
      </c>
      <c r="D27" s="68">
        <v>7372.5660177999998</v>
      </c>
      <c r="E27" s="68">
        <v>7606.8010035999996</v>
      </c>
      <c r="F27" s="68">
        <v>6701.6098104000002</v>
      </c>
      <c r="G27" s="68">
        <v>4975.3037510000004</v>
      </c>
      <c r="H27" s="68">
        <v>6669.0279711000003</v>
      </c>
      <c r="I27" s="68">
        <v>7592.7626732999997</v>
      </c>
      <c r="J27" s="68">
        <v>7514.4394031000002</v>
      </c>
      <c r="K27" s="68">
        <v>7245.2861845999996</v>
      </c>
    </row>
    <row r="28" spans="1:11">
      <c r="A28" s="44">
        <v>2001</v>
      </c>
      <c r="B28" s="68">
        <v>7097.7849241000004</v>
      </c>
      <c r="C28" s="68">
        <v>7834.2895939999999</v>
      </c>
      <c r="D28" s="68">
        <v>7799.0253540000003</v>
      </c>
      <c r="E28" s="68">
        <v>7766.4298953999996</v>
      </c>
      <c r="F28" s="68">
        <v>6903.8691681</v>
      </c>
      <c r="G28" s="68">
        <v>3553.9929824000001</v>
      </c>
      <c r="H28" s="68">
        <v>6196.1942546</v>
      </c>
      <c r="I28" s="68">
        <v>8088.9397239999998</v>
      </c>
      <c r="J28" s="68">
        <v>7674.6239912000001</v>
      </c>
      <c r="K28" s="68">
        <v>7216.8409780000002</v>
      </c>
    </row>
    <row r="29" spans="1:11">
      <c r="A29" s="44">
        <v>2002</v>
      </c>
      <c r="B29" s="68">
        <v>7362.3091544999997</v>
      </c>
      <c r="C29" s="68">
        <v>8003.3316789999999</v>
      </c>
      <c r="D29" s="68">
        <v>7985.0882124999998</v>
      </c>
      <c r="E29" s="68">
        <v>8233.7604859000003</v>
      </c>
      <c r="F29" s="68">
        <v>6944.7655384</v>
      </c>
      <c r="G29" s="68">
        <v>5378.2084158999996</v>
      </c>
      <c r="H29" s="68">
        <v>6707.3084632</v>
      </c>
      <c r="I29" s="68">
        <v>7891.3602493999997</v>
      </c>
      <c r="J29" s="68">
        <v>8111.2723612999998</v>
      </c>
      <c r="K29" s="68">
        <v>7036.2687294999996</v>
      </c>
    </row>
    <row r="30" spans="1:11">
      <c r="A30" s="44">
        <v>2003</v>
      </c>
      <c r="B30" s="68">
        <v>7207.3428826999998</v>
      </c>
      <c r="C30" s="68">
        <v>7717.5816269999996</v>
      </c>
      <c r="D30" s="68">
        <v>8078.8222348999998</v>
      </c>
      <c r="E30" s="68">
        <v>8689.3361485000005</v>
      </c>
      <c r="F30" s="68">
        <v>7318.9778029999998</v>
      </c>
      <c r="G30" s="68">
        <v>4885.6501908999999</v>
      </c>
      <c r="H30" s="68">
        <v>6303.9000170999998</v>
      </c>
      <c r="I30" s="68">
        <v>9317.4947451000007</v>
      </c>
      <c r="J30" s="68">
        <v>8397.4118923999995</v>
      </c>
      <c r="K30" s="68">
        <v>7234.1202148000002</v>
      </c>
    </row>
    <row r="31" spans="1:11">
      <c r="A31" s="44">
        <v>2004</v>
      </c>
      <c r="B31" s="68">
        <v>8077.3279614000003</v>
      </c>
      <c r="C31" s="68">
        <v>8907.2578599000008</v>
      </c>
      <c r="D31" s="68">
        <v>9377.7554918000005</v>
      </c>
      <c r="E31" s="68">
        <v>9931.9880604000009</v>
      </c>
      <c r="F31" s="68">
        <v>8079.2888610999998</v>
      </c>
      <c r="G31" s="68">
        <v>5462.5951752999999</v>
      </c>
      <c r="H31" s="68">
        <v>7228.8598665</v>
      </c>
      <c r="I31" s="68">
        <v>10016.167834</v>
      </c>
      <c r="J31" s="68">
        <v>8921.1651304000006</v>
      </c>
      <c r="K31" s="68">
        <v>7830.3862141999998</v>
      </c>
    </row>
    <row r="32" spans="1:11">
      <c r="A32" s="44">
        <v>2005</v>
      </c>
      <c r="B32" s="68">
        <v>8497.6755004000006</v>
      </c>
      <c r="C32" s="68">
        <v>9283.5604402000008</v>
      </c>
      <c r="D32" s="68">
        <v>9776.3170922000008</v>
      </c>
      <c r="E32" s="68">
        <v>10307.771500999999</v>
      </c>
      <c r="F32" s="68">
        <v>8505.0814384000005</v>
      </c>
      <c r="G32" s="68">
        <v>4970.1827689000002</v>
      </c>
      <c r="H32" s="68">
        <v>8021.5834004999997</v>
      </c>
      <c r="I32" s="68">
        <v>11350.440702</v>
      </c>
      <c r="J32" s="68">
        <v>10202.926331000001</v>
      </c>
      <c r="K32" s="68">
        <v>8378.5134225000002</v>
      </c>
    </row>
    <row r="33" spans="1:11">
      <c r="A33" s="44">
        <v>2006</v>
      </c>
      <c r="B33" s="68">
        <v>8703.3632486999995</v>
      </c>
      <c r="C33" s="68">
        <v>9410.3009939000003</v>
      </c>
      <c r="D33" s="68">
        <v>9970.3552596000009</v>
      </c>
      <c r="E33" s="68">
        <v>10438.290494000001</v>
      </c>
      <c r="F33" s="68">
        <v>8866.8553157000006</v>
      </c>
      <c r="G33" s="68">
        <v>4516.8582975999998</v>
      </c>
      <c r="H33" s="68">
        <v>8154.3747781000002</v>
      </c>
      <c r="I33" s="68">
        <v>11808.626926999999</v>
      </c>
      <c r="J33" s="68">
        <v>10941.877801000001</v>
      </c>
      <c r="K33" s="68">
        <v>9345.5883573999999</v>
      </c>
    </row>
    <row r="34" spans="1:11">
      <c r="A34" s="44">
        <v>2007</v>
      </c>
      <c r="B34" s="68">
        <v>8922.5721771000008</v>
      </c>
      <c r="C34" s="68">
        <v>9497.7818573000004</v>
      </c>
      <c r="D34" s="68">
        <v>10281.763257000001</v>
      </c>
      <c r="E34" s="68">
        <v>10542.396046</v>
      </c>
      <c r="F34" s="68">
        <v>9246.1470090999992</v>
      </c>
      <c r="G34" s="68">
        <v>4938.1299962000003</v>
      </c>
      <c r="H34" s="68">
        <v>7560.7501050999999</v>
      </c>
      <c r="I34" s="68">
        <v>11779.239357</v>
      </c>
      <c r="J34" s="68">
        <v>11833.857679000001</v>
      </c>
      <c r="K34" s="68">
        <v>10660.291509999999</v>
      </c>
    </row>
    <row r="35" spans="1:11">
      <c r="A35" s="44">
        <v>2008</v>
      </c>
      <c r="B35" s="68">
        <v>9119.6839798000001</v>
      </c>
      <c r="C35" s="68">
        <v>9569.3944382999998</v>
      </c>
      <c r="D35" s="68">
        <v>10297.961159</v>
      </c>
      <c r="E35" s="68">
        <v>10507.276408</v>
      </c>
      <c r="F35" s="68">
        <v>9487.6615373000004</v>
      </c>
      <c r="G35" s="68">
        <v>5464.3963573000001</v>
      </c>
      <c r="H35" s="68">
        <v>8657.3615090999992</v>
      </c>
      <c r="I35" s="68">
        <v>11485.245416</v>
      </c>
      <c r="J35" s="68">
        <v>12553.318998000001</v>
      </c>
      <c r="K35" s="68">
        <v>10602.951010999999</v>
      </c>
    </row>
    <row r="36" spans="1:11">
      <c r="A36" s="44">
        <v>2009</v>
      </c>
      <c r="B36" s="68">
        <v>9368.5208466999993</v>
      </c>
      <c r="C36" s="68">
        <v>9638.7550267000006</v>
      </c>
      <c r="D36" s="68">
        <v>10375.096535999999</v>
      </c>
      <c r="E36" s="68">
        <v>10746.226531</v>
      </c>
      <c r="F36" s="68">
        <v>9764.0974246999995</v>
      </c>
      <c r="G36" s="68">
        <v>5497.2596766999995</v>
      </c>
      <c r="H36" s="68">
        <v>12100.226640999999</v>
      </c>
      <c r="I36" s="68">
        <v>12332.217672000001</v>
      </c>
      <c r="J36" s="68">
        <v>12969.55199</v>
      </c>
      <c r="K36" s="68">
        <v>11020.204548</v>
      </c>
    </row>
    <row r="37" spans="1:11">
      <c r="A37" s="44">
        <v>2010</v>
      </c>
      <c r="B37" s="68">
        <v>9261.9123982000001</v>
      </c>
      <c r="C37" s="68">
        <v>9583.6115475999995</v>
      </c>
      <c r="D37" s="68">
        <v>10221.50445</v>
      </c>
      <c r="E37" s="68">
        <v>10559.899429999999</v>
      </c>
      <c r="F37" s="68">
        <v>9966.9696354999996</v>
      </c>
      <c r="G37" s="68">
        <v>5273.4646904000001</v>
      </c>
      <c r="H37" s="68">
        <v>12311.504301999999</v>
      </c>
      <c r="I37" s="68">
        <v>12729.903429</v>
      </c>
      <c r="J37" s="68">
        <v>13319.7397</v>
      </c>
      <c r="K37" s="68">
        <v>10584.715501000001</v>
      </c>
    </row>
    <row r="38" spans="1:11">
      <c r="A38" s="44">
        <v>2011</v>
      </c>
      <c r="B38" s="68">
        <v>8746.9129178999992</v>
      </c>
      <c r="C38" s="68">
        <v>9624.4496632999999</v>
      </c>
      <c r="D38" s="68">
        <v>10581.258787000001</v>
      </c>
      <c r="E38" s="68">
        <v>11301.463598</v>
      </c>
      <c r="F38" s="68">
        <v>10348.034039</v>
      </c>
      <c r="G38" s="68">
        <v>8612.5905027000008</v>
      </c>
      <c r="H38" s="68">
        <v>12541.864823</v>
      </c>
      <c r="I38" s="68">
        <v>13457.247665999999</v>
      </c>
      <c r="J38" s="68">
        <v>14108.844101999999</v>
      </c>
      <c r="K38" s="68">
        <v>13390.034661</v>
      </c>
    </row>
    <row r="39" spans="1:11">
      <c r="A39" s="44">
        <v>2012</v>
      </c>
      <c r="B39" s="68">
        <v>8449.3790229999995</v>
      </c>
      <c r="C39" s="68">
        <v>9328.7215548999993</v>
      </c>
      <c r="D39" s="68">
        <v>10487.730495</v>
      </c>
      <c r="E39" s="68">
        <v>11617.324987</v>
      </c>
      <c r="F39" s="68">
        <v>10772.664357</v>
      </c>
      <c r="G39" s="68">
        <v>8974.7306208000009</v>
      </c>
      <c r="H39" s="68">
        <v>12837.324280000001</v>
      </c>
      <c r="I39" s="68">
        <v>13543.274165000001</v>
      </c>
      <c r="J39" s="68">
        <v>14818.704809000001</v>
      </c>
      <c r="K39" s="68">
        <v>15286.997495</v>
      </c>
    </row>
    <row r="40" spans="1:11">
      <c r="A40" s="44">
        <v>2013</v>
      </c>
      <c r="B40" s="68">
        <v>8796.2761702000007</v>
      </c>
      <c r="C40" s="68">
        <v>9564.9512377999999</v>
      </c>
      <c r="D40" s="68">
        <v>11012.712127000001</v>
      </c>
      <c r="E40" s="68">
        <v>12441.503097999999</v>
      </c>
      <c r="F40" s="68">
        <v>11032.634662</v>
      </c>
      <c r="G40" s="68">
        <v>9704.6059843999992</v>
      </c>
      <c r="H40" s="68">
        <v>12956.985948</v>
      </c>
      <c r="I40" s="68">
        <v>14368.378134000001</v>
      </c>
      <c r="J40" s="68">
        <v>15495.491120999999</v>
      </c>
      <c r="K40" s="68">
        <v>16060.937727</v>
      </c>
    </row>
    <row r="41" spans="1:11">
      <c r="A41" s="44">
        <v>2014</v>
      </c>
      <c r="B41" s="68">
        <v>9026.7633098999995</v>
      </c>
      <c r="C41" s="68">
        <v>9895.3960807999993</v>
      </c>
      <c r="D41" s="68">
        <v>11156.548707</v>
      </c>
      <c r="E41" s="68">
        <v>12534.955559</v>
      </c>
      <c r="F41" s="68">
        <v>11815.200769999999</v>
      </c>
      <c r="G41" s="68">
        <v>10658.229776</v>
      </c>
      <c r="H41" s="68">
        <v>13308.639157</v>
      </c>
      <c r="I41" s="68">
        <v>14819.691892000001</v>
      </c>
      <c r="J41" s="68">
        <v>16149.522961999999</v>
      </c>
      <c r="K41" s="68">
        <v>16805.987754999998</v>
      </c>
    </row>
    <row r="42" spans="1:11">
      <c r="A42" s="44">
        <v>2015</v>
      </c>
      <c r="B42" s="68">
        <v>8408.9823777000001</v>
      </c>
      <c r="C42" s="68">
        <v>9843.3331087000006</v>
      </c>
      <c r="D42" s="68">
        <v>11235.674268999999</v>
      </c>
      <c r="E42" s="68">
        <v>12922.927019999999</v>
      </c>
      <c r="F42" s="68">
        <v>11970.035470000001</v>
      </c>
      <c r="G42" s="68">
        <v>10198.140052000001</v>
      </c>
      <c r="H42" s="68">
        <v>13476.854826000001</v>
      </c>
      <c r="I42" s="68">
        <v>15729.951279999999</v>
      </c>
      <c r="J42" s="68">
        <v>16660.127907999999</v>
      </c>
      <c r="K42" s="68">
        <v>17620.144253999999</v>
      </c>
    </row>
    <row r="43" spans="1:11">
      <c r="A43" s="44">
        <v>2016</v>
      </c>
      <c r="B43" s="68">
        <v>8784.0421179999994</v>
      </c>
      <c r="C43" s="68">
        <v>8999.6751031999993</v>
      </c>
      <c r="D43" s="68">
        <v>11063.179136999999</v>
      </c>
      <c r="E43" s="68">
        <v>13257.799379</v>
      </c>
      <c r="F43" s="68">
        <v>11596.889342</v>
      </c>
      <c r="G43" s="68">
        <v>8581.5405398000003</v>
      </c>
      <c r="H43" s="68">
        <v>13123.891</v>
      </c>
      <c r="I43" s="68">
        <v>15871.806818999999</v>
      </c>
      <c r="J43" s="68">
        <v>17421.060395</v>
      </c>
      <c r="K43" s="68">
        <v>18193.015751999999</v>
      </c>
    </row>
    <row r="44" spans="1:11">
      <c r="A44" s="44">
        <v>2017</v>
      </c>
      <c r="B44" s="68">
        <v>9785.3910992000001</v>
      </c>
      <c r="C44" s="68">
        <v>10172.680453000001</v>
      </c>
      <c r="D44" s="68">
        <v>11463.795925</v>
      </c>
      <c r="E44" s="68">
        <v>14163.731212999999</v>
      </c>
      <c r="F44" s="68">
        <v>12815.541212</v>
      </c>
      <c r="G44" s="68">
        <v>9892.7919953000001</v>
      </c>
      <c r="H44" s="68">
        <v>16104.642275</v>
      </c>
      <c r="I44" s="68">
        <v>17461.544981999999</v>
      </c>
      <c r="J44" s="68">
        <v>18509.904889000001</v>
      </c>
      <c r="K44" s="68">
        <v>19604.385502000001</v>
      </c>
    </row>
    <row r="45" spans="1:11">
      <c r="A45" s="44">
        <v>2018</v>
      </c>
      <c r="B45" s="68">
        <v>9637.4724318000008</v>
      </c>
      <c r="C45" s="68">
        <v>10946.536341999999</v>
      </c>
      <c r="D45" s="68">
        <v>12516.248825999999</v>
      </c>
      <c r="E45" s="68">
        <v>14964.2981</v>
      </c>
      <c r="F45" s="68">
        <v>13355.794741</v>
      </c>
      <c r="G45" s="68">
        <v>11020.198939</v>
      </c>
      <c r="H45" s="68">
        <v>15684.614186999999</v>
      </c>
      <c r="I45" s="68">
        <v>17735.841636000001</v>
      </c>
      <c r="J45" s="68">
        <v>19294.550502999999</v>
      </c>
      <c r="K45" s="68">
        <v>21154.340528000001</v>
      </c>
    </row>
    <row r="46" spans="1:11">
      <c r="A46" s="44">
        <v>2019</v>
      </c>
      <c r="B46" s="68">
        <v>10468.174862</v>
      </c>
      <c r="C46" s="68">
        <v>11513.690251</v>
      </c>
      <c r="D46" s="68">
        <v>13429.277738999999</v>
      </c>
      <c r="E46" s="68">
        <v>15296.102953</v>
      </c>
      <c r="F46" s="68">
        <v>14433.223983</v>
      </c>
      <c r="G46" s="68">
        <v>7835.9566123000004</v>
      </c>
      <c r="H46" s="68">
        <v>15193.339726</v>
      </c>
      <c r="I46" s="68">
        <v>18457.670706000001</v>
      </c>
      <c r="J46" s="68">
        <v>20517.554887999999</v>
      </c>
      <c r="K46" s="68">
        <v>20763.535247</v>
      </c>
    </row>
    <row r="47" spans="1:11">
      <c r="A47" s="44">
        <v>2020</v>
      </c>
      <c r="B47" s="68">
        <v>9756.3362940000006</v>
      </c>
      <c r="C47" s="68">
        <v>10682.82879</v>
      </c>
      <c r="D47" s="68">
        <v>11942.131398</v>
      </c>
      <c r="E47" s="68">
        <v>14626.024626</v>
      </c>
      <c r="F47" s="68">
        <v>13960.395382000001</v>
      </c>
      <c r="G47" s="68">
        <v>3422.5300766</v>
      </c>
      <c r="H47" s="68">
        <v>14752.9121</v>
      </c>
      <c r="I47" s="68">
        <v>17394.147316999999</v>
      </c>
      <c r="J47" s="68">
        <v>20842.645452000001</v>
      </c>
      <c r="K47" s="68">
        <v>17616.559247000001</v>
      </c>
    </row>
    <row r="48" spans="1:11">
      <c r="A48" s="44">
        <v>2021</v>
      </c>
      <c r="B48" s="68">
        <v>7664.6457681000002</v>
      </c>
      <c r="C48" s="68">
        <v>7546.0068228999999</v>
      </c>
      <c r="D48" s="68">
        <v>9194.8080246000009</v>
      </c>
      <c r="E48" s="68">
        <v>9640.4414481000003</v>
      </c>
      <c r="F48" s="68">
        <v>12049.57367</v>
      </c>
      <c r="G48" s="68">
        <v>3822.0528052999998</v>
      </c>
      <c r="H48" s="68">
        <v>12103.222417999999</v>
      </c>
      <c r="I48" s="68">
        <v>11109.720733</v>
      </c>
      <c r="J48" s="68">
        <v>14823.948087000001</v>
      </c>
      <c r="K48" s="68">
        <v>13615.235821</v>
      </c>
    </row>
    <row r="50" spans="1:19">
      <c r="A50" s="42" t="s">
        <v>792</v>
      </c>
      <c r="B50" s="125"/>
      <c r="C50" s="125"/>
      <c r="D50" s="125"/>
      <c r="E50" s="125"/>
      <c r="F50" s="125"/>
      <c r="G50" s="125"/>
      <c r="H50" s="125"/>
      <c r="I50" s="125"/>
      <c r="J50" s="125"/>
      <c r="K50" s="125"/>
      <c r="L50" s="42"/>
      <c r="M50" s="42"/>
      <c r="N50" s="42"/>
      <c r="O50" s="42"/>
      <c r="P50" s="42"/>
      <c r="Q50" s="42"/>
      <c r="R50" s="42"/>
      <c r="S50" s="42"/>
    </row>
  </sheetData>
  <mergeCells count="3">
    <mergeCell ref="B2:F2"/>
    <mergeCell ref="G2:K2"/>
    <mergeCell ref="J1:K1"/>
  </mergeCells>
  <phoneticPr fontId="0" type="noConversion"/>
  <hyperlinks>
    <hyperlink ref="J1:K1" location="Contents!A1" display="Back to Contents"/>
  </hyperlinks>
  <pageMargins left="0.75" right="0.75" top="1" bottom="1" header="0.5" footer="0.5"/>
  <pageSetup paperSize="9" orientation="portrait"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24"/>
  <sheetViews>
    <sheetView workbookViewId="0">
      <selection activeCell="M29" sqref="M29"/>
    </sheetView>
  </sheetViews>
  <sheetFormatPr defaultRowHeight="12.75"/>
  <cols>
    <col min="1" max="1" width="8.85546875" style="112"/>
  </cols>
  <sheetData>
    <row r="1" spans="1:21" ht="22.5" customHeight="1">
      <c r="B1" s="17" t="s">
        <v>195</v>
      </c>
      <c r="C1" s="13"/>
      <c r="D1" s="13"/>
      <c r="E1" s="13"/>
      <c r="F1" s="13"/>
      <c r="G1" s="33"/>
      <c r="H1" s="33"/>
      <c r="I1" s="33"/>
      <c r="J1" s="33"/>
      <c r="K1" s="222" t="s">
        <v>249</v>
      </c>
      <c r="L1" s="222"/>
      <c r="M1" s="33"/>
      <c r="N1" s="33"/>
      <c r="P1" s="17" t="s">
        <v>574</v>
      </c>
      <c r="Q1" s="33"/>
      <c r="R1" s="33"/>
      <c r="S1" s="33"/>
    </row>
    <row r="2" spans="1:21" ht="33.75">
      <c r="A2" s="129" t="s">
        <v>212</v>
      </c>
      <c r="B2" s="60" t="s">
        <v>717</v>
      </c>
      <c r="C2" s="60" t="s">
        <v>141</v>
      </c>
      <c r="D2" s="60" t="s">
        <v>718</v>
      </c>
      <c r="E2" s="60" t="s">
        <v>142</v>
      </c>
      <c r="F2" s="60" t="s">
        <v>719</v>
      </c>
      <c r="G2" s="60" t="s">
        <v>143</v>
      </c>
      <c r="H2" s="60" t="s">
        <v>720</v>
      </c>
      <c r="I2" s="60" t="s">
        <v>144</v>
      </c>
      <c r="J2" s="60" t="s">
        <v>721</v>
      </c>
      <c r="K2" s="60" t="s">
        <v>145</v>
      </c>
      <c r="L2" s="60" t="s">
        <v>722</v>
      </c>
      <c r="M2" s="60" t="s">
        <v>146</v>
      </c>
      <c r="N2" s="60" t="s">
        <v>559</v>
      </c>
      <c r="P2" s="82" t="s">
        <v>443</v>
      </c>
      <c r="Q2" s="82" t="s">
        <v>444</v>
      </c>
      <c r="R2" s="82" t="s">
        <v>445</v>
      </c>
      <c r="S2" s="82" t="s">
        <v>441</v>
      </c>
    </row>
    <row r="3" spans="1:21">
      <c r="A3" s="80">
        <v>2000</v>
      </c>
      <c r="B3" s="44">
        <v>8092</v>
      </c>
      <c r="C3" s="44">
        <v>3913</v>
      </c>
      <c r="D3" s="44">
        <v>4553</v>
      </c>
      <c r="E3" s="44">
        <v>769</v>
      </c>
      <c r="F3" s="44">
        <v>8697</v>
      </c>
      <c r="G3" s="44">
        <v>4398</v>
      </c>
      <c r="H3" s="44">
        <v>10252</v>
      </c>
      <c r="I3" s="44">
        <v>5050</v>
      </c>
      <c r="J3" s="44">
        <v>13952</v>
      </c>
      <c r="K3" s="44">
        <v>9258</v>
      </c>
      <c r="L3" s="44">
        <v>7355</v>
      </c>
      <c r="M3" s="44">
        <v>2143</v>
      </c>
      <c r="N3" s="65">
        <v>535</v>
      </c>
      <c r="P3" s="51">
        <f>SUM(B3:C3)</f>
        <v>12005</v>
      </c>
      <c r="Q3" s="51">
        <f>SUM(D3:E3)</f>
        <v>5322</v>
      </c>
      <c r="R3" s="51">
        <f>SUM(F3:I3)</f>
        <v>28397</v>
      </c>
      <c r="S3" s="51">
        <f>SUM(J3:M3)</f>
        <v>32708</v>
      </c>
      <c r="U3" s="39"/>
    </row>
    <row r="4" spans="1:21">
      <c r="A4" s="80">
        <v>2001</v>
      </c>
      <c r="B4" s="44">
        <v>7899</v>
      </c>
      <c r="C4" s="44">
        <v>4050</v>
      </c>
      <c r="D4" s="44">
        <v>4256</v>
      </c>
      <c r="E4" s="44">
        <v>713</v>
      </c>
      <c r="F4" s="44">
        <v>8852</v>
      </c>
      <c r="G4" s="44">
        <v>4380</v>
      </c>
      <c r="H4" s="44">
        <v>10113</v>
      </c>
      <c r="I4" s="44">
        <v>4951</v>
      </c>
      <c r="J4" s="44">
        <v>14362</v>
      </c>
      <c r="K4" s="44">
        <v>9298</v>
      </c>
      <c r="L4" s="44">
        <v>7899</v>
      </c>
      <c r="M4" s="44">
        <v>2207</v>
      </c>
      <c r="N4" s="65">
        <v>545</v>
      </c>
      <c r="P4" s="51">
        <f t="shared" ref="P4:P11" si="0">SUM(B4:C4)</f>
        <v>11949</v>
      </c>
      <c r="Q4" s="51">
        <f t="shared" ref="Q4:Q10" si="1">SUM(D4:E4)</f>
        <v>4969</v>
      </c>
      <c r="R4" s="51">
        <f t="shared" ref="R4:R11" si="2">SUM(F4:I4)</f>
        <v>28296</v>
      </c>
      <c r="S4" s="51">
        <f t="shared" ref="S4:S11" si="3">SUM(J4:M4)</f>
        <v>33766</v>
      </c>
    </row>
    <row r="5" spans="1:21">
      <c r="A5" s="80">
        <v>2002</v>
      </c>
      <c r="B5" s="44">
        <v>7961</v>
      </c>
      <c r="C5" s="44">
        <v>4311</v>
      </c>
      <c r="D5" s="44">
        <v>4099</v>
      </c>
      <c r="E5" s="44">
        <v>668</v>
      </c>
      <c r="F5" s="44">
        <v>8881</v>
      </c>
      <c r="G5" s="44">
        <v>4421</v>
      </c>
      <c r="H5" s="44">
        <v>10025</v>
      </c>
      <c r="I5" s="44">
        <v>4958</v>
      </c>
      <c r="J5" s="44">
        <v>14895</v>
      </c>
      <c r="K5" s="44">
        <v>9430</v>
      </c>
      <c r="L5" s="44">
        <v>8533</v>
      </c>
      <c r="M5" s="44">
        <v>2329</v>
      </c>
      <c r="N5" s="65">
        <v>553</v>
      </c>
      <c r="P5" s="51">
        <f t="shared" si="0"/>
        <v>12272</v>
      </c>
      <c r="Q5" s="51">
        <f t="shared" si="1"/>
        <v>4767</v>
      </c>
      <c r="R5" s="51">
        <f t="shared" si="2"/>
        <v>28285</v>
      </c>
      <c r="S5" s="51">
        <f t="shared" si="3"/>
        <v>35187</v>
      </c>
    </row>
    <row r="6" spans="1:21">
      <c r="A6" s="80">
        <v>2003</v>
      </c>
      <c r="B6" s="44">
        <v>8395</v>
      </c>
      <c r="C6" s="44">
        <v>4619</v>
      </c>
      <c r="D6" s="44">
        <v>4109</v>
      </c>
      <c r="E6" s="44">
        <v>610</v>
      </c>
      <c r="F6" s="44">
        <v>8936</v>
      </c>
      <c r="G6" s="44">
        <v>4454</v>
      </c>
      <c r="H6" s="44">
        <v>9981</v>
      </c>
      <c r="I6" s="44">
        <v>4953</v>
      </c>
      <c r="J6" s="44">
        <v>15682</v>
      </c>
      <c r="K6" s="44">
        <v>9687</v>
      </c>
      <c r="L6" s="44">
        <v>9360</v>
      </c>
      <c r="M6" s="44">
        <v>2579</v>
      </c>
      <c r="N6" s="65">
        <v>563</v>
      </c>
      <c r="P6" s="51">
        <f t="shared" si="0"/>
        <v>13014</v>
      </c>
      <c r="Q6" s="51">
        <f t="shared" si="1"/>
        <v>4719</v>
      </c>
      <c r="R6" s="51">
        <f t="shared" si="2"/>
        <v>28324</v>
      </c>
      <c r="S6" s="51">
        <f t="shared" si="3"/>
        <v>37308</v>
      </c>
    </row>
    <row r="7" spans="1:21">
      <c r="A7" s="80">
        <v>2004</v>
      </c>
      <c r="B7" s="44">
        <v>9534</v>
      </c>
      <c r="C7" s="44">
        <v>4760</v>
      </c>
      <c r="D7" s="44">
        <v>4114</v>
      </c>
      <c r="E7" s="44">
        <v>585</v>
      </c>
      <c r="F7" s="44">
        <v>9669</v>
      </c>
      <c r="G7" s="44">
        <v>4518</v>
      </c>
      <c r="H7" s="44">
        <v>9948</v>
      </c>
      <c r="I7" s="44">
        <v>4967</v>
      </c>
      <c r="J7" s="44">
        <v>16747</v>
      </c>
      <c r="K7" s="44">
        <v>10145</v>
      </c>
      <c r="L7" s="44">
        <v>10268</v>
      </c>
      <c r="M7" s="44">
        <v>2933</v>
      </c>
      <c r="N7" s="65">
        <v>569</v>
      </c>
      <c r="P7" s="51">
        <f t="shared" si="0"/>
        <v>14294</v>
      </c>
      <c r="Q7" s="51">
        <f t="shared" si="1"/>
        <v>4699</v>
      </c>
      <c r="R7" s="51">
        <f t="shared" si="2"/>
        <v>29102</v>
      </c>
      <c r="S7" s="51">
        <f t="shared" si="3"/>
        <v>40093</v>
      </c>
    </row>
    <row r="8" spans="1:21">
      <c r="A8" s="80">
        <v>2005</v>
      </c>
      <c r="B8" s="44">
        <v>12957</v>
      </c>
      <c r="C8" s="44">
        <v>5023</v>
      </c>
      <c r="D8" s="44">
        <v>4287</v>
      </c>
      <c r="E8" s="44">
        <v>567</v>
      </c>
      <c r="F8" s="44">
        <v>10645</v>
      </c>
      <c r="G8" s="44">
        <v>4689</v>
      </c>
      <c r="H8" s="44">
        <v>10105</v>
      </c>
      <c r="I8" s="44">
        <v>4994</v>
      </c>
      <c r="J8" s="44">
        <v>18088</v>
      </c>
      <c r="K8" s="44">
        <v>10721</v>
      </c>
      <c r="L8" s="44">
        <v>11461</v>
      </c>
      <c r="M8" s="44">
        <v>3549</v>
      </c>
      <c r="N8" s="65">
        <v>565</v>
      </c>
      <c r="P8" s="51">
        <f t="shared" si="0"/>
        <v>17980</v>
      </c>
      <c r="Q8" s="51">
        <f t="shared" si="1"/>
        <v>4854</v>
      </c>
      <c r="R8" s="51">
        <f t="shared" si="2"/>
        <v>30433</v>
      </c>
      <c r="S8" s="51">
        <f t="shared" si="3"/>
        <v>43819</v>
      </c>
    </row>
    <row r="9" spans="1:21">
      <c r="A9" s="80">
        <v>2006</v>
      </c>
      <c r="B9" s="44">
        <v>15887</v>
      </c>
      <c r="C9" s="44">
        <v>5408</v>
      </c>
      <c r="D9" s="44">
        <v>4541</v>
      </c>
      <c r="E9" s="44">
        <v>574</v>
      </c>
      <c r="F9" s="44">
        <v>12214</v>
      </c>
      <c r="G9" s="44">
        <v>4993</v>
      </c>
      <c r="H9" s="44">
        <v>10314</v>
      </c>
      <c r="I9" s="44">
        <v>5115</v>
      </c>
      <c r="J9" s="44">
        <v>19961</v>
      </c>
      <c r="K9" s="44">
        <v>11375</v>
      </c>
      <c r="L9" s="44">
        <v>13005</v>
      </c>
      <c r="M9" s="44">
        <v>4332</v>
      </c>
      <c r="N9" s="65">
        <v>566</v>
      </c>
      <c r="P9" s="51">
        <f t="shared" si="0"/>
        <v>21295</v>
      </c>
      <c r="Q9" s="51">
        <f t="shared" si="1"/>
        <v>5115</v>
      </c>
      <c r="R9" s="51">
        <f t="shared" si="2"/>
        <v>32636</v>
      </c>
      <c r="S9" s="51">
        <f t="shared" si="3"/>
        <v>48673</v>
      </c>
    </row>
    <row r="10" spans="1:21">
      <c r="A10" s="80">
        <v>2007</v>
      </c>
      <c r="B10" s="44">
        <v>18553</v>
      </c>
      <c r="C10" s="44">
        <v>5661</v>
      </c>
      <c r="D10" s="44">
        <v>4882</v>
      </c>
      <c r="E10" s="44">
        <v>587</v>
      </c>
      <c r="F10" s="44">
        <v>13890</v>
      </c>
      <c r="G10" s="44">
        <v>5471</v>
      </c>
      <c r="H10" s="44">
        <v>10598</v>
      </c>
      <c r="I10" s="44">
        <v>5176</v>
      </c>
      <c r="J10" s="44">
        <v>22172</v>
      </c>
      <c r="K10" s="44">
        <v>12140</v>
      </c>
      <c r="L10" s="44">
        <v>14970</v>
      </c>
      <c r="M10" s="44">
        <v>5319</v>
      </c>
      <c r="N10" s="65">
        <v>574</v>
      </c>
      <c r="P10" s="51">
        <f t="shared" si="0"/>
        <v>24214</v>
      </c>
      <c r="Q10" s="51">
        <f t="shared" si="1"/>
        <v>5469</v>
      </c>
      <c r="R10" s="51">
        <f t="shared" si="2"/>
        <v>35135</v>
      </c>
      <c r="S10" s="51">
        <f t="shared" si="3"/>
        <v>54601</v>
      </c>
    </row>
    <row r="11" spans="1:21">
      <c r="A11" s="80">
        <v>2008</v>
      </c>
      <c r="B11" s="44">
        <v>22274</v>
      </c>
      <c r="C11" s="44">
        <v>6245</v>
      </c>
      <c r="D11" s="44">
        <v>5757</v>
      </c>
      <c r="E11" s="44">
        <v>577</v>
      </c>
      <c r="F11" s="44">
        <v>16055</v>
      </c>
      <c r="G11" s="44">
        <v>5950</v>
      </c>
      <c r="H11" s="44">
        <v>10902</v>
      </c>
      <c r="I11" s="44">
        <v>5252</v>
      </c>
      <c r="J11" s="44">
        <v>24091</v>
      </c>
      <c r="K11" s="44">
        <v>12970</v>
      </c>
      <c r="L11" s="44">
        <v>16752</v>
      </c>
      <c r="M11" s="44">
        <v>6430</v>
      </c>
      <c r="N11" s="65">
        <v>570</v>
      </c>
      <c r="P11" s="51">
        <f t="shared" si="0"/>
        <v>28519</v>
      </c>
      <c r="Q11" s="51">
        <f>SUM(D11:E11)</f>
        <v>6334</v>
      </c>
      <c r="R11" s="51">
        <f t="shared" si="2"/>
        <v>38159</v>
      </c>
      <c r="S11" s="51">
        <f t="shared" si="3"/>
        <v>60243</v>
      </c>
    </row>
    <row r="12" spans="1:21">
      <c r="A12" s="80">
        <v>2009</v>
      </c>
      <c r="B12" s="44">
        <v>22636</v>
      </c>
      <c r="C12" s="44">
        <v>6440</v>
      </c>
      <c r="D12" s="44">
        <v>5913</v>
      </c>
      <c r="E12" s="44">
        <v>574</v>
      </c>
      <c r="F12" s="44">
        <v>16595</v>
      </c>
      <c r="G12" s="44">
        <v>6008</v>
      </c>
      <c r="H12" s="44">
        <v>10918</v>
      </c>
      <c r="I12" s="44">
        <v>5301</v>
      </c>
      <c r="J12" s="44">
        <v>25309</v>
      </c>
      <c r="K12" s="44">
        <v>13318</v>
      </c>
      <c r="L12" s="44">
        <v>18202</v>
      </c>
      <c r="M12" s="44">
        <v>6848</v>
      </c>
      <c r="N12" s="65">
        <v>581</v>
      </c>
      <c r="P12" s="51">
        <f t="shared" ref="P12:P17" si="4">SUM(B12:C12)</f>
        <v>29076</v>
      </c>
      <c r="Q12" s="51">
        <f t="shared" ref="Q12:Q17" si="5">SUM(D12:E12)</f>
        <v>6487</v>
      </c>
      <c r="R12" s="51">
        <f t="shared" ref="R12:R17" si="6">SUM(F12:I12)</f>
        <v>38822</v>
      </c>
      <c r="S12" s="51">
        <f t="shared" ref="S12:S17" si="7">SUM(J12:M12)</f>
        <v>63677</v>
      </c>
    </row>
    <row r="13" spans="1:21">
      <c r="A13" s="80">
        <v>2010</v>
      </c>
      <c r="B13" s="44">
        <v>22250</v>
      </c>
      <c r="C13" s="44">
        <v>6484</v>
      </c>
      <c r="D13" s="44">
        <v>5910</v>
      </c>
      <c r="E13" s="44">
        <v>565</v>
      </c>
      <c r="F13" s="44">
        <v>16704</v>
      </c>
      <c r="G13" s="44">
        <v>5862</v>
      </c>
      <c r="H13" s="44">
        <v>10856</v>
      </c>
      <c r="I13" s="44">
        <v>5221</v>
      </c>
      <c r="J13" s="44">
        <v>26050</v>
      </c>
      <c r="K13" s="44">
        <v>13456</v>
      </c>
      <c r="L13" s="44">
        <v>19284</v>
      </c>
      <c r="M13" s="44">
        <v>7265</v>
      </c>
      <c r="N13" s="65">
        <v>593</v>
      </c>
      <c r="P13" s="51">
        <f t="shared" si="4"/>
        <v>28734</v>
      </c>
      <c r="Q13" s="51">
        <f t="shared" si="5"/>
        <v>6475</v>
      </c>
      <c r="R13" s="51">
        <f t="shared" si="6"/>
        <v>38643</v>
      </c>
      <c r="S13" s="51">
        <f t="shared" si="7"/>
        <v>66055</v>
      </c>
    </row>
    <row r="14" spans="1:21">
      <c r="A14" s="80">
        <v>2011</v>
      </c>
      <c r="B14" s="44">
        <v>21547</v>
      </c>
      <c r="C14" s="44">
        <v>6432</v>
      </c>
      <c r="D14" s="44">
        <v>6108</v>
      </c>
      <c r="E14" s="44">
        <v>577</v>
      </c>
      <c r="F14" s="44">
        <v>16725</v>
      </c>
      <c r="G14" s="44">
        <v>5630</v>
      </c>
      <c r="H14" s="44">
        <v>10731</v>
      </c>
      <c r="I14" s="44">
        <v>5138</v>
      </c>
      <c r="J14" s="44">
        <v>26451</v>
      </c>
      <c r="K14" s="44">
        <v>13431</v>
      </c>
      <c r="L14" s="44">
        <v>20099</v>
      </c>
      <c r="M14" s="44">
        <v>7629</v>
      </c>
      <c r="N14" s="65">
        <v>604</v>
      </c>
      <c r="P14" s="51">
        <f t="shared" si="4"/>
        <v>27979</v>
      </c>
      <c r="Q14" s="51">
        <f t="shared" si="5"/>
        <v>6685</v>
      </c>
      <c r="R14" s="51">
        <f t="shared" si="6"/>
        <v>38224</v>
      </c>
      <c r="S14" s="51">
        <f t="shared" si="7"/>
        <v>67610</v>
      </c>
    </row>
    <row r="15" spans="1:21">
      <c r="A15" s="80">
        <v>2012</v>
      </c>
      <c r="B15" s="44">
        <v>21447</v>
      </c>
      <c r="C15" s="44">
        <v>6330</v>
      </c>
      <c r="D15" s="44">
        <v>6378</v>
      </c>
      <c r="E15" s="44">
        <v>620</v>
      </c>
      <c r="F15" s="44">
        <v>16903</v>
      </c>
      <c r="G15" s="44">
        <v>5534</v>
      </c>
      <c r="H15" s="44">
        <v>10832</v>
      </c>
      <c r="I15" s="44">
        <v>5124</v>
      </c>
      <c r="J15" s="44">
        <v>27363</v>
      </c>
      <c r="K15" s="44">
        <v>13561</v>
      </c>
      <c r="L15" s="44">
        <v>20999</v>
      </c>
      <c r="M15" s="44">
        <v>8147</v>
      </c>
      <c r="N15" s="65">
        <v>613</v>
      </c>
      <c r="P15" s="51">
        <f t="shared" si="4"/>
        <v>27777</v>
      </c>
      <c r="Q15" s="51">
        <f t="shared" si="5"/>
        <v>6998</v>
      </c>
      <c r="R15" s="51">
        <f t="shared" si="6"/>
        <v>38393</v>
      </c>
      <c r="S15" s="51">
        <f t="shared" si="7"/>
        <v>70070</v>
      </c>
    </row>
    <row r="16" spans="1:21">
      <c r="A16" s="80">
        <v>2013</v>
      </c>
      <c r="B16" s="44">
        <v>21723</v>
      </c>
      <c r="C16" s="44">
        <v>6429</v>
      </c>
      <c r="D16" s="44">
        <v>6683</v>
      </c>
      <c r="E16" s="44">
        <v>634</v>
      </c>
      <c r="F16" s="44">
        <v>17033</v>
      </c>
      <c r="G16" s="44">
        <v>5378</v>
      </c>
      <c r="H16" s="44">
        <v>11256</v>
      </c>
      <c r="I16" s="44">
        <v>5201</v>
      </c>
      <c r="J16" s="44">
        <v>28415</v>
      </c>
      <c r="K16" s="44">
        <v>13818</v>
      </c>
      <c r="L16" s="44">
        <v>21984</v>
      </c>
      <c r="M16" s="44">
        <v>8758</v>
      </c>
      <c r="N16" s="65">
        <v>620</v>
      </c>
      <c r="P16" s="51">
        <f t="shared" si="4"/>
        <v>28152</v>
      </c>
      <c r="Q16" s="51">
        <f t="shared" si="5"/>
        <v>7317</v>
      </c>
      <c r="R16" s="51">
        <f t="shared" si="6"/>
        <v>38868</v>
      </c>
      <c r="S16" s="51">
        <f t="shared" si="7"/>
        <v>72975</v>
      </c>
    </row>
    <row r="17" spans="1:19">
      <c r="A17" s="80">
        <v>2014</v>
      </c>
      <c r="B17" s="44">
        <v>22030</v>
      </c>
      <c r="C17" s="44">
        <v>6638</v>
      </c>
      <c r="D17" s="44">
        <v>6885</v>
      </c>
      <c r="E17" s="44">
        <v>649</v>
      </c>
      <c r="F17" s="44">
        <v>17123</v>
      </c>
      <c r="G17" s="44">
        <v>5288</v>
      </c>
      <c r="H17" s="44">
        <v>11937</v>
      </c>
      <c r="I17" s="44">
        <v>5314</v>
      </c>
      <c r="J17" s="44">
        <v>29858</v>
      </c>
      <c r="K17" s="44">
        <v>14209</v>
      </c>
      <c r="L17" s="44">
        <v>23126</v>
      </c>
      <c r="M17" s="44">
        <v>9516</v>
      </c>
      <c r="N17" s="65">
        <v>628</v>
      </c>
      <c r="P17" s="51">
        <f t="shared" si="4"/>
        <v>28668</v>
      </c>
      <c r="Q17" s="51">
        <f t="shared" si="5"/>
        <v>7534</v>
      </c>
      <c r="R17" s="51">
        <f t="shared" si="6"/>
        <v>39662</v>
      </c>
      <c r="S17" s="51">
        <f t="shared" si="7"/>
        <v>76709</v>
      </c>
    </row>
    <row r="18" spans="1:19">
      <c r="A18" s="80">
        <v>2015</v>
      </c>
      <c r="B18" s="44">
        <v>21939</v>
      </c>
      <c r="C18" s="44">
        <v>6629</v>
      </c>
      <c r="D18" s="44">
        <v>7351</v>
      </c>
      <c r="E18" s="44">
        <v>648</v>
      </c>
      <c r="F18" s="44">
        <v>17234</v>
      </c>
      <c r="G18" s="44">
        <v>5175</v>
      </c>
      <c r="H18" s="44">
        <v>12866</v>
      </c>
      <c r="I18" s="44">
        <v>5486</v>
      </c>
      <c r="J18" s="44">
        <v>31490</v>
      </c>
      <c r="K18" s="44">
        <v>14667</v>
      </c>
      <c r="L18" s="44">
        <v>24326</v>
      </c>
      <c r="M18" s="44">
        <v>10514</v>
      </c>
      <c r="N18" s="65">
        <v>638</v>
      </c>
      <c r="P18" s="51">
        <f t="shared" ref="P18" si="8">SUM(B18:C18)</f>
        <v>28568</v>
      </c>
      <c r="Q18" s="51">
        <f t="shared" ref="Q18" si="9">SUM(D18:E18)</f>
        <v>7999</v>
      </c>
      <c r="R18" s="51">
        <f t="shared" ref="R18" si="10">SUM(F18:I18)</f>
        <v>40761</v>
      </c>
      <c r="S18" s="51">
        <f t="shared" ref="S18" si="11">SUM(J18:M18)</f>
        <v>80997</v>
      </c>
    </row>
    <row r="19" spans="1:19">
      <c r="A19" s="80">
        <v>2016</v>
      </c>
      <c r="B19" s="44">
        <v>21898</v>
      </c>
      <c r="C19" s="44">
        <v>6675</v>
      </c>
      <c r="D19" s="44">
        <v>7486</v>
      </c>
      <c r="E19" s="44">
        <v>656</v>
      </c>
      <c r="F19" s="44">
        <v>17282</v>
      </c>
      <c r="G19" s="44">
        <v>5082</v>
      </c>
      <c r="H19" s="44">
        <v>14083</v>
      </c>
      <c r="I19" s="44">
        <v>5645</v>
      </c>
      <c r="J19" s="44">
        <v>33038</v>
      </c>
      <c r="K19" s="44">
        <v>15082</v>
      </c>
      <c r="L19" s="44">
        <v>25543</v>
      </c>
      <c r="M19" s="44">
        <v>11351</v>
      </c>
      <c r="N19" s="65">
        <v>648</v>
      </c>
      <c r="P19" s="51">
        <f t="shared" ref="P19" si="12">SUM(B19:C19)</f>
        <v>28573</v>
      </c>
      <c r="Q19" s="51">
        <f t="shared" ref="Q19" si="13">SUM(D19:E19)</f>
        <v>8142</v>
      </c>
      <c r="R19" s="51">
        <f t="shared" ref="R19" si="14">SUM(F19:I19)</f>
        <v>42092</v>
      </c>
      <c r="S19" s="51">
        <f t="shared" ref="S19" si="15">SUM(J19:M19)</f>
        <v>85014</v>
      </c>
    </row>
    <row r="20" spans="1:19">
      <c r="A20" s="80">
        <v>2017</v>
      </c>
      <c r="B20" s="44">
        <v>21812</v>
      </c>
      <c r="C20" s="44">
        <v>6789</v>
      </c>
      <c r="D20" s="44">
        <v>7604</v>
      </c>
      <c r="E20" s="44">
        <v>650</v>
      </c>
      <c r="F20" s="44">
        <v>17373</v>
      </c>
      <c r="G20" s="44">
        <v>5033</v>
      </c>
      <c r="H20" s="44">
        <v>15285</v>
      </c>
      <c r="I20" s="44">
        <v>5773</v>
      </c>
      <c r="J20" s="44">
        <v>34449</v>
      </c>
      <c r="K20" s="44">
        <v>15547</v>
      </c>
      <c r="L20" s="44">
        <v>26858</v>
      </c>
      <c r="M20" s="44">
        <v>12476</v>
      </c>
      <c r="N20" s="65">
        <v>658</v>
      </c>
      <c r="P20" s="51">
        <f t="shared" ref="P20" si="16">SUM(B20:C20)</f>
        <v>28601</v>
      </c>
      <c r="Q20" s="51">
        <f t="shared" ref="Q20" si="17">SUM(D20:E20)</f>
        <v>8254</v>
      </c>
      <c r="R20" s="51">
        <f t="shared" ref="R20" si="18">SUM(F20:I20)</f>
        <v>43464</v>
      </c>
      <c r="S20" s="51">
        <f t="shared" ref="S20" si="19">SUM(J20:M20)</f>
        <v>89330</v>
      </c>
    </row>
    <row r="21" spans="1:19">
      <c r="A21" s="80">
        <v>2018</v>
      </c>
      <c r="B21" s="44">
        <v>21678</v>
      </c>
      <c r="C21" s="44">
        <v>6942</v>
      </c>
      <c r="D21" s="44">
        <v>7546</v>
      </c>
      <c r="E21" s="44">
        <v>640</v>
      </c>
      <c r="F21" s="44">
        <v>17543</v>
      </c>
      <c r="G21" s="44">
        <v>5054</v>
      </c>
      <c r="H21" s="44">
        <v>16575</v>
      </c>
      <c r="I21" s="44">
        <v>5909</v>
      </c>
      <c r="J21" s="44">
        <v>35703</v>
      </c>
      <c r="K21" s="44">
        <v>15997</v>
      </c>
      <c r="L21" s="44">
        <v>28132</v>
      </c>
      <c r="M21" s="44">
        <v>13534</v>
      </c>
      <c r="N21" s="65">
        <v>666</v>
      </c>
      <c r="P21" s="51">
        <f t="shared" ref="P21" si="20">SUM(B21:C21)</f>
        <v>28620</v>
      </c>
      <c r="Q21" s="51">
        <f t="shared" ref="Q21" si="21">SUM(D21:E21)</f>
        <v>8186</v>
      </c>
      <c r="R21" s="51">
        <f t="shared" ref="R21" si="22">SUM(F21:I21)</f>
        <v>45081</v>
      </c>
      <c r="S21" s="51">
        <f t="shared" ref="S21" si="23">SUM(J21:M21)</f>
        <v>93366</v>
      </c>
    </row>
    <row r="22" spans="1:19">
      <c r="A22" s="80">
        <v>2019</v>
      </c>
      <c r="B22" s="44">
        <v>21398</v>
      </c>
      <c r="C22" s="44">
        <v>7007</v>
      </c>
      <c r="D22" s="44">
        <v>7521</v>
      </c>
      <c r="E22" s="44">
        <v>634</v>
      </c>
      <c r="F22" s="44">
        <v>17733</v>
      </c>
      <c r="G22" s="44">
        <v>4908</v>
      </c>
      <c r="H22" s="44">
        <v>17852</v>
      </c>
      <c r="I22" s="44">
        <v>6022</v>
      </c>
      <c r="J22" s="44">
        <v>37233</v>
      </c>
      <c r="K22" s="44">
        <v>16462</v>
      </c>
      <c r="L22" s="44">
        <v>29235</v>
      </c>
      <c r="M22" s="44">
        <v>14604</v>
      </c>
      <c r="N22" s="65">
        <v>675</v>
      </c>
      <c r="P22" s="51">
        <f t="shared" ref="P22" si="24">SUM(B22:C22)</f>
        <v>28405</v>
      </c>
      <c r="Q22" s="51">
        <f t="shared" ref="Q22" si="25">SUM(D22:E22)</f>
        <v>8155</v>
      </c>
      <c r="R22" s="51">
        <f t="shared" ref="R22" si="26">SUM(F22:I22)</f>
        <v>46515</v>
      </c>
      <c r="S22" s="51">
        <f t="shared" ref="S22" si="27">SUM(J22:M22)</f>
        <v>97534</v>
      </c>
    </row>
    <row r="23" spans="1:19">
      <c r="A23" s="80">
        <v>2020</v>
      </c>
      <c r="B23" s="44">
        <v>21089</v>
      </c>
      <c r="C23" s="44">
        <v>7127</v>
      </c>
      <c r="D23" s="44">
        <v>7542</v>
      </c>
      <c r="E23" s="44">
        <v>636</v>
      </c>
      <c r="F23" s="44">
        <v>18069</v>
      </c>
      <c r="G23" s="44">
        <v>4831</v>
      </c>
      <c r="H23" s="44">
        <v>19348</v>
      </c>
      <c r="I23" s="44">
        <v>6086</v>
      </c>
      <c r="J23" s="44">
        <v>38946</v>
      </c>
      <c r="K23" s="44">
        <v>16995</v>
      </c>
      <c r="L23" s="44">
        <v>30586</v>
      </c>
      <c r="M23" s="44">
        <v>15463</v>
      </c>
      <c r="N23" s="65">
        <v>683</v>
      </c>
      <c r="P23" s="51">
        <f t="shared" ref="P23" si="28">SUM(B23:C23)</f>
        <v>28216</v>
      </c>
      <c r="Q23" s="51">
        <f t="shared" ref="Q23" si="29">SUM(D23:E23)</f>
        <v>8178</v>
      </c>
      <c r="R23" s="51">
        <f t="shared" ref="R23" si="30">SUM(F23:I23)</f>
        <v>48334</v>
      </c>
      <c r="S23" s="51">
        <f t="shared" ref="S23" si="31">SUM(J23:M23)</f>
        <v>101990</v>
      </c>
    </row>
    <row r="24" spans="1:19">
      <c r="A24" s="80">
        <v>2021</v>
      </c>
      <c r="B24" s="44">
        <v>20895</v>
      </c>
      <c r="C24" s="44">
        <v>7304</v>
      </c>
      <c r="D24" s="44">
        <v>7797</v>
      </c>
      <c r="E24" s="44">
        <v>654</v>
      </c>
      <c r="F24" s="44">
        <v>18588</v>
      </c>
      <c r="G24" s="44">
        <v>4852</v>
      </c>
      <c r="H24" s="44">
        <v>21329</v>
      </c>
      <c r="I24" s="44">
        <v>6154</v>
      </c>
      <c r="J24" s="44">
        <v>41030</v>
      </c>
      <c r="K24" s="44">
        <v>17204</v>
      </c>
      <c r="L24" s="44">
        <v>32023</v>
      </c>
      <c r="M24" s="44">
        <v>16197</v>
      </c>
      <c r="N24" s="65">
        <v>688</v>
      </c>
    </row>
  </sheetData>
  <mergeCells count="1">
    <mergeCell ref="K1:L1"/>
  </mergeCells>
  <phoneticPr fontId="6" type="noConversion"/>
  <hyperlinks>
    <hyperlink ref="K1:L1" location="Contents!A1" display="Back to Contents"/>
  </hyperlink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P497"/>
  <sheetViews>
    <sheetView topLeftCell="B1" zoomScale="90" zoomScaleNormal="90" workbookViewId="0">
      <pane ySplit="2" topLeftCell="A3" activePane="bottomLeft" state="frozen"/>
      <selection pane="bottomLeft" activeCell="P17" sqref="P17"/>
    </sheetView>
  </sheetViews>
  <sheetFormatPr defaultColWidth="8.85546875" defaultRowHeight="12.75"/>
  <cols>
    <col min="1" max="1" width="8.85546875" hidden="1" customWidth="1"/>
    <col min="2" max="2" width="8.85546875" style="112"/>
    <col min="3" max="3" width="9" bestFit="1" customWidth="1"/>
    <col min="4" max="8" width="9" style="1" bestFit="1" customWidth="1"/>
    <col min="9" max="9" width="9.140625" style="1" bestFit="1" customWidth="1"/>
    <col min="10" max="11" width="9" style="1" bestFit="1" customWidth="1"/>
    <col min="12" max="14" width="8.85546875" style="1"/>
    <col min="22" max="22" width="8.5703125" customWidth="1"/>
  </cols>
  <sheetData>
    <row r="1" spans="1:16" ht="23.45" customHeight="1">
      <c r="C1" s="112"/>
      <c r="D1" s="111" t="s">
        <v>621</v>
      </c>
      <c r="E1" s="31"/>
      <c r="F1" s="31"/>
      <c r="G1" s="124"/>
      <c r="H1" s="124"/>
      <c r="I1" s="124"/>
      <c r="J1" s="124"/>
      <c r="K1" s="124"/>
      <c r="L1" s="223" t="s">
        <v>249</v>
      </c>
      <c r="M1" s="223"/>
      <c r="N1" s="124"/>
    </row>
    <row r="2" spans="1:16" ht="22.5">
      <c r="B2" s="60" t="s">
        <v>244</v>
      </c>
      <c r="C2" s="60" t="s">
        <v>212</v>
      </c>
      <c r="D2" s="60" t="s">
        <v>723</v>
      </c>
      <c r="E2" s="60" t="s">
        <v>147</v>
      </c>
      <c r="F2" s="60" t="s">
        <v>724</v>
      </c>
      <c r="G2" s="60" t="s">
        <v>148</v>
      </c>
      <c r="H2" s="60" t="s">
        <v>725</v>
      </c>
      <c r="I2" s="60" t="s">
        <v>149</v>
      </c>
      <c r="J2" s="60" t="s">
        <v>726</v>
      </c>
      <c r="K2" s="60" t="s">
        <v>150</v>
      </c>
      <c r="L2" s="60" t="s">
        <v>292</v>
      </c>
      <c r="M2" s="60" t="s">
        <v>465</v>
      </c>
      <c r="N2" s="60" t="s">
        <v>404</v>
      </c>
      <c r="O2" s="38"/>
    </row>
    <row r="3" spans="1:16">
      <c r="A3">
        <f>IF(B3=B2, A2, A2+1)</f>
        <v>1</v>
      </c>
      <c r="B3" s="44" t="s">
        <v>66</v>
      </c>
      <c r="C3" s="44">
        <v>2001</v>
      </c>
      <c r="D3" s="44">
        <v>0</v>
      </c>
      <c r="E3" s="44">
        <v>4</v>
      </c>
      <c r="F3" s="44">
        <v>165</v>
      </c>
      <c r="G3" s="44">
        <v>185</v>
      </c>
      <c r="H3" s="44">
        <v>-21</v>
      </c>
      <c r="I3" s="44">
        <v>0</v>
      </c>
      <c r="J3" s="44">
        <v>-38</v>
      </c>
      <c r="K3" s="44">
        <v>-12</v>
      </c>
      <c r="L3" s="51">
        <f t="shared" ref="L3:L5" si="0">SUM(D3:G3)</f>
        <v>354</v>
      </c>
      <c r="M3" s="51">
        <f>-SUM(H3:K3)</f>
        <v>71</v>
      </c>
      <c r="N3" s="51">
        <f>SUM(D3:K3)</f>
        <v>283</v>
      </c>
      <c r="O3" s="44"/>
    </row>
    <row r="4" spans="1:16">
      <c r="A4">
        <f t="shared" ref="A4:A67" si="1">IF(B4=B3, A3, A3+1)</f>
        <v>1</v>
      </c>
      <c r="B4" s="44" t="s">
        <v>66</v>
      </c>
      <c r="C4" s="44">
        <v>2002</v>
      </c>
      <c r="D4" s="44">
        <v>3</v>
      </c>
      <c r="E4" s="44">
        <v>0</v>
      </c>
      <c r="F4" s="44">
        <v>154</v>
      </c>
      <c r="G4" s="44">
        <v>341</v>
      </c>
      <c r="H4" s="44">
        <v>-21</v>
      </c>
      <c r="I4" s="44">
        <v>0</v>
      </c>
      <c r="J4" s="44">
        <v>-54</v>
      </c>
      <c r="K4" s="44">
        <v>-18</v>
      </c>
      <c r="L4" s="51">
        <f t="shared" si="0"/>
        <v>498</v>
      </c>
      <c r="M4" s="51">
        <f t="shared" ref="M4:M5" si="2">-SUM(H4:K4)</f>
        <v>93</v>
      </c>
      <c r="N4" s="51">
        <f>SUM(D4:K4)</f>
        <v>405</v>
      </c>
      <c r="O4" s="44"/>
    </row>
    <row r="5" spans="1:16">
      <c r="A5">
        <f t="shared" si="1"/>
        <v>1</v>
      </c>
      <c r="B5" s="44" t="s">
        <v>66</v>
      </c>
      <c r="C5" s="44">
        <v>2003</v>
      </c>
      <c r="D5" s="44">
        <v>0</v>
      </c>
      <c r="E5" s="44">
        <v>2</v>
      </c>
      <c r="F5" s="44">
        <v>215</v>
      </c>
      <c r="G5" s="44">
        <v>266</v>
      </c>
      <c r="H5" s="44">
        <v>-23</v>
      </c>
      <c r="I5" s="44">
        <v>-1</v>
      </c>
      <c r="J5" s="44">
        <v>-62</v>
      </c>
      <c r="K5" s="44">
        <v>-21</v>
      </c>
      <c r="L5" s="51">
        <f t="shared" si="0"/>
        <v>483</v>
      </c>
      <c r="M5" s="51">
        <f t="shared" si="2"/>
        <v>107</v>
      </c>
      <c r="N5" s="51">
        <f>SUM(D5:K5)</f>
        <v>376</v>
      </c>
      <c r="O5" s="44"/>
    </row>
    <row r="6" spans="1:16">
      <c r="A6">
        <f t="shared" si="1"/>
        <v>1</v>
      </c>
      <c r="B6" s="44" t="s">
        <v>66</v>
      </c>
      <c r="C6" s="44">
        <v>2004</v>
      </c>
      <c r="D6" s="44">
        <v>0</v>
      </c>
      <c r="E6" s="44">
        <v>2</v>
      </c>
      <c r="F6" s="44">
        <v>275</v>
      </c>
      <c r="G6" s="44">
        <v>262</v>
      </c>
      <c r="H6" s="44">
        <v>-15</v>
      </c>
      <c r="I6" s="44">
        <v>0</v>
      </c>
      <c r="J6" s="44">
        <v>-52</v>
      </c>
      <c r="K6" s="44">
        <v>-39</v>
      </c>
      <c r="L6" s="51">
        <f>SUM(D6:G6)</f>
        <v>539</v>
      </c>
      <c r="M6" s="51">
        <f>-SUM(H6:K6)</f>
        <v>106</v>
      </c>
      <c r="N6" s="51">
        <f>SUM(D6:K6)</f>
        <v>433</v>
      </c>
      <c r="O6" s="44"/>
    </row>
    <row r="7" spans="1:16">
      <c r="A7">
        <f t="shared" si="1"/>
        <v>1</v>
      </c>
      <c r="B7" s="44" t="s">
        <v>66</v>
      </c>
      <c r="C7" s="44">
        <v>2005</v>
      </c>
      <c r="D7" s="44">
        <v>0</v>
      </c>
      <c r="E7" s="44">
        <v>5</v>
      </c>
      <c r="F7" s="44">
        <v>206</v>
      </c>
      <c r="G7" s="44">
        <v>239</v>
      </c>
      <c r="H7" s="44">
        <v>-15</v>
      </c>
      <c r="I7" s="44">
        <v>0</v>
      </c>
      <c r="J7" s="44">
        <v>-55</v>
      </c>
      <c r="K7" s="44">
        <v>-39</v>
      </c>
      <c r="L7" s="51">
        <f t="shared" ref="L7:L70" si="3">SUM(D7:G7)</f>
        <v>450</v>
      </c>
      <c r="M7" s="51">
        <f t="shared" ref="M7:M70" si="4">-SUM(H7:K7)</f>
        <v>109</v>
      </c>
      <c r="N7" s="51">
        <f t="shared" ref="N7:N70" si="5">SUM(D7:K7)</f>
        <v>341</v>
      </c>
      <c r="O7" s="44"/>
      <c r="P7" s="39"/>
    </row>
    <row r="8" spans="1:16">
      <c r="A8">
        <f t="shared" si="1"/>
        <v>1</v>
      </c>
      <c r="B8" s="44" t="s">
        <v>66</v>
      </c>
      <c r="C8" s="44">
        <v>2006</v>
      </c>
      <c r="D8" s="44">
        <v>2</v>
      </c>
      <c r="E8" s="44">
        <v>7</v>
      </c>
      <c r="F8" s="44">
        <v>137</v>
      </c>
      <c r="G8" s="44">
        <v>229</v>
      </c>
      <c r="H8" s="44">
        <v>-23</v>
      </c>
      <c r="I8" s="44">
        <v>0</v>
      </c>
      <c r="J8" s="44">
        <v>-54</v>
      </c>
      <c r="K8" s="44">
        <v>-38</v>
      </c>
      <c r="L8" s="51">
        <f t="shared" si="3"/>
        <v>375</v>
      </c>
      <c r="M8" s="51">
        <f t="shared" si="4"/>
        <v>115</v>
      </c>
      <c r="N8" s="51">
        <f t="shared" si="5"/>
        <v>260</v>
      </c>
      <c r="O8" s="44"/>
    </row>
    <row r="9" spans="1:16">
      <c r="A9">
        <f t="shared" si="1"/>
        <v>1</v>
      </c>
      <c r="B9" s="44" t="s">
        <v>66</v>
      </c>
      <c r="C9" s="44">
        <v>2007</v>
      </c>
      <c r="D9" s="44">
        <v>2</v>
      </c>
      <c r="E9" s="44">
        <v>6</v>
      </c>
      <c r="F9" s="44">
        <v>189</v>
      </c>
      <c r="G9" s="44">
        <v>413</v>
      </c>
      <c r="H9" s="44">
        <v>-21</v>
      </c>
      <c r="I9" s="44">
        <v>-1</v>
      </c>
      <c r="J9" s="44">
        <v>-61</v>
      </c>
      <c r="K9" s="44">
        <v>-58</v>
      </c>
      <c r="L9" s="51">
        <f t="shared" si="3"/>
        <v>610</v>
      </c>
      <c r="M9" s="51">
        <f t="shared" si="4"/>
        <v>141</v>
      </c>
      <c r="N9" s="51">
        <f t="shared" si="5"/>
        <v>469</v>
      </c>
      <c r="O9" s="44"/>
    </row>
    <row r="10" spans="1:16">
      <c r="A10">
        <f t="shared" si="1"/>
        <v>1</v>
      </c>
      <c r="B10" s="44" t="s">
        <v>66</v>
      </c>
      <c r="C10" s="44">
        <v>2008</v>
      </c>
      <c r="D10" s="44">
        <v>0</v>
      </c>
      <c r="E10" s="44">
        <v>5</v>
      </c>
      <c r="F10" s="44">
        <v>270</v>
      </c>
      <c r="G10" s="44">
        <v>429</v>
      </c>
      <c r="H10" s="44">
        <v>-15</v>
      </c>
      <c r="I10" s="44">
        <v>0</v>
      </c>
      <c r="J10" s="44">
        <v>-68</v>
      </c>
      <c r="K10" s="44">
        <v>-40</v>
      </c>
      <c r="L10" s="51">
        <f t="shared" si="3"/>
        <v>704</v>
      </c>
      <c r="M10" s="51">
        <f t="shared" si="4"/>
        <v>123</v>
      </c>
      <c r="N10" s="51">
        <f t="shared" si="5"/>
        <v>581</v>
      </c>
      <c r="O10" s="44"/>
    </row>
    <row r="11" spans="1:16">
      <c r="A11">
        <f t="shared" si="1"/>
        <v>1</v>
      </c>
      <c r="B11" s="44" t="s">
        <v>66</v>
      </c>
      <c r="C11" s="44">
        <v>2009</v>
      </c>
      <c r="D11" s="44">
        <v>0</v>
      </c>
      <c r="E11" s="44">
        <v>0</v>
      </c>
      <c r="F11" s="44">
        <v>391</v>
      </c>
      <c r="G11" s="44">
        <v>48</v>
      </c>
      <c r="H11" s="44">
        <v>-9</v>
      </c>
      <c r="I11" s="44">
        <v>-3</v>
      </c>
      <c r="J11" s="44">
        <v>-81</v>
      </c>
      <c r="K11" s="44">
        <v>-44</v>
      </c>
      <c r="L11" s="51">
        <f t="shared" si="3"/>
        <v>439</v>
      </c>
      <c r="M11" s="51">
        <f t="shared" si="4"/>
        <v>137</v>
      </c>
      <c r="N11" s="51">
        <f t="shared" si="5"/>
        <v>302</v>
      </c>
      <c r="O11" s="44"/>
    </row>
    <row r="12" spans="1:16">
      <c r="A12">
        <f t="shared" si="1"/>
        <v>1</v>
      </c>
      <c r="B12" s="44" t="s">
        <v>66</v>
      </c>
      <c r="C12" s="44">
        <v>2010</v>
      </c>
      <c r="D12" s="44">
        <v>0</v>
      </c>
      <c r="E12" s="44">
        <v>1</v>
      </c>
      <c r="F12" s="44">
        <v>242</v>
      </c>
      <c r="G12" s="44">
        <v>44</v>
      </c>
      <c r="H12" s="44">
        <v>-21</v>
      </c>
      <c r="I12" s="44">
        <v>0</v>
      </c>
      <c r="J12" s="44">
        <v>-85</v>
      </c>
      <c r="K12" s="44">
        <v>-62</v>
      </c>
      <c r="L12" s="51">
        <f t="shared" si="3"/>
        <v>287</v>
      </c>
      <c r="M12" s="51">
        <f t="shared" si="4"/>
        <v>168</v>
      </c>
      <c r="N12" s="51">
        <f t="shared" si="5"/>
        <v>119</v>
      </c>
      <c r="O12" s="44"/>
    </row>
    <row r="13" spans="1:16">
      <c r="A13">
        <f t="shared" si="1"/>
        <v>1</v>
      </c>
      <c r="B13" s="44" t="s">
        <v>66</v>
      </c>
      <c r="C13" s="44">
        <v>2011</v>
      </c>
      <c r="D13" s="44">
        <v>0</v>
      </c>
      <c r="E13" s="44">
        <v>2</v>
      </c>
      <c r="F13" s="44">
        <v>309</v>
      </c>
      <c r="G13" s="44">
        <v>23</v>
      </c>
      <c r="H13" s="44">
        <v>-24</v>
      </c>
      <c r="I13" s="44">
        <v>-1</v>
      </c>
      <c r="J13" s="44">
        <v>-130</v>
      </c>
      <c r="K13" s="44">
        <v>-75</v>
      </c>
      <c r="L13" s="51">
        <f t="shared" si="3"/>
        <v>334</v>
      </c>
      <c r="M13" s="51">
        <f t="shared" si="4"/>
        <v>230</v>
      </c>
      <c r="N13" s="51">
        <f t="shared" si="5"/>
        <v>104</v>
      </c>
      <c r="O13" s="44"/>
    </row>
    <row r="14" spans="1:16">
      <c r="A14">
        <f t="shared" si="1"/>
        <v>1</v>
      </c>
      <c r="B14" s="44" t="s">
        <v>66</v>
      </c>
      <c r="C14" s="44">
        <v>2012</v>
      </c>
      <c r="D14" s="44">
        <v>0</v>
      </c>
      <c r="E14" s="44">
        <v>0</v>
      </c>
      <c r="F14" s="44">
        <v>302</v>
      </c>
      <c r="G14" s="44">
        <v>61</v>
      </c>
      <c r="H14" s="44">
        <v>-12</v>
      </c>
      <c r="I14" s="44">
        <v>-3</v>
      </c>
      <c r="J14" s="44">
        <v>-165</v>
      </c>
      <c r="K14" s="44">
        <v>-61</v>
      </c>
      <c r="L14" s="51">
        <f t="shared" si="3"/>
        <v>363</v>
      </c>
      <c r="M14" s="51">
        <f t="shared" si="4"/>
        <v>241</v>
      </c>
      <c r="N14" s="51">
        <f t="shared" si="5"/>
        <v>122</v>
      </c>
      <c r="O14" s="44"/>
    </row>
    <row r="15" spans="1:16">
      <c r="A15">
        <f t="shared" si="1"/>
        <v>1</v>
      </c>
      <c r="B15" s="44" t="s">
        <v>66</v>
      </c>
      <c r="C15" s="44">
        <v>2013</v>
      </c>
      <c r="D15" s="44">
        <v>0</v>
      </c>
      <c r="E15" s="44">
        <v>2</v>
      </c>
      <c r="F15" s="44">
        <v>325</v>
      </c>
      <c r="G15" s="44">
        <v>117</v>
      </c>
      <c r="H15" s="44">
        <v>-11</v>
      </c>
      <c r="I15" s="44">
        <v>-1</v>
      </c>
      <c r="J15" s="44">
        <v>-97</v>
      </c>
      <c r="K15" s="44">
        <v>-87</v>
      </c>
      <c r="L15" s="51">
        <f t="shared" si="3"/>
        <v>444</v>
      </c>
      <c r="M15" s="51">
        <f t="shared" si="4"/>
        <v>196</v>
      </c>
      <c r="N15" s="51">
        <f t="shared" si="5"/>
        <v>248</v>
      </c>
      <c r="O15" s="44"/>
    </row>
    <row r="16" spans="1:16">
      <c r="A16">
        <f t="shared" si="1"/>
        <v>1</v>
      </c>
      <c r="B16" s="44" t="s">
        <v>66</v>
      </c>
      <c r="C16" s="44">
        <v>2014</v>
      </c>
      <c r="D16" s="44">
        <v>0</v>
      </c>
      <c r="E16" s="44">
        <v>4</v>
      </c>
      <c r="F16" s="44">
        <v>319</v>
      </c>
      <c r="G16" s="44">
        <v>83</v>
      </c>
      <c r="H16" s="44">
        <v>-8</v>
      </c>
      <c r="I16" s="44">
        <v>-1</v>
      </c>
      <c r="J16" s="44">
        <v>-102</v>
      </c>
      <c r="K16" s="44">
        <v>-77</v>
      </c>
      <c r="L16" s="51">
        <f t="shared" si="3"/>
        <v>406</v>
      </c>
      <c r="M16" s="51">
        <f t="shared" si="4"/>
        <v>188</v>
      </c>
      <c r="N16" s="51">
        <f t="shared" si="5"/>
        <v>218</v>
      </c>
      <c r="O16" s="44"/>
    </row>
    <row r="17" spans="1:15">
      <c r="A17">
        <f t="shared" si="1"/>
        <v>1</v>
      </c>
      <c r="B17" s="44" t="s">
        <v>66</v>
      </c>
      <c r="C17" s="44">
        <v>2015</v>
      </c>
      <c r="D17" s="44">
        <v>0</v>
      </c>
      <c r="E17" s="44">
        <v>3</v>
      </c>
      <c r="F17" s="44">
        <v>329</v>
      </c>
      <c r="G17" s="44">
        <v>72</v>
      </c>
      <c r="H17" s="44">
        <v>-5</v>
      </c>
      <c r="I17" s="44">
        <v>0</v>
      </c>
      <c r="J17" s="44">
        <v>-89</v>
      </c>
      <c r="K17" s="44">
        <v>-83</v>
      </c>
      <c r="L17" s="51">
        <f t="shared" si="3"/>
        <v>404</v>
      </c>
      <c r="M17" s="51">
        <f t="shared" si="4"/>
        <v>177</v>
      </c>
      <c r="N17" s="51">
        <f t="shared" si="5"/>
        <v>227</v>
      </c>
      <c r="O17" s="44"/>
    </row>
    <row r="18" spans="1:15">
      <c r="A18">
        <f t="shared" si="1"/>
        <v>1</v>
      </c>
      <c r="B18" s="44" t="s">
        <v>66</v>
      </c>
      <c r="C18" s="44">
        <v>2016</v>
      </c>
      <c r="D18" s="44">
        <v>0</v>
      </c>
      <c r="E18" s="44">
        <v>0</v>
      </c>
      <c r="F18" s="44">
        <v>668</v>
      </c>
      <c r="G18" s="44">
        <v>85</v>
      </c>
      <c r="H18" s="44">
        <v>-6</v>
      </c>
      <c r="I18" s="44">
        <v>0</v>
      </c>
      <c r="J18" s="44">
        <v>-60</v>
      </c>
      <c r="K18" s="44">
        <v>-73</v>
      </c>
      <c r="L18" s="51">
        <f t="shared" si="3"/>
        <v>753</v>
      </c>
      <c r="M18" s="51">
        <f t="shared" si="4"/>
        <v>139</v>
      </c>
      <c r="N18" s="51">
        <f t="shared" si="5"/>
        <v>614</v>
      </c>
    </row>
    <row r="19" spans="1:15">
      <c r="A19">
        <f t="shared" si="1"/>
        <v>1</v>
      </c>
      <c r="B19" s="44" t="s">
        <v>66</v>
      </c>
      <c r="C19" s="44">
        <v>2017</v>
      </c>
      <c r="D19" s="44">
        <v>0</v>
      </c>
      <c r="E19" s="44">
        <v>3</v>
      </c>
      <c r="F19" s="44">
        <v>586</v>
      </c>
      <c r="G19" s="44">
        <v>88</v>
      </c>
      <c r="H19" s="44">
        <v>-10</v>
      </c>
      <c r="I19" s="44">
        <v>0</v>
      </c>
      <c r="J19" s="44">
        <v>-66</v>
      </c>
      <c r="K19" s="44">
        <v>-85</v>
      </c>
      <c r="L19" s="51">
        <f t="shared" si="3"/>
        <v>677</v>
      </c>
      <c r="M19" s="51">
        <f t="shared" si="4"/>
        <v>161</v>
      </c>
      <c r="N19" s="51">
        <f t="shared" si="5"/>
        <v>516</v>
      </c>
      <c r="O19" s="44"/>
    </row>
    <row r="20" spans="1:15">
      <c r="A20">
        <f t="shared" si="1"/>
        <v>1</v>
      </c>
      <c r="B20" s="44" t="s">
        <v>66</v>
      </c>
      <c r="C20" s="44">
        <v>2018</v>
      </c>
      <c r="D20" s="44">
        <v>1</v>
      </c>
      <c r="E20" s="44">
        <v>3</v>
      </c>
      <c r="F20" s="44">
        <v>837</v>
      </c>
      <c r="G20" s="44">
        <v>83</v>
      </c>
      <c r="H20" s="44">
        <v>-9</v>
      </c>
      <c r="I20" s="44">
        <v>-2</v>
      </c>
      <c r="J20" s="44">
        <v>-72</v>
      </c>
      <c r="K20" s="44">
        <v>-80</v>
      </c>
      <c r="L20" s="51">
        <f t="shared" si="3"/>
        <v>924</v>
      </c>
      <c r="M20" s="51">
        <f t="shared" si="4"/>
        <v>163</v>
      </c>
      <c r="N20" s="51">
        <f t="shared" si="5"/>
        <v>761</v>
      </c>
      <c r="O20" s="44"/>
    </row>
    <row r="21" spans="1:15">
      <c r="A21">
        <f t="shared" si="1"/>
        <v>1</v>
      </c>
      <c r="B21" s="44" t="s">
        <v>66</v>
      </c>
      <c r="C21" s="44">
        <v>2019</v>
      </c>
      <c r="D21" s="44">
        <v>0</v>
      </c>
      <c r="E21" s="44">
        <v>1</v>
      </c>
      <c r="F21" s="44">
        <v>366</v>
      </c>
      <c r="G21" s="44">
        <v>65</v>
      </c>
      <c r="H21" s="44">
        <v>-3</v>
      </c>
      <c r="I21" s="44">
        <v>-1</v>
      </c>
      <c r="J21" s="44">
        <v>-76</v>
      </c>
      <c r="K21" s="44">
        <v>-90</v>
      </c>
      <c r="L21" s="51">
        <f t="shared" si="3"/>
        <v>432</v>
      </c>
      <c r="M21" s="51">
        <f t="shared" si="4"/>
        <v>170</v>
      </c>
      <c r="N21" s="51">
        <f t="shared" si="5"/>
        <v>262</v>
      </c>
      <c r="O21" s="44"/>
    </row>
    <row r="22" spans="1:15">
      <c r="A22">
        <f t="shared" si="1"/>
        <v>1</v>
      </c>
      <c r="B22" s="44" t="s">
        <v>66</v>
      </c>
      <c r="C22" s="44">
        <v>2020</v>
      </c>
      <c r="D22" s="44">
        <v>0</v>
      </c>
      <c r="E22" s="44">
        <v>0</v>
      </c>
      <c r="F22" s="44">
        <v>205</v>
      </c>
      <c r="G22" s="44">
        <v>48</v>
      </c>
      <c r="H22" s="44">
        <v>-4</v>
      </c>
      <c r="I22" s="44">
        <v>-1</v>
      </c>
      <c r="J22" s="44">
        <v>-83</v>
      </c>
      <c r="K22" s="44">
        <v>-101</v>
      </c>
      <c r="L22" s="51">
        <f t="shared" si="3"/>
        <v>253</v>
      </c>
      <c r="M22" s="51">
        <f t="shared" si="4"/>
        <v>189</v>
      </c>
      <c r="N22" s="51">
        <f t="shared" si="5"/>
        <v>64</v>
      </c>
      <c r="O22" s="44"/>
    </row>
    <row r="23" spans="1:15">
      <c r="A23">
        <f t="shared" si="1"/>
        <v>1</v>
      </c>
      <c r="B23" s="44" t="s">
        <v>66</v>
      </c>
      <c r="C23" s="44">
        <v>2021</v>
      </c>
      <c r="D23" s="44">
        <v>1</v>
      </c>
      <c r="E23" s="44">
        <v>0</v>
      </c>
      <c r="F23" s="44">
        <v>284</v>
      </c>
      <c r="G23" s="44">
        <v>32</v>
      </c>
      <c r="H23" s="44">
        <v>-1</v>
      </c>
      <c r="I23" s="44">
        <v>0</v>
      </c>
      <c r="J23" s="44">
        <v>-76</v>
      </c>
      <c r="K23" s="44">
        <v>-106</v>
      </c>
      <c r="L23" s="51">
        <f t="shared" si="3"/>
        <v>317</v>
      </c>
      <c r="M23" s="51">
        <f t="shared" si="4"/>
        <v>183</v>
      </c>
      <c r="N23" s="51">
        <f t="shared" si="5"/>
        <v>134</v>
      </c>
      <c r="O23" s="44"/>
    </row>
    <row r="24" spans="1:15">
      <c r="A24">
        <f t="shared" si="1"/>
        <v>2</v>
      </c>
      <c r="B24" s="44" t="s">
        <v>352</v>
      </c>
      <c r="C24" s="44">
        <v>2001</v>
      </c>
      <c r="D24" s="44">
        <v>56</v>
      </c>
      <c r="E24" s="44">
        <v>43</v>
      </c>
      <c r="F24" s="44">
        <v>2785</v>
      </c>
      <c r="G24" s="44">
        <v>2908</v>
      </c>
      <c r="H24" s="44">
        <v>-502</v>
      </c>
      <c r="I24" s="44">
        <v>-47</v>
      </c>
      <c r="J24" s="44">
        <v>-2274</v>
      </c>
      <c r="K24" s="44">
        <v>-727</v>
      </c>
      <c r="L24" s="51">
        <f t="shared" si="3"/>
        <v>5792</v>
      </c>
      <c r="M24" s="51">
        <f t="shared" si="4"/>
        <v>3550</v>
      </c>
      <c r="N24" s="51">
        <f t="shared" si="5"/>
        <v>2242</v>
      </c>
      <c r="O24" s="44"/>
    </row>
    <row r="25" spans="1:15">
      <c r="A25">
        <f t="shared" si="1"/>
        <v>2</v>
      </c>
      <c r="B25" s="44" t="s">
        <v>352</v>
      </c>
      <c r="C25" s="44">
        <v>2002</v>
      </c>
      <c r="D25" s="44">
        <v>64</v>
      </c>
      <c r="E25" s="44">
        <v>47</v>
      </c>
      <c r="F25" s="44">
        <v>3355</v>
      </c>
      <c r="G25" s="44">
        <v>4002</v>
      </c>
      <c r="H25" s="44">
        <v>-475</v>
      </c>
      <c r="I25" s="44">
        <v>-45</v>
      </c>
      <c r="J25" s="44">
        <v>-2264</v>
      </c>
      <c r="K25" s="44">
        <v>-795</v>
      </c>
      <c r="L25" s="51">
        <f t="shared" si="3"/>
        <v>7468</v>
      </c>
      <c r="M25" s="51">
        <f t="shared" si="4"/>
        <v>3579</v>
      </c>
      <c r="N25" s="51">
        <f t="shared" si="5"/>
        <v>3889</v>
      </c>
      <c r="O25" s="44"/>
    </row>
    <row r="26" spans="1:15">
      <c r="A26">
        <f t="shared" si="1"/>
        <v>2</v>
      </c>
      <c r="B26" s="44" t="s">
        <v>352</v>
      </c>
      <c r="C26" s="44">
        <v>2003</v>
      </c>
      <c r="D26" s="44">
        <v>43</v>
      </c>
      <c r="E26" s="44">
        <v>33</v>
      </c>
      <c r="F26" s="44">
        <v>3887</v>
      </c>
      <c r="G26" s="44">
        <v>5020</v>
      </c>
      <c r="H26" s="44">
        <v>-401</v>
      </c>
      <c r="I26" s="44">
        <v>-54</v>
      </c>
      <c r="J26" s="44">
        <v>-2448</v>
      </c>
      <c r="K26" s="44">
        <v>-921</v>
      </c>
      <c r="L26" s="51">
        <f t="shared" si="3"/>
        <v>8983</v>
      </c>
      <c r="M26" s="51">
        <f t="shared" si="4"/>
        <v>3824</v>
      </c>
      <c r="N26" s="51">
        <f t="shared" si="5"/>
        <v>5159</v>
      </c>
      <c r="O26" s="44"/>
    </row>
    <row r="27" spans="1:15">
      <c r="A27">
        <f t="shared" si="1"/>
        <v>2</v>
      </c>
      <c r="B27" s="44" t="s">
        <v>352</v>
      </c>
      <c r="C27" s="44">
        <v>2004</v>
      </c>
      <c r="D27" s="44">
        <v>40</v>
      </c>
      <c r="E27" s="44">
        <v>57</v>
      </c>
      <c r="F27" s="44">
        <v>4464</v>
      </c>
      <c r="G27" s="44">
        <v>6227</v>
      </c>
      <c r="H27" s="44">
        <v>-365</v>
      </c>
      <c r="I27" s="44">
        <v>-42</v>
      </c>
      <c r="J27" s="44">
        <v>-2459</v>
      </c>
      <c r="K27" s="44">
        <v>-1044</v>
      </c>
      <c r="L27" s="51">
        <f t="shared" si="3"/>
        <v>10788</v>
      </c>
      <c r="M27" s="51">
        <f t="shared" si="4"/>
        <v>3910</v>
      </c>
      <c r="N27" s="51">
        <f t="shared" si="5"/>
        <v>6878</v>
      </c>
      <c r="O27" s="44"/>
    </row>
    <row r="28" spans="1:15">
      <c r="A28">
        <f t="shared" si="1"/>
        <v>2</v>
      </c>
      <c r="B28" s="44" t="s">
        <v>352</v>
      </c>
      <c r="C28" s="44">
        <v>2005</v>
      </c>
      <c r="D28" s="44">
        <v>32</v>
      </c>
      <c r="E28" s="44">
        <v>70</v>
      </c>
      <c r="F28" s="44">
        <v>4726</v>
      </c>
      <c r="G28" s="44">
        <v>5411</v>
      </c>
      <c r="H28" s="44">
        <v>-394</v>
      </c>
      <c r="I28" s="44">
        <v>-40</v>
      </c>
      <c r="J28" s="44">
        <v>-2562</v>
      </c>
      <c r="K28" s="44">
        <v>-1189</v>
      </c>
      <c r="L28" s="51">
        <f t="shared" si="3"/>
        <v>10239</v>
      </c>
      <c r="M28" s="51">
        <f t="shared" si="4"/>
        <v>4185</v>
      </c>
      <c r="N28" s="51">
        <f t="shared" si="5"/>
        <v>6054</v>
      </c>
      <c r="O28" s="44"/>
    </row>
    <row r="29" spans="1:15">
      <c r="A29">
        <f t="shared" si="1"/>
        <v>2</v>
      </c>
      <c r="B29" s="44" t="s">
        <v>352</v>
      </c>
      <c r="C29" s="44">
        <v>2006</v>
      </c>
      <c r="D29" s="44">
        <v>22</v>
      </c>
      <c r="E29" s="44">
        <v>43</v>
      </c>
      <c r="F29" s="44">
        <v>3887</v>
      </c>
      <c r="G29" s="44">
        <v>4904</v>
      </c>
      <c r="H29" s="44">
        <v>-308</v>
      </c>
      <c r="I29" s="44">
        <v>-44</v>
      </c>
      <c r="J29" s="44">
        <v>-2622</v>
      </c>
      <c r="K29" s="44">
        <v>-1314</v>
      </c>
      <c r="L29" s="51">
        <f t="shared" si="3"/>
        <v>8856</v>
      </c>
      <c r="M29" s="51">
        <f t="shared" si="4"/>
        <v>4288</v>
      </c>
      <c r="N29" s="51">
        <f t="shared" si="5"/>
        <v>4568</v>
      </c>
      <c r="O29" s="44"/>
    </row>
    <row r="30" spans="1:15">
      <c r="A30">
        <f t="shared" si="1"/>
        <v>2</v>
      </c>
      <c r="B30" s="44" t="s">
        <v>352</v>
      </c>
      <c r="C30" s="44">
        <v>2007</v>
      </c>
      <c r="D30" s="44">
        <v>20</v>
      </c>
      <c r="E30" s="44">
        <v>58</v>
      </c>
      <c r="F30" s="44">
        <v>4114</v>
      </c>
      <c r="G30" s="44">
        <v>4736</v>
      </c>
      <c r="H30" s="44">
        <v>-303</v>
      </c>
      <c r="I30" s="44">
        <v>-34</v>
      </c>
      <c r="J30" s="44">
        <v>-2655</v>
      </c>
      <c r="K30" s="44">
        <v>-1479</v>
      </c>
      <c r="L30" s="51">
        <f t="shared" si="3"/>
        <v>8928</v>
      </c>
      <c r="M30" s="51">
        <f t="shared" si="4"/>
        <v>4471</v>
      </c>
      <c r="N30" s="51">
        <f t="shared" si="5"/>
        <v>4457</v>
      </c>
      <c r="O30" s="44"/>
    </row>
    <row r="31" spans="1:15">
      <c r="A31">
        <f t="shared" si="1"/>
        <v>2</v>
      </c>
      <c r="B31" s="44" t="s">
        <v>352</v>
      </c>
      <c r="C31" s="44">
        <v>2008</v>
      </c>
      <c r="D31" s="44">
        <v>13</v>
      </c>
      <c r="E31" s="44">
        <v>64</v>
      </c>
      <c r="F31" s="44">
        <v>4310</v>
      </c>
      <c r="G31" s="44">
        <v>3546</v>
      </c>
      <c r="H31" s="44">
        <v>-274</v>
      </c>
      <c r="I31" s="44">
        <v>-36</v>
      </c>
      <c r="J31" s="44">
        <v>-2691</v>
      </c>
      <c r="K31" s="44">
        <v>-1615</v>
      </c>
      <c r="L31" s="51">
        <f t="shared" si="3"/>
        <v>7933</v>
      </c>
      <c r="M31" s="51">
        <f t="shared" si="4"/>
        <v>4616</v>
      </c>
      <c r="N31" s="51">
        <f t="shared" si="5"/>
        <v>3317</v>
      </c>
      <c r="O31" s="44"/>
    </row>
    <row r="32" spans="1:15">
      <c r="A32">
        <f t="shared" si="1"/>
        <v>2</v>
      </c>
      <c r="B32" s="44" t="s">
        <v>352</v>
      </c>
      <c r="C32" s="44">
        <v>2009</v>
      </c>
      <c r="D32" s="44">
        <v>15</v>
      </c>
      <c r="E32" s="44">
        <v>35</v>
      </c>
      <c r="F32" s="44">
        <v>2402</v>
      </c>
      <c r="G32" s="44">
        <v>848</v>
      </c>
      <c r="H32" s="44">
        <v>-241</v>
      </c>
      <c r="I32" s="44">
        <v>-33</v>
      </c>
      <c r="J32" s="44">
        <v>-2640</v>
      </c>
      <c r="K32" s="44">
        <v>-1586</v>
      </c>
      <c r="L32" s="51">
        <f t="shared" si="3"/>
        <v>3300</v>
      </c>
      <c r="M32" s="51">
        <f t="shared" si="4"/>
        <v>4500</v>
      </c>
      <c r="N32" s="51">
        <f t="shared" si="5"/>
        <v>-1200</v>
      </c>
      <c r="O32" s="44"/>
    </row>
    <row r="33" spans="1:15">
      <c r="A33">
        <f t="shared" si="1"/>
        <v>2</v>
      </c>
      <c r="B33" s="44" t="s">
        <v>352</v>
      </c>
      <c r="C33" s="44">
        <v>2010</v>
      </c>
      <c r="D33" s="44">
        <v>16</v>
      </c>
      <c r="E33" s="44">
        <v>39</v>
      </c>
      <c r="F33" s="44">
        <v>2410</v>
      </c>
      <c r="G33" s="44">
        <v>672</v>
      </c>
      <c r="H33" s="44">
        <v>-241</v>
      </c>
      <c r="I33" s="44">
        <v>-38</v>
      </c>
      <c r="J33" s="44">
        <v>-2793</v>
      </c>
      <c r="K33" s="44">
        <v>-1673</v>
      </c>
      <c r="L33" s="51">
        <f t="shared" si="3"/>
        <v>3137</v>
      </c>
      <c r="M33" s="51">
        <f t="shared" si="4"/>
        <v>4745</v>
      </c>
      <c r="N33" s="51">
        <f t="shared" si="5"/>
        <v>-1608</v>
      </c>
      <c r="O33" s="44"/>
    </row>
    <row r="34" spans="1:15">
      <c r="A34">
        <f t="shared" si="1"/>
        <v>2</v>
      </c>
      <c r="B34" s="44" t="s">
        <v>352</v>
      </c>
      <c r="C34" s="44">
        <v>2011</v>
      </c>
      <c r="D34" s="44">
        <v>8</v>
      </c>
      <c r="E34" s="44">
        <v>34</v>
      </c>
      <c r="F34" s="44">
        <v>2860</v>
      </c>
      <c r="G34" s="44">
        <v>677</v>
      </c>
      <c r="H34" s="44">
        <v>-189</v>
      </c>
      <c r="I34" s="44">
        <v>-37</v>
      </c>
      <c r="J34" s="44">
        <v>-2811</v>
      </c>
      <c r="K34" s="44">
        <v>-2005</v>
      </c>
      <c r="L34" s="51">
        <f t="shared" si="3"/>
        <v>3579</v>
      </c>
      <c r="M34" s="51">
        <f t="shared" si="4"/>
        <v>5042</v>
      </c>
      <c r="N34" s="51">
        <f t="shared" si="5"/>
        <v>-1463</v>
      </c>
      <c r="O34" s="44"/>
    </row>
    <row r="35" spans="1:15">
      <c r="A35">
        <f t="shared" si="1"/>
        <v>2</v>
      </c>
      <c r="B35" s="44" t="s">
        <v>352</v>
      </c>
      <c r="C35" s="44">
        <v>2012</v>
      </c>
      <c r="D35" s="44">
        <v>12</v>
      </c>
      <c r="E35" s="44">
        <v>28</v>
      </c>
      <c r="F35" s="44">
        <v>3140</v>
      </c>
      <c r="G35" s="44">
        <v>714</v>
      </c>
      <c r="H35" s="44">
        <v>-165</v>
      </c>
      <c r="I35" s="44">
        <v>-30</v>
      </c>
      <c r="J35" s="44">
        <v>-2245</v>
      </c>
      <c r="K35" s="44">
        <v>-1611</v>
      </c>
      <c r="L35" s="51">
        <f t="shared" si="3"/>
        <v>3894</v>
      </c>
      <c r="M35" s="51">
        <f t="shared" si="4"/>
        <v>4051</v>
      </c>
      <c r="N35" s="51">
        <f t="shared" si="5"/>
        <v>-157</v>
      </c>
      <c r="O35" s="44"/>
    </row>
    <row r="36" spans="1:15">
      <c r="A36">
        <f t="shared" si="1"/>
        <v>2</v>
      </c>
      <c r="B36" s="44" t="s">
        <v>352</v>
      </c>
      <c r="C36" s="44">
        <v>2013</v>
      </c>
      <c r="D36" s="44">
        <v>21</v>
      </c>
      <c r="E36" s="44">
        <v>23</v>
      </c>
      <c r="F36" s="44">
        <v>4008</v>
      </c>
      <c r="G36" s="44">
        <v>1190</v>
      </c>
      <c r="H36" s="44">
        <v>-79</v>
      </c>
      <c r="I36" s="44">
        <v>-22</v>
      </c>
      <c r="J36" s="44">
        <v>-1919</v>
      </c>
      <c r="K36" s="44">
        <v>-1336</v>
      </c>
      <c r="L36" s="51">
        <f t="shared" si="3"/>
        <v>5242</v>
      </c>
      <c r="M36" s="51">
        <f t="shared" si="4"/>
        <v>3356</v>
      </c>
      <c r="N36" s="51">
        <f t="shared" si="5"/>
        <v>1886</v>
      </c>
      <c r="O36" s="44"/>
    </row>
    <row r="37" spans="1:15">
      <c r="A37">
        <f t="shared" si="1"/>
        <v>2</v>
      </c>
      <c r="B37" s="44" t="s">
        <v>352</v>
      </c>
      <c r="C37" s="44">
        <v>2014</v>
      </c>
      <c r="D37" s="44">
        <v>9</v>
      </c>
      <c r="E37" s="44">
        <v>26</v>
      </c>
      <c r="F37" s="44">
        <v>4936</v>
      </c>
      <c r="G37" s="44">
        <v>1402</v>
      </c>
      <c r="H37" s="44">
        <v>-88</v>
      </c>
      <c r="I37" s="44">
        <v>-17</v>
      </c>
      <c r="J37" s="44">
        <v>-1633</v>
      </c>
      <c r="K37" s="44">
        <v>-1162</v>
      </c>
      <c r="L37" s="51">
        <f t="shared" si="3"/>
        <v>6373</v>
      </c>
      <c r="M37" s="51">
        <f t="shared" si="4"/>
        <v>2900</v>
      </c>
      <c r="N37" s="51">
        <f t="shared" si="5"/>
        <v>3473</v>
      </c>
      <c r="O37" s="44"/>
    </row>
    <row r="38" spans="1:15">
      <c r="A38">
        <f t="shared" si="1"/>
        <v>2</v>
      </c>
      <c r="B38" s="44" t="s">
        <v>352</v>
      </c>
      <c r="C38" s="44">
        <v>2015</v>
      </c>
      <c r="D38" s="44">
        <v>16</v>
      </c>
      <c r="E38" s="44">
        <v>32</v>
      </c>
      <c r="F38" s="44">
        <v>4873</v>
      </c>
      <c r="G38" s="44">
        <v>1744</v>
      </c>
      <c r="H38" s="44">
        <v>-85</v>
      </c>
      <c r="I38" s="44">
        <v>-23</v>
      </c>
      <c r="J38" s="44">
        <v>-1766</v>
      </c>
      <c r="K38" s="44">
        <v>-1343</v>
      </c>
      <c r="L38" s="51">
        <f t="shared" si="3"/>
        <v>6665</v>
      </c>
      <c r="M38" s="51">
        <f t="shared" si="4"/>
        <v>3217</v>
      </c>
      <c r="N38" s="51">
        <f t="shared" si="5"/>
        <v>3448</v>
      </c>
      <c r="O38" s="44"/>
    </row>
    <row r="39" spans="1:15">
      <c r="A39">
        <f t="shared" si="1"/>
        <v>2</v>
      </c>
      <c r="B39" s="44" t="s">
        <v>352</v>
      </c>
      <c r="C39" s="44">
        <v>2016</v>
      </c>
      <c r="D39" s="44">
        <v>11</v>
      </c>
      <c r="E39" s="44">
        <v>47</v>
      </c>
      <c r="F39" s="44">
        <v>4546</v>
      </c>
      <c r="G39" s="44">
        <v>1780</v>
      </c>
      <c r="H39" s="44">
        <v>-111</v>
      </c>
      <c r="I39" s="44">
        <v>-21</v>
      </c>
      <c r="J39" s="44">
        <v>-1570</v>
      </c>
      <c r="K39" s="44">
        <v>-1411</v>
      </c>
      <c r="L39" s="51">
        <f t="shared" si="3"/>
        <v>6384</v>
      </c>
      <c r="M39" s="51">
        <f t="shared" si="4"/>
        <v>3113</v>
      </c>
      <c r="N39" s="51">
        <f t="shared" si="5"/>
        <v>3271</v>
      </c>
      <c r="O39" s="44"/>
    </row>
    <row r="40" spans="1:15">
      <c r="A40">
        <f t="shared" si="1"/>
        <v>2</v>
      </c>
      <c r="B40" s="44" t="s">
        <v>352</v>
      </c>
      <c r="C40" s="44">
        <v>2017</v>
      </c>
      <c r="D40" s="44">
        <v>17</v>
      </c>
      <c r="E40" s="44">
        <v>28</v>
      </c>
      <c r="F40" s="44">
        <v>5733</v>
      </c>
      <c r="G40" s="44">
        <v>2253</v>
      </c>
      <c r="H40" s="44">
        <v>-92</v>
      </c>
      <c r="I40" s="44">
        <v>-25</v>
      </c>
      <c r="J40" s="44">
        <v>-1796</v>
      </c>
      <c r="K40" s="44">
        <v>-1482</v>
      </c>
      <c r="L40" s="51">
        <f t="shared" si="3"/>
        <v>8031</v>
      </c>
      <c r="M40" s="51">
        <f t="shared" si="4"/>
        <v>3395</v>
      </c>
      <c r="N40" s="51">
        <f t="shared" si="5"/>
        <v>4636</v>
      </c>
      <c r="O40" s="44"/>
    </row>
    <row r="41" spans="1:15">
      <c r="A41">
        <f t="shared" si="1"/>
        <v>2</v>
      </c>
      <c r="B41" s="44" t="s">
        <v>352</v>
      </c>
      <c r="C41" s="44">
        <v>2018</v>
      </c>
      <c r="D41" s="44">
        <v>12</v>
      </c>
      <c r="E41" s="44">
        <v>31</v>
      </c>
      <c r="F41" s="44">
        <v>5906</v>
      </c>
      <c r="G41" s="44">
        <v>2291</v>
      </c>
      <c r="H41" s="44">
        <v>-87</v>
      </c>
      <c r="I41" s="44">
        <v>-23</v>
      </c>
      <c r="J41" s="44">
        <v>-1933</v>
      </c>
      <c r="K41" s="44">
        <v>-1671</v>
      </c>
      <c r="L41" s="51">
        <f t="shared" si="3"/>
        <v>8240</v>
      </c>
      <c r="M41" s="51">
        <f t="shared" si="4"/>
        <v>3714</v>
      </c>
      <c r="N41" s="51">
        <f t="shared" si="5"/>
        <v>4526</v>
      </c>
      <c r="O41" s="44"/>
    </row>
    <row r="42" spans="1:15">
      <c r="A42">
        <f t="shared" si="1"/>
        <v>2</v>
      </c>
      <c r="B42" s="44" t="s">
        <v>352</v>
      </c>
      <c r="C42" s="44">
        <v>2019</v>
      </c>
      <c r="D42" s="44">
        <v>7</v>
      </c>
      <c r="E42" s="44">
        <v>34</v>
      </c>
      <c r="F42" s="44">
        <v>5902</v>
      </c>
      <c r="G42" s="44">
        <v>2256</v>
      </c>
      <c r="H42" s="44">
        <v>-70</v>
      </c>
      <c r="I42" s="44">
        <v>-29</v>
      </c>
      <c r="J42" s="44">
        <v>-2113</v>
      </c>
      <c r="K42" s="44">
        <v>-1869</v>
      </c>
      <c r="L42" s="51">
        <f t="shared" si="3"/>
        <v>8199</v>
      </c>
      <c r="M42" s="51">
        <f t="shared" si="4"/>
        <v>4081</v>
      </c>
      <c r="N42" s="51">
        <f t="shared" si="5"/>
        <v>4118</v>
      </c>
      <c r="O42" s="44"/>
    </row>
    <row r="43" spans="1:15">
      <c r="A43">
        <f t="shared" si="1"/>
        <v>2</v>
      </c>
      <c r="B43" s="44" t="s">
        <v>352</v>
      </c>
      <c r="C43" s="44">
        <v>2020</v>
      </c>
      <c r="D43" s="44">
        <v>8</v>
      </c>
      <c r="E43" s="44">
        <v>22</v>
      </c>
      <c r="F43" s="44">
        <v>4791</v>
      </c>
      <c r="G43" s="44">
        <v>2008</v>
      </c>
      <c r="H43" s="44">
        <v>-43</v>
      </c>
      <c r="I43" s="44">
        <v>-24</v>
      </c>
      <c r="J43" s="44">
        <v>-1893</v>
      </c>
      <c r="K43" s="44">
        <v>-1664</v>
      </c>
      <c r="L43" s="51">
        <f t="shared" si="3"/>
        <v>6829</v>
      </c>
      <c r="M43" s="51">
        <f t="shared" si="4"/>
        <v>3624</v>
      </c>
      <c r="N43" s="51">
        <f t="shared" si="5"/>
        <v>3205</v>
      </c>
      <c r="O43" s="44"/>
    </row>
    <row r="44" spans="1:15">
      <c r="A44">
        <f t="shared" si="1"/>
        <v>2</v>
      </c>
      <c r="B44" s="44" t="s">
        <v>352</v>
      </c>
      <c r="C44" s="44">
        <v>2021</v>
      </c>
      <c r="D44" s="44">
        <v>6</v>
      </c>
      <c r="E44" s="44">
        <v>30</v>
      </c>
      <c r="F44" s="44">
        <v>6078</v>
      </c>
      <c r="G44" s="44">
        <v>2703</v>
      </c>
      <c r="H44" s="44">
        <v>-27</v>
      </c>
      <c r="I44" s="44">
        <v>-16</v>
      </c>
      <c r="J44" s="44">
        <v>-2269</v>
      </c>
      <c r="K44" s="44">
        <v>-1953</v>
      </c>
      <c r="L44" s="51">
        <f t="shared" si="3"/>
        <v>8817</v>
      </c>
      <c r="M44" s="51">
        <f t="shared" si="4"/>
        <v>4265</v>
      </c>
      <c r="N44" s="51">
        <f t="shared" si="5"/>
        <v>4552</v>
      </c>
      <c r="O44" s="44"/>
    </row>
    <row r="45" spans="1:15">
      <c r="A45">
        <f t="shared" si="1"/>
        <v>3</v>
      </c>
      <c r="B45" s="44" t="s">
        <v>81</v>
      </c>
      <c r="C45" s="44">
        <v>2001</v>
      </c>
      <c r="D45" s="44">
        <v>3976</v>
      </c>
      <c r="E45" s="44">
        <v>1798</v>
      </c>
      <c r="F45" s="44">
        <v>11069</v>
      </c>
      <c r="G45" s="44">
        <v>2993</v>
      </c>
      <c r="H45" s="44">
        <v>-10098</v>
      </c>
      <c r="I45" s="44">
        <v>-2415</v>
      </c>
      <c r="J45" s="44">
        <v>-1773</v>
      </c>
      <c r="K45" s="44">
        <v>-2870</v>
      </c>
      <c r="L45" s="51">
        <f t="shared" si="3"/>
        <v>19836</v>
      </c>
      <c r="M45" s="51">
        <f t="shared" si="4"/>
        <v>17156</v>
      </c>
      <c r="N45" s="51">
        <f t="shared" si="5"/>
        <v>2680</v>
      </c>
      <c r="O45" s="44"/>
    </row>
    <row r="46" spans="1:15">
      <c r="A46">
        <f t="shared" si="1"/>
        <v>3</v>
      </c>
      <c r="B46" s="44" t="s">
        <v>81</v>
      </c>
      <c r="C46" s="44">
        <v>2002</v>
      </c>
      <c r="D46" s="44">
        <v>4895</v>
      </c>
      <c r="E46" s="44">
        <v>2321</v>
      </c>
      <c r="F46" s="44">
        <v>12056</v>
      </c>
      <c r="G46" s="44">
        <v>4365</v>
      </c>
      <c r="H46" s="44">
        <v>-9862</v>
      </c>
      <c r="I46" s="44">
        <v>-2493</v>
      </c>
      <c r="J46" s="44">
        <v>-2076</v>
      </c>
      <c r="K46" s="44">
        <v>-3195</v>
      </c>
      <c r="L46" s="51">
        <f t="shared" si="3"/>
        <v>23637</v>
      </c>
      <c r="M46" s="51">
        <f t="shared" si="4"/>
        <v>17626</v>
      </c>
      <c r="N46" s="51">
        <f t="shared" si="5"/>
        <v>6011</v>
      </c>
      <c r="O46" s="44"/>
    </row>
    <row r="47" spans="1:15">
      <c r="A47">
        <f t="shared" si="1"/>
        <v>3</v>
      </c>
      <c r="B47" s="44" t="s">
        <v>81</v>
      </c>
      <c r="C47" s="44">
        <v>2003</v>
      </c>
      <c r="D47" s="44">
        <v>5402</v>
      </c>
      <c r="E47" s="44">
        <v>1932</v>
      </c>
      <c r="F47" s="44">
        <v>12967</v>
      </c>
      <c r="G47" s="44">
        <v>6118</v>
      </c>
      <c r="H47" s="44">
        <v>-9367</v>
      </c>
      <c r="I47" s="44">
        <v>-2504</v>
      </c>
      <c r="J47" s="44">
        <v>-2235</v>
      </c>
      <c r="K47" s="44">
        <v>-3561</v>
      </c>
      <c r="L47" s="51">
        <f t="shared" si="3"/>
        <v>26419</v>
      </c>
      <c r="M47" s="51">
        <f t="shared" si="4"/>
        <v>17667</v>
      </c>
      <c r="N47" s="51">
        <f t="shared" si="5"/>
        <v>8752</v>
      </c>
      <c r="O47" s="44"/>
    </row>
    <row r="48" spans="1:15">
      <c r="A48">
        <f t="shared" si="1"/>
        <v>3</v>
      </c>
      <c r="B48" s="44" t="s">
        <v>81</v>
      </c>
      <c r="C48" s="44">
        <v>2004</v>
      </c>
      <c r="D48" s="44">
        <v>5876</v>
      </c>
      <c r="E48" s="44">
        <v>1896</v>
      </c>
      <c r="F48" s="44">
        <v>14528</v>
      </c>
      <c r="G48" s="44">
        <v>7452</v>
      </c>
      <c r="H48" s="44">
        <v>-9172</v>
      </c>
      <c r="I48" s="44">
        <v>-2576</v>
      </c>
      <c r="J48" s="44">
        <v>-2352</v>
      </c>
      <c r="K48" s="44">
        <v>-3902</v>
      </c>
      <c r="L48" s="51">
        <f t="shared" si="3"/>
        <v>29752</v>
      </c>
      <c r="M48" s="51">
        <f t="shared" si="4"/>
        <v>18002</v>
      </c>
      <c r="N48" s="51">
        <f t="shared" si="5"/>
        <v>11750</v>
      </c>
      <c r="O48" s="44"/>
    </row>
    <row r="49" spans="1:15">
      <c r="A49">
        <f t="shared" si="1"/>
        <v>3</v>
      </c>
      <c r="B49" s="44" t="s">
        <v>81</v>
      </c>
      <c r="C49" s="44">
        <v>2005</v>
      </c>
      <c r="D49" s="44">
        <v>5386</v>
      </c>
      <c r="E49" s="44">
        <v>2304</v>
      </c>
      <c r="F49" s="44">
        <v>16459</v>
      </c>
      <c r="G49" s="44">
        <v>6572</v>
      </c>
      <c r="H49" s="44">
        <v>-8852</v>
      </c>
      <c r="I49" s="44">
        <v>-2511</v>
      </c>
      <c r="J49" s="44">
        <v>-2522</v>
      </c>
      <c r="K49" s="44">
        <v>-4430</v>
      </c>
      <c r="L49" s="51">
        <f t="shared" si="3"/>
        <v>30721</v>
      </c>
      <c r="M49" s="51">
        <f t="shared" si="4"/>
        <v>18315</v>
      </c>
      <c r="N49" s="51">
        <f t="shared" si="5"/>
        <v>12406</v>
      </c>
      <c r="O49" s="44"/>
    </row>
    <row r="50" spans="1:15">
      <c r="A50">
        <f t="shared" si="1"/>
        <v>3</v>
      </c>
      <c r="B50" s="44" t="s">
        <v>81</v>
      </c>
      <c r="C50" s="44">
        <v>2006</v>
      </c>
      <c r="D50" s="44">
        <v>4437</v>
      </c>
      <c r="E50" s="44">
        <v>1984</v>
      </c>
      <c r="F50" s="44">
        <v>15996</v>
      </c>
      <c r="G50" s="44">
        <v>5660</v>
      </c>
      <c r="H50" s="44">
        <v>-8587</v>
      </c>
      <c r="I50" s="44">
        <v>-2430</v>
      </c>
      <c r="J50" s="44">
        <v>-2799</v>
      </c>
      <c r="K50" s="44">
        <v>-4834</v>
      </c>
      <c r="L50" s="51">
        <f t="shared" si="3"/>
        <v>28077</v>
      </c>
      <c r="M50" s="51">
        <f t="shared" si="4"/>
        <v>18650</v>
      </c>
      <c r="N50" s="51">
        <f t="shared" si="5"/>
        <v>9427</v>
      </c>
      <c r="O50" s="44"/>
    </row>
    <row r="51" spans="1:15">
      <c r="A51">
        <f t="shared" si="1"/>
        <v>3</v>
      </c>
      <c r="B51" s="44" t="s">
        <v>81</v>
      </c>
      <c r="C51" s="44">
        <v>2007</v>
      </c>
      <c r="D51" s="44">
        <v>3825</v>
      </c>
      <c r="E51" s="44">
        <v>2632</v>
      </c>
      <c r="F51" s="44">
        <v>17934</v>
      </c>
      <c r="G51" s="44">
        <v>5274</v>
      </c>
      <c r="H51" s="44">
        <v>-8225</v>
      </c>
      <c r="I51" s="44">
        <v>-2375</v>
      </c>
      <c r="J51" s="44">
        <v>-3096</v>
      </c>
      <c r="K51" s="44">
        <v>-4778</v>
      </c>
      <c r="L51" s="51">
        <f t="shared" si="3"/>
        <v>29665</v>
      </c>
      <c r="M51" s="51">
        <f t="shared" si="4"/>
        <v>18474</v>
      </c>
      <c r="N51" s="51">
        <f t="shared" si="5"/>
        <v>11191</v>
      </c>
      <c r="O51" s="44"/>
    </row>
    <row r="52" spans="1:15">
      <c r="A52">
        <f t="shared" si="1"/>
        <v>3</v>
      </c>
      <c r="B52" s="44" t="s">
        <v>81</v>
      </c>
      <c r="C52" s="44">
        <v>2008</v>
      </c>
      <c r="D52" s="44">
        <v>3074</v>
      </c>
      <c r="E52" s="44">
        <v>2756</v>
      </c>
      <c r="F52" s="44">
        <v>17062</v>
      </c>
      <c r="G52" s="44">
        <v>2497</v>
      </c>
      <c r="H52" s="44">
        <v>-7888</v>
      </c>
      <c r="I52" s="44">
        <v>-2336</v>
      </c>
      <c r="J52" s="44">
        <v>-3721</v>
      </c>
      <c r="K52" s="44">
        <v>-5189</v>
      </c>
      <c r="L52" s="51">
        <f t="shared" si="3"/>
        <v>25389</v>
      </c>
      <c r="M52" s="51">
        <f t="shared" si="4"/>
        <v>19134</v>
      </c>
      <c r="N52" s="51">
        <f t="shared" si="5"/>
        <v>6255</v>
      </c>
      <c r="O52" s="44"/>
    </row>
    <row r="53" spans="1:15">
      <c r="A53">
        <f t="shared" si="1"/>
        <v>3</v>
      </c>
      <c r="B53" s="44" t="s">
        <v>81</v>
      </c>
      <c r="C53" s="44">
        <v>2009</v>
      </c>
      <c r="D53" s="44">
        <v>1849</v>
      </c>
      <c r="E53" s="44">
        <v>1645</v>
      </c>
      <c r="F53" s="44">
        <v>11736</v>
      </c>
      <c r="G53" s="44">
        <v>1024</v>
      </c>
      <c r="H53" s="44">
        <v>-6738</v>
      </c>
      <c r="I53" s="44">
        <v>-2001</v>
      </c>
      <c r="J53" s="44">
        <v>-3842</v>
      </c>
      <c r="K53" s="44">
        <v>-4611</v>
      </c>
      <c r="L53" s="51">
        <f t="shared" si="3"/>
        <v>16254</v>
      </c>
      <c r="M53" s="51">
        <f t="shared" si="4"/>
        <v>17192</v>
      </c>
      <c r="N53" s="51">
        <f t="shared" si="5"/>
        <v>-938</v>
      </c>
      <c r="O53" s="44"/>
    </row>
    <row r="54" spans="1:15">
      <c r="A54">
        <f t="shared" si="1"/>
        <v>3</v>
      </c>
      <c r="B54" s="44" t="s">
        <v>81</v>
      </c>
      <c r="C54" s="44">
        <v>2010</v>
      </c>
      <c r="D54" s="44">
        <v>2190</v>
      </c>
      <c r="E54" s="44">
        <v>1937</v>
      </c>
      <c r="F54" s="44">
        <v>14472</v>
      </c>
      <c r="G54" s="44">
        <v>672</v>
      </c>
      <c r="H54" s="44">
        <v>-6583</v>
      </c>
      <c r="I54" s="44">
        <v>-1869</v>
      </c>
      <c r="J54" s="44">
        <v>-4526</v>
      </c>
      <c r="K54" s="44">
        <v>-4675</v>
      </c>
      <c r="L54" s="51">
        <f t="shared" si="3"/>
        <v>19271</v>
      </c>
      <c r="M54" s="51">
        <f t="shared" si="4"/>
        <v>17653</v>
      </c>
      <c r="N54" s="51">
        <f t="shared" si="5"/>
        <v>1618</v>
      </c>
      <c r="O54" s="44"/>
    </row>
    <row r="55" spans="1:15">
      <c r="A55">
        <f t="shared" si="1"/>
        <v>3</v>
      </c>
      <c r="B55" s="44" t="s">
        <v>81</v>
      </c>
      <c r="C55" s="44">
        <v>2011</v>
      </c>
      <c r="D55" s="44">
        <v>2143</v>
      </c>
      <c r="E55" s="44">
        <v>2578</v>
      </c>
      <c r="F55" s="44">
        <v>16328</v>
      </c>
      <c r="G55" s="44">
        <v>433</v>
      </c>
      <c r="H55" s="44">
        <v>-6949</v>
      </c>
      <c r="I55" s="44">
        <v>-2061</v>
      </c>
      <c r="J55" s="44">
        <v>-5704</v>
      </c>
      <c r="K55" s="44">
        <v>-5225</v>
      </c>
      <c r="L55" s="51">
        <f t="shared" si="3"/>
        <v>21482</v>
      </c>
      <c r="M55" s="51">
        <f t="shared" si="4"/>
        <v>19939</v>
      </c>
      <c r="N55" s="51">
        <f t="shared" si="5"/>
        <v>1543</v>
      </c>
      <c r="O55" s="44"/>
    </row>
    <row r="56" spans="1:15">
      <c r="A56">
        <f t="shared" si="1"/>
        <v>3</v>
      </c>
      <c r="B56" s="44" t="s">
        <v>81</v>
      </c>
      <c r="C56" s="44">
        <v>2012</v>
      </c>
      <c r="D56" s="44">
        <v>2422</v>
      </c>
      <c r="E56" s="44">
        <v>2372</v>
      </c>
      <c r="F56" s="44">
        <v>19087</v>
      </c>
      <c r="G56" s="44">
        <v>755</v>
      </c>
      <c r="H56" s="44">
        <v>-4933</v>
      </c>
      <c r="I56" s="44">
        <v>-1591</v>
      </c>
      <c r="J56" s="44">
        <v>-4839</v>
      </c>
      <c r="K56" s="44">
        <v>-4027</v>
      </c>
      <c r="L56" s="51">
        <f t="shared" si="3"/>
        <v>24636</v>
      </c>
      <c r="M56" s="51">
        <f t="shared" si="4"/>
        <v>15390</v>
      </c>
      <c r="N56" s="51">
        <f t="shared" si="5"/>
        <v>9246</v>
      </c>
      <c r="O56" s="44"/>
    </row>
    <row r="57" spans="1:15">
      <c r="A57">
        <f t="shared" si="1"/>
        <v>3</v>
      </c>
      <c r="B57" s="44" t="s">
        <v>81</v>
      </c>
      <c r="C57" s="44">
        <v>2013</v>
      </c>
      <c r="D57" s="44">
        <v>2468</v>
      </c>
      <c r="E57" s="44">
        <v>3072</v>
      </c>
      <c r="F57" s="44">
        <v>25003</v>
      </c>
      <c r="G57" s="44">
        <v>2126</v>
      </c>
      <c r="H57" s="44">
        <v>-4348</v>
      </c>
      <c r="I57" s="44">
        <v>-1418</v>
      </c>
      <c r="J57" s="44">
        <v>-4698</v>
      </c>
      <c r="K57" s="44">
        <v>-3498</v>
      </c>
      <c r="L57" s="51">
        <f t="shared" si="3"/>
        <v>32669</v>
      </c>
      <c r="M57" s="51">
        <f t="shared" si="4"/>
        <v>13962</v>
      </c>
      <c r="N57" s="51">
        <f t="shared" si="5"/>
        <v>18707</v>
      </c>
      <c r="O57" s="44"/>
    </row>
    <row r="58" spans="1:15">
      <c r="A58">
        <f t="shared" si="1"/>
        <v>3</v>
      </c>
      <c r="B58" s="44" t="s">
        <v>81</v>
      </c>
      <c r="C58" s="44">
        <v>2014</v>
      </c>
      <c r="D58" s="44">
        <v>2716</v>
      </c>
      <c r="E58" s="44">
        <v>4146</v>
      </c>
      <c r="F58" s="44">
        <v>29702</v>
      </c>
      <c r="G58" s="44">
        <v>2715</v>
      </c>
      <c r="H58" s="44">
        <v>-4090</v>
      </c>
      <c r="I58" s="44">
        <v>-1449</v>
      </c>
      <c r="J58" s="44">
        <v>-4639</v>
      </c>
      <c r="K58" s="44">
        <v>-3318</v>
      </c>
      <c r="L58" s="51">
        <f t="shared" si="3"/>
        <v>39279</v>
      </c>
      <c r="M58" s="51">
        <f t="shared" si="4"/>
        <v>13496</v>
      </c>
      <c r="N58" s="51">
        <f t="shared" si="5"/>
        <v>25783</v>
      </c>
      <c r="O58" s="44"/>
    </row>
    <row r="59" spans="1:15">
      <c r="A59">
        <f t="shared" si="1"/>
        <v>3</v>
      </c>
      <c r="B59" s="44" t="s">
        <v>81</v>
      </c>
      <c r="C59" s="44">
        <v>2015</v>
      </c>
      <c r="D59" s="44">
        <v>1876</v>
      </c>
      <c r="E59" s="44">
        <v>4777</v>
      </c>
      <c r="F59" s="44">
        <v>33028</v>
      </c>
      <c r="G59" s="44">
        <v>2685</v>
      </c>
      <c r="H59" s="44">
        <v>-4207</v>
      </c>
      <c r="I59" s="44">
        <v>-1488</v>
      </c>
      <c r="J59" s="44">
        <v>-5334</v>
      </c>
      <c r="K59" s="44">
        <v>-3244</v>
      </c>
      <c r="L59" s="51">
        <f t="shared" si="3"/>
        <v>42366</v>
      </c>
      <c r="M59" s="51">
        <f t="shared" si="4"/>
        <v>14273</v>
      </c>
      <c r="N59" s="51">
        <f t="shared" si="5"/>
        <v>28093</v>
      </c>
      <c r="O59" s="44"/>
    </row>
    <row r="60" spans="1:15">
      <c r="A60">
        <f t="shared" si="1"/>
        <v>3</v>
      </c>
      <c r="B60" s="44" t="s">
        <v>81</v>
      </c>
      <c r="C60" s="44">
        <v>2016</v>
      </c>
      <c r="D60" s="44">
        <v>2059</v>
      </c>
      <c r="E60" s="44">
        <v>6152</v>
      </c>
      <c r="F60" s="44">
        <v>37807</v>
      </c>
      <c r="G60" s="44">
        <v>3496</v>
      </c>
      <c r="H60" s="44">
        <v>-3919</v>
      </c>
      <c r="I60" s="44">
        <v>-1397</v>
      </c>
      <c r="J60" s="44">
        <v>-5188</v>
      </c>
      <c r="K60" s="44">
        <v>-3088</v>
      </c>
      <c r="L60" s="51">
        <f t="shared" si="3"/>
        <v>49514</v>
      </c>
      <c r="M60" s="51">
        <f t="shared" si="4"/>
        <v>13592</v>
      </c>
      <c r="N60" s="51">
        <f t="shared" si="5"/>
        <v>35922</v>
      </c>
      <c r="O60" s="44"/>
    </row>
    <row r="61" spans="1:15">
      <c r="A61">
        <f t="shared" si="1"/>
        <v>3</v>
      </c>
      <c r="B61" s="44" t="s">
        <v>81</v>
      </c>
      <c r="C61" s="44">
        <v>2017</v>
      </c>
      <c r="D61" s="44">
        <v>1493</v>
      </c>
      <c r="E61" s="44">
        <v>6684</v>
      </c>
      <c r="F61" s="44">
        <v>44640</v>
      </c>
      <c r="G61" s="44">
        <v>4485</v>
      </c>
      <c r="H61" s="44">
        <v>-4056</v>
      </c>
      <c r="I61" s="44">
        <v>-1793</v>
      </c>
      <c r="J61" s="44">
        <v>-6504</v>
      </c>
      <c r="K61" s="44">
        <v>-3175</v>
      </c>
      <c r="L61" s="51">
        <f t="shared" si="3"/>
        <v>57302</v>
      </c>
      <c r="M61" s="51">
        <f t="shared" si="4"/>
        <v>15528</v>
      </c>
      <c r="N61" s="51">
        <f t="shared" si="5"/>
        <v>41774</v>
      </c>
      <c r="O61" s="44"/>
    </row>
    <row r="62" spans="1:15">
      <c r="A62">
        <f t="shared" si="1"/>
        <v>3</v>
      </c>
      <c r="B62" s="44" t="s">
        <v>81</v>
      </c>
      <c r="C62" s="44">
        <v>2018</v>
      </c>
      <c r="D62" s="44">
        <v>1040</v>
      </c>
      <c r="E62" s="44">
        <v>5839</v>
      </c>
      <c r="F62" s="44">
        <v>46966</v>
      </c>
      <c r="G62" s="44">
        <v>4379</v>
      </c>
      <c r="H62" s="44">
        <v>-4416</v>
      </c>
      <c r="I62" s="44">
        <v>-1900</v>
      </c>
      <c r="J62" s="44">
        <v>-7826</v>
      </c>
      <c r="K62" s="44">
        <v>-3523</v>
      </c>
      <c r="L62" s="51">
        <f t="shared" si="3"/>
        <v>58224</v>
      </c>
      <c r="M62" s="51">
        <f t="shared" si="4"/>
        <v>17665</v>
      </c>
      <c r="N62" s="51">
        <f t="shared" si="5"/>
        <v>40559</v>
      </c>
      <c r="O62" s="44"/>
    </row>
    <row r="63" spans="1:15">
      <c r="A63">
        <f t="shared" si="1"/>
        <v>3</v>
      </c>
      <c r="B63" s="44" t="s">
        <v>81</v>
      </c>
      <c r="C63" s="44">
        <v>2019</v>
      </c>
      <c r="D63" s="44">
        <v>1233</v>
      </c>
      <c r="E63" s="44">
        <v>5460</v>
      </c>
      <c r="F63" s="44">
        <v>44171</v>
      </c>
      <c r="G63" s="44">
        <v>3916</v>
      </c>
      <c r="H63" s="44">
        <v>-4372</v>
      </c>
      <c r="I63" s="44">
        <v>-2028</v>
      </c>
      <c r="J63" s="44">
        <v>-8572</v>
      </c>
      <c r="K63" s="44">
        <v>-3655</v>
      </c>
      <c r="L63" s="51">
        <f t="shared" si="3"/>
        <v>54780</v>
      </c>
      <c r="M63" s="51">
        <f t="shared" si="4"/>
        <v>18627</v>
      </c>
      <c r="N63" s="51">
        <f t="shared" si="5"/>
        <v>36153</v>
      </c>
      <c r="O63" s="44"/>
    </row>
    <row r="64" spans="1:15">
      <c r="A64">
        <f t="shared" si="1"/>
        <v>3</v>
      </c>
      <c r="B64" s="44" t="s">
        <v>81</v>
      </c>
      <c r="C64" s="44">
        <v>2020</v>
      </c>
      <c r="D64" s="44">
        <v>1342</v>
      </c>
      <c r="E64" s="44">
        <v>4276</v>
      </c>
      <c r="F64" s="44">
        <v>33822</v>
      </c>
      <c r="G64" s="44">
        <v>3123</v>
      </c>
      <c r="H64" s="44">
        <v>-3860</v>
      </c>
      <c r="I64" s="44">
        <v>-2032</v>
      </c>
      <c r="J64" s="44">
        <v>-8303</v>
      </c>
      <c r="K64" s="44">
        <v>-3192</v>
      </c>
      <c r="L64" s="51">
        <f t="shared" si="3"/>
        <v>42563</v>
      </c>
      <c r="M64" s="51">
        <f t="shared" si="4"/>
        <v>17387</v>
      </c>
      <c r="N64" s="51">
        <f t="shared" si="5"/>
        <v>25176</v>
      </c>
      <c r="O64" s="44"/>
    </row>
    <row r="65" spans="1:15">
      <c r="A65">
        <f t="shared" si="1"/>
        <v>3</v>
      </c>
      <c r="B65" s="44" t="s">
        <v>81</v>
      </c>
      <c r="C65" s="44">
        <v>2021</v>
      </c>
      <c r="D65" s="44">
        <v>1778</v>
      </c>
      <c r="E65" s="44">
        <v>3035</v>
      </c>
      <c r="F65" s="44">
        <v>46497</v>
      </c>
      <c r="G65" s="44">
        <v>1708</v>
      </c>
      <c r="H65" s="44">
        <v>-3820</v>
      </c>
      <c r="I65" s="44">
        <v>-2351</v>
      </c>
      <c r="J65" s="44">
        <v>-13106</v>
      </c>
      <c r="K65" s="44">
        <v>-3217</v>
      </c>
      <c r="L65" s="51">
        <f t="shared" si="3"/>
        <v>53018</v>
      </c>
      <c r="M65" s="51">
        <f t="shared" si="4"/>
        <v>22494</v>
      </c>
      <c r="N65" s="51">
        <f t="shared" si="5"/>
        <v>30524</v>
      </c>
      <c r="O65" s="44"/>
    </row>
    <row r="66" spans="1:15">
      <c r="A66">
        <f t="shared" si="1"/>
        <v>4</v>
      </c>
      <c r="B66" s="44" t="s">
        <v>82</v>
      </c>
      <c r="C66" s="44">
        <v>2001</v>
      </c>
      <c r="D66" s="44">
        <v>58399</v>
      </c>
      <c r="E66" s="44">
        <v>117170</v>
      </c>
      <c r="F66" s="44">
        <v>2599</v>
      </c>
      <c r="G66" s="44">
        <v>13414</v>
      </c>
      <c r="H66" s="44">
        <v>-79505</v>
      </c>
      <c r="I66" s="44">
        <v>-39021</v>
      </c>
      <c r="J66" s="44">
        <v>-583</v>
      </c>
      <c r="K66" s="44">
        <v>-4437</v>
      </c>
      <c r="L66" s="51">
        <f t="shared" si="3"/>
        <v>191582</v>
      </c>
      <c r="M66" s="51">
        <f t="shared" si="4"/>
        <v>123546</v>
      </c>
      <c r="N66" s="51">
        <f t="shared" si="5"/>
        <v>68036</v>
      </c>
      <c r="O66" s="44"/>
    </row>
    <row r="67" spans="1:15">
      <c r="A67">
        <f t="shared" si="1"/>
        <v>4</v>
      </c>
      <c r="B67" s="44" t="s">
        <v>82</v>
      </c>
      <c r="C67" s="44">
        <v>2002</v>
      </c>
      <c r="D67" s="44">
        <v>64449</v>
      </c>
      <c r="E67" s="44">
        <v>120833</v>
      </c>
      <c r="F67" s="44">
        <v>2540</v>
      </c>
      <c r="G67" s="44">
        <v>17676</v>
      </c>
      <c r="H67" s="44">
        <v>-75710</v>
      </c>
      <c r="I67" s="44">
        <v>-43195</v>
      </c>
      <c r="J67" s="44">
        <v>-535</v>
      </c>
      <c r="K67" s="44">
        <v>-5412</v>
      </c>
      <c r="L67" s="51">
        <f t="shared" si="3"/>
        <v>205498</v>
      </c>
      <c r="M67" s="51">
        <f t="shared" si="4"/>
        <v>124852</v>
      </c>
      <c r="N67" s="51">
        <f t="shared" si="5"/>
        <v>80646</v>
      </c>
      <c r="O67" s="44"/>
    </row>
    <row r="68" spans="1:15">
      <c r="A68">
        <f t="shared" ref="A68:A131" si="6">IF(B68=B67, A67, A67+1)</f>
        <v>4</v>
      </c>
      <c r="B68" s="44" t="s">
        <v>82</v>
      </c>
      <c r="C68" s="44">
        <v>2003</v>
      </c>
      <c r="D68" s="44">
        <v>70563</v>
      </c>
      <c r="E68" s="44">
        <v>135386</v>
      </c>
      <c r="F68" s="44">
        <v>2386</v>
      </c>
      <c r="G68" s="44">
        <v>23852</v>
      </c>
      <c r="H68" s="44">
        <v>-72289</v>
      </c>
      <c r="I68" s="44">
        <v>-48496</v>
      </c>
      <c r="J68" s="44">
        <v>-557</v>
      </c>
      <c r="K68" s="44">
        <v>-6612</v>
      </c>
      <c r="L68" s="51">
        <f t="shared" si="3"/>
        <v>232187</v>
      </c>
      <c r="M68" s="51">
        <f t="shared" si="4"/>
        <v>127954</v>
      </c>
      <c r="N68" s="51">
        <f t="shared" si="5"/>
        <v>104233</v>
      </c>
      <c r="O68" s="44"/>
    </row>
    <row r="69" spans="1:15">
      <c r="A69">
        <f t="shared" si="6"/>
        <v>4</v>
      </c>
      <c r="B69" s="44" t="s">
        <v>82</v>
      </c>
      <c r="C69" s="44">
        <v>2004</v>
      </c>
      <c r="D69" s="44">
        <v>74086</v>
      </c>
      <c r="E69" s="44">
        <v>135549</v>
      </c>
      <c r="F69" s="44">
        <v>2756</v>
      </c>
      <c r="G69" s="44">
        <v>20749</v>
      </c>
      <c r="H69" s="44">
        <v>-71909</v>
      </c>
      <c r="I69" s="44">
        <v>-55927</v>
      </c>
      <c r="J69" s="44">
        <v>-525</v>
      </c>
      <c r="K69" s="44">
        <v>-7828</v>
      </c>
      <c r="L69" s="51">
        <f t="shared" si="3"/>
        <v>233140</v>
      </c>
      <c r="M69" s="51">
        <f t="shared" si="4"/>
        <v>136189</v>
      </c>
      <c r="N69" s="51">
        <f t="shared" si="5"/>
        <v>96951</v>
      </c>
      <c r="O69" s="44"/>
    </row>
    <row r="70" spans="1:15">
      <c r="A70">
        <f t="shared" si="6"/>
        <v>4</v>
      </c>
      <c r="B70" s="44" t="s">
        <v>82</v>
      </c>
      <c r="C70" s="44">
        <v>2005</v>
      </c>
      <c r="D70" s="44">
        <v>75201</v>
      </c>
      <c r="E70" s="44">
        <v>135352</v>
      </c>
      <c r="F70" s="44">
        <v>4371</v>
      </c>
      <c r="G70" s="44">
        <v>19587</v>
      </c>
      <c r="H70" s="44">
        <v>-70485</v>
      </c>
      <c r="I70" s="44">
        <v>-64675</v>
      </c>
      <c r="J70" s="44">
        <v>-501</v>
      </c>
      <c r="K70" s="44">
        <v>-9413</v>
      </c>
      <c r="L70" s="51">
        <f t="shared" si="3"/>
        <v>234511</v>
      </c>
      <c r="M70" s="51">
        <f t="shared" si="4"/>
        <v>145074</v>
      </c>
      <c r="N70" s="51">
        <f t="shared" si="5"/>
        <v>89437</v>
      </c>
      <c r="O70" s="44"/>
    </row>
    <row r="71" spans="1:15">
      <c r="A71">
        <f t="shared" si="6"/>
        <v>4</v>
      </c>
      <c r="B71" s="44" t="s">
        <v>82</v>
      </c>
      <c r="C71" s="44">
        <v>2006</v>
      </c>
      <c r="D71" s="44">
        <v>72574</v>
      </c>
      <c r="E71" s="44">
        <v>115326</v>
      </c>
      <c r="F71" s="44">
        <v>5989</v>
      </c>
      <c r="G71" s="44">
        <v>11120</v>
      </c>
      <c r="H71" s="44">
        <v>-67480</v>
      </c>
      <c r="I71" s="44">
        <v>-71482</v>
      </c>
      <c r="J71" s="44">
        <v>-545</v>
      </c>
      <c r="K71" s="44">
        <v>-10808</v>
      </c>
      <c r="L71" s="51">
        <f t="shared" ref="L71:L97" si="7">SUM(D71:G71)</f>
        <v>205009</v>
      </c>
      <c r="M71" s="51">
        <f t="shared" ref="M71:M97" si="8">-SUM(H71:K71)</f>
        <v>150315</v>
      </c>
      <c r="N71" s="51">
        <f t="shared" ref="N71:N97" si="9">SUM(D71:K71)</f>
        <v>54694</v>
      </c>
      <c r="O71" s="44"/>
    </row>
    <row r="72" spans="1:15">
      <c r="A72">
        <f t="shared" si="6"/>
        <v>4</v>
      </c>
      <c r="B72" s="44" t="s">
        <v>82</v>
      </c>
      <c r="C72" s="44">
        <v>2007</v>
      </c>
      <c r="D72" s="44">
        <v>71597</v>
      </c>
      <c r="E72" s="44">
        <v>115874</v>
      </c>
      <c r="F72" s="44">
        <v>7923</v>
      </c>
      <c r="G72" s="44">
        <v>8027</v>
      </c>
      <c r="H72" s="44">
        <v>-65332</v>
      </c>
      <c r="I72" s="44">
        <v>-77539</v>
      </c>
      <c r="J72" s="44">
        <v>-632</v>
      </c>
      <c r="K72" s="44">
        <v>-11379</v>
      </c>
      <c r="L72" s="51">
        <f t="shared" si="7"/>
        <v>203421</v>
      </c>
      <c r="M72" s="51">
        <f t="shared" si="8"/>
        <v>154882</v>
      </c>
      <c r="N72" s="51">
        <f t="shared" si="9"/>
        <v>48539</v>
      </c>
      <c r="O72" s="44"/>
    </row>
    <row r="73" spans="1:15">
      <c r="A73">
        <f t="shared" si="6"/>
        <v>4</v>
      </c>
      <c r="B73" s="44" t="s">
        <v>82</v>
      </c>
      <c r="C73" s="44">
        <v>2008</v>
      </c>
      <c r="D73" s="44">
        <v>65584</v>
      </c>
      <c r="E73" s="44">
        <v>91335</v>
      </c>
      <c r="F73" s="44">
        <v>9726</v>
      </c>
      <c r="G73" s="44">
        <v>3219</v>
      </c>
      <c r="H73" s="44">
        <v>-62707</v>
      </c>
      <c r="I73" s="44">
        <v>-80291</v>
      </c>
      <c r="J73" s="44">
        <v>-684</v>
      </c>
      <c r="K73" s="44">
        <v>-11947</v>
      </c>
      <c r="L73" s="51">
        <f t="shared" si="7"/>
        <v>169864</v>
      </c>
      <c r="M73" s="51">
        <f t="shared" si="8"/>
        <v>155629</v>
      </c>
      <c r="N73" s="51">
        <f t="shared" si="9"/>
        <v>14235</v>
      </c>
      <c r="O73" s="44"/>
    </row>
    <row r="74" spans="1:15">
      <c r="A74">
        <f t="shared" si="6"/>
        <v>4</v>
      </c>
      <c r="B74" s="44" t="s">
        <v>82</v>
      </c>
      <c r="C74" s="44">
        <v>2009</v>
      </c>
      <c r="D74" s="44">
        <v>48037</v>
      </c>
      <c r="E74" s="44">
        <v>71961</v>
      </c>
      <c r="F74" s="44">
        <v>8739</v>
      </c>
      <c r="G74" s="44">
        <v>1304</v>
      </c>
      <c r="H74" s="44">
        <v>-53377</v>
      </c>
      <c r="I74" s="44">
        <v>-72815</v>
      </c>
      <c r="J74" s="44">
        <v>-723</v>
      </c>
      <c r="K74" s="44">
        <v>-10784</v>
      </c>
      <c r="L74" s="51">
        <f t="shared" si="7"/>
        <v>130041</v>
      </c>
      <c r="M74" s="51">
        <f t="shared" si="8"/>
        <v>137699</v>
      </c>
      <c r="N74" s="51">
        <f t="shared" si="9"/>
        <v>-7658</v>
      </c>
      <c r="O74" s="44"/>
    </row>
    <row r="75" spans="1:15">
      <c r="A75">
        <f t="shared" si="6"/>
        <v>4</v>
      </c>
      <c r="B75" s="44" t="s">
        <v>82</v>
      </c>
      <c r="C75" s="44">
        <v>2010</v>
      </c>
      <c r="D75" s="44">
        <v>54521</v>
      </c>
      <c r="E75" s="44">
        <v>91813</v>
      </c>
      <c r="F75" s="44">
        <v>9824</v>
      </c>
      <c r="G75" s="44">
        <v>845</v>
      </c>
      <c r="H75" s="44">
        <v>-51356</v>
      </c>
      <c r="I75" s="44">
        <v>-73315</v>
      </c>
      <c r="J75" s="44">
        <v>-795</v>
      </c>
      <c r="K75" s="44">
        <v>-10991</v>
      </c>
      <c r="L75" s="51">
        <f t="shared" si="7"/>
        <v>157003</v>
      </c>
      <c r="M75" s="51">
        <f t="shared" si="8"/>
        <v>136457</v>
      </c>
      <c r="N75" s="51">
        <f t="shared" si="9"/>
        <v>20546</v>
      </c>
      <c r="O75" s="44"/>
    </row>
    <row r="76" spans="1:15">
      <c r="A76">
        <f t="shared" si="6"/>
        <v>4</v>
      </c>
      <c r="B76" s="44" t="s">
        <v>82</v>
      </c>
      <c r="C76" s="44">
        <v>2011</v>
      </c>
      <c r="D76" s="44">
        <v>55128</v>
      </c>
      <c r="E76" s="44">
        <v>83119</v>
      </c>
      <c r="F76" s="44">
        <v>11033</v>
      </c>
      <c r="G76" s="44">
        <v>1058</v>
      </c>
      <c r="H76" s="44">
        <v>-56388</v>
      </c>
      <c r="I76" s="44">
        <v>-87417</v>
      </c>
      <c r="J76" s="44">
        <v>-1032</v>
      </c>
      <c r="K76" s="44">
        <v>-12934</v>
      </c>
      <c r="L76" s="51">
        <f t="shared" si="7"/>
        <v>150338</v>
      </c>
      <c r="M76" s="51">
        <f t="shared" si="8"/>
        <v>157771</v>
      </c>
      <c r="N76" s="51">
        <f t="shared" si="9"/>
        <v>-7433</v>
      </c>
      <c r="O76" s="44"/>
    </row>
    <row r="77" spans="1:15">
      <c r="A77">
        <f t="shared" si="6"/>
        <v>4</v>
      </c>
      <c r="B77" s="44" t="s">
        <v>82</v>
      </c>
      <c r="C77" s="44">
        <v>2012</v>
      </c>
      <c r="D77" s="44">
        <v>64962</v>
      </c>
      <c r="E77" s="44">
        <v>80042</v>
      </c>
      <c r="F77" s="44">
        <v>14251</v>
      </c>
      <c r="G77" s="44">
        <v>1903</v>
      </c>
      <c r="H77" s="44">
        <v>-43742</v>
      </c>
      <c r="I77" s="44">
        <v>-68786</v>
      </c>
      <c r="J77" s="44">
        <v>-882</v>
      </c>
      <c r="K77" s="44">
        <v>-9950</v>
      </c>
      <c r="L77" s="51">
        <f t="shared" si="7"/>
        <v>161158</v>
      </c>
      <c r="M77" s="51">
        <f t="shared" si="8"/>
        <v>123360</v>
      </c>
      <c r="N77" s="51">
        <f t="shared" si="9"/>
        <v>37798</v>
      </c>
      <c r="O77" s="44"/>
    </row>
    <row r="78" spans="1:15">
      <c r="A78">
        <f t="shared" si="6"/>
        <v>4</v>
      </c>
      <c r="B78" s="44" t="s">
        <v>82</v>
      </c>
      <c r="C78" s="44">
        <v>2013</v>
      </c>
      <c r="D78" s="44">
        <v>69406</v>
      </c>
      <c r="E78" s="44">
        <v>99973</v>
      </c>
      <c r="F78" s="44">
        <v>15477</v>
      </c>
      <c r="G78" s="44">
        <v>2306</v>
      </c>
      <c r="H78" s="44">
        <v>-44439</v>
      </c>
      <c r="I78" s="44">
        <v>-73995</v>
      </c>
      <c r="J78" s="44">
        <v>-998</v>
      </c>
      <c r="K78" s="44">
        <v>-9221</v>
      </c>
      <c r="L78" s="51">
        <f t="shared" si="7"/>
        <v>187162</v>
      </c>
      <c r="M78" s="51">
        <f t="shared" si="8"/>
        <v>128653</v>
      </c>
      <c r="N78" s="51">
        <f t="shared" si="9"/>
        <v>58509</v>
      </c>
      <c r="O78" s="44"/>
    </row>
    <row r="79" spans="1:15">
      <c r="A79">
        <f t="shared" si="6"/>
        <v>4</v>
      </c>
      <c r="B79" s="44" t="s">
        <v>82</v>
      </c>
      <c r="C79" s="44">
        <v>2014</v>
      </c>
      <c r="D79" s="44">
        <v>77689</v>
      </c>
      <c r="E79" s="44">
        <v>130629</v>
      </c>
      <c r="F79" s="44">
        <v>15151</v>
      </c>
      <c r="G79" s="44">
        <v>2147</v>
      </c>
      <c r="H79" s="44">
        <v>-46269</v>
      </c>
      <c r="I79" s="44">
        <v>-79361</v>
      </c>
      <c r="J79" s="44">
        <v>-1060</v>
      </c>
      <c r="K79" s="44">
        <v>-8878</v>
      </c>
      <c r="L79" s="51">
        <f t="shared" si="7"/>
        <v>225616</v>
      </c>
      <c r="M79" s="51">
        <f t="shared" si="8"/>
        <v>135568</v>
      </c>
      <c r="N79" s="51">
        <f t="shared" si="9"/>
        <v>90048</v>
      </c>
      <c r="O79" s="44"/>
    </row>
    <row r="80" spans="1:15">
      <c r="A80">
        <f t="shared" si="6"/>
        <v>4</v>
      </c>
      <c r="B80" s="44" t="s">
        <v>82</v>
      </c>
      <c r="C80" s="44">
        <v>2015</v>
      </c>
      <c r="D80" s="44">
        <v>81779</v>
      </c>
      <c r="E80" s="44">
        <v>144306</v>
      </c>
      <c r="F80" s="44">
        <v>15621</v>
      </c>
      <c r="G80" s="44">
        <v>2007</v>
      </c>
      <c r="H80" s="44">
        <v>-50437</v>
      </c>
      <c r="I80" s="44">
        <v>-87277</v>
      </c>
      <c r="J80" s="44">
        <v>-1212</v>
      </c>
      <c r="K80" s="44">
        <v>-8472</v>
      </c>
      <c r="L80" s="51">
        <f t="shared" si="7"/>
        <v>243713</v>
      </c>
      <c r="M80" s="51">
        <f t="shared" si="8"/>
        <v>147398</v>
      </c>
      <c r="N80" s="51">
        <f t="shared" si="9"/>
        <v>96315</v>
      </c>
      <c r="O80" s="44"/>
    </row>
    <row r="81" spans="1:15">
      <c r="A81">
        <f t="shared" si="6"/>
        <v>4</v>
      </c>
      <c r="B81" s="44" t="s">
        <v>82</v>
      </c>
      <c r="C81" s="44">
        <v>2016</v>
      </c>
      <c r="D81" s="44">
        <v>87523</v>
      </c>
      <c r="E81" s="44">
        <v>149029</v>
      </c>
      <c r="F81" s="44">
        <v>17719</v>
      </c>
      <c r="G81" s="44">
        <v>2770</v>
      </c>
      <c r="H81" s="44">
        <v>-48332</v>
      </c>
      <c r="I81" s="44">
        <v>-86525</v>
      </c>
      <c r="J81" s="44">
        <v>-1241</v>
      </c>
      <c r="K81" s="44">
        <v>-7721</v>
      </c>
      <c r="L81" s="51">
        <f t="shared" si="7"/>
        <v>257041</v>
      </c>
      <c r="M81" s="51">
        <f t="shared" si="8"/>
        <v>143819</v>
      </c>
      <c r="N81" s="51">
        <f t="shared" si="9"/>
        <v>113222</v>
      </c>
      <c r="O81" s="44"/>
    </row>
    <row r="82" spans="1:15">
      <c r="A82">
        <f t="shared" si="6"/>
        <v>4</v>
      </c>
      <c r="B82" s="44" t="s">
        <v>82</v>
      </c>
      <c r="C82" s="44">
        <v>2017</v>
      </c>
      <c r="D82" s="44">
        <v>93616</v>
      </c>
      <c r="E82" s="44">
        <v>161829</v>
      </c>
      <c r="F82" s="44">
        <v>17116</v>
      </c>
      <c r="G82" s="44">
        <v>4459</v>
      </c>
      <c r="H82" s="44">
        <v>-55648</v>
      </c>
      <c r="I82" s="188">
        <v>-101000</v>
      </c>
      <c r="J82" s="44">
        <v>-1785</v>
      </c>
      <c r="K82" s="44">
        <v>-7707</v>
      </c>
      <c r="L82" s="51">
        <f t="shared" si="7"/>
        <v>277020</v>
      </c>
      <c r="M82" s="51">
        <f t="shared" si="8"/>
        <v>166140</v>
      </c>
      <c r="N82" s="51">
        <f t="shared" si="9"/>
        <v>110880</v>
      </c>
      <c r="O82" s="44"/>
    </row>
    <row r="83" spans="1:15">
      <c r="A83">
        <f t="shared" si="6"/>
        <v>4</v>
      </c>
      <c r="B83" s="44" t="s">
        <v>82</v>
      </c>
      <c r="C83" s="44">
        <v>2018</v>
      </c>
      <c r="D83" s="44">
        <v>94060</v>
      </c>
      <c r="E83" s="44">
        <v>143541</v>
      </c>
      <c r="F83" s="44">
        <v>15919</v>
      </c>
      <c r="G83" s="44">
        <v>3516</v>
      </c>
      <c r="H83" s="44">
        <v>-59590</v>
      </c>
      <c r="I83" s="188">
        <v>-112000</v>
      </c>
      <c r="J83" s="44">
        <v>-2322</v>
      </c>
      <c r="K83" s="44">
        <v>-8093</v>
      </c>
      <c r="L83" s="51">
        <f t="shared" si="7"/>
        <v>257036</v>
      </c>
      <c r="M83" s="51">
        <f t="shared" si="8"/>
        <v>182005</v>
      </c>
      <c r="N83" s="51">
        <f t="shared" si="9"/>
        <v>75031</v>
      </c>
      <c r="O83" s="44"/>
    </row>
    <row r="84" spans="1:15">
      <c r="A84">
        <f t="shared" si="6"/>
        <v>4</v>
      </c>
      <c r="B84" s="44" t="s">
        <v>82</v>
      </c>
      <c r="C84" s="44">
        <v>2019</v>
      </c>
      <c r="D84" s="44">
        <v>90269</v>
      </c>
      <c r="E84" s="44">
        <v>136285</v>
      </c>
      <c r="F84" s="44">
        <v>14460</v>
      </c>
      <c r="G84" s="44">
        <v>3482</v>
      </c>
      <c r="H84" s="44">
        <v>-60596</v>
      </c>
      <c r="I84" s="188">
        <v>-114000</v>
      </c>
      <c r="J84" s="44">
        <v>-2725</v>
      </c>
      <c r="K84" s="44">
        <v>-7840</v>
      </c>
      <c r="L84" s="51">
        <f t="shared" si="7"/>
        <v>244496</v>
      </c>
      <c r="M84" s="51">
        <f t="shared" si="8"/>
        <v>185161</v>
      </c>
      <c r="N84" s="51">
        <f t="shared" si="9"/>
        <v>59335</v>
      </c>
      <c r="O84" s="44"/>
    </row>
    <row r="85" spans="1:15">
      <c r="A85">
        <f t="shared" si="6"/>
        <v>4</v>
      </c>
      <c r="B85" s="44" t="s">
        <v>82</v>
      </c>
      <c r="C85" s="44">
        <v>2020</v>
      </c>
      <c r="D85" s="44">
        <v>72237</v>
      </c>
      <c r="E85" s="44">
        <v>110070</v>
      </c>
      <c r="F85" s="44">
        <v>9585</v>
      </c>
      <c r="G85" s="44">
        <v>3590</v>
      </c>
      <c r="H85" s="44">
        <v>-55517</v>
      </c>
      <c r="I85" s="188">
        <v>-106000</v>
      </c>
      <c r="J85" s="44">
        <v>-2892</v>
      </c>
      <c r="K85" s="44">
        <v>-6346</v>
      </c>
      <c r="L85" s="51">
        <f t="shared" si="7"/>
        <v>195482</v>
      </c>
      <c r="M85" s="51">
        <f t="shared" si="8"/>
        <v>170755</v>
      </c>
      <c r="N85" s="51">
        <f t="shared" si="9"/>
        <v>24727</v>
      </c>
      <c r="O85" s="44"/>
    </row>
    <row r="86" spans="1:15">
      <c r="A86">
        <f t="shared" si="6"/>
        <v>4</v>
      </c>
      <c r="B86" s="44" t="s">
        <v>82</v>
      </c>
      <c r="C86" s="44">
        <v>2021</v>
      </c>
      <c r="D86" s="44">
        <v>97089</v>
      </c>
      <c r="E86" s="44">
        <v>116690</v>
      </c>
      <c r="F86" s="44">
        <v>10876</v>
      </c>
      <c r="G86" s="44">
        <v>5461</v>
      </c>
      <c r="H86" s="44">
        <v>-58444</v>
      </c>
      <c r="I86" s="188">
        <v>-109000</v>
      </c>
      <c r="J86" s="44">
        <v>-4805</v>
      </c>
      <c r="K86" s="44">
        <v>-5958</v>
      </c>
      <c r="L86" s="51">
        <f t="shared" si="7"/>
        <v>230116</v>
      </c>
      <c r="M86" s="51">
        <f t="shared" si="8"/>
        <v>178207</v>
      </c>
      <c r="N86" s="51">
        <f t="shared" si="9"/>
        <v>51909</v>
      </c>
      <c r="O86" s="44"/>
    </row>
    <row r="87" spans="1:15">
      <c r="A87">
        <f t="shared" si="6"/>
        <v>5</v>
      </c>
      <c r="B87" s="44" t="s">
        <v>83</v>
      </c>
      <c r="C87" s="44">
        <v>2001</v>
      </c>
      <c r="D87" s="44">
        <v>4705</v>
      </c>
      <c r="E87" s="44">
        <v>2518</v>
      </c>
      <c r="F87" s="44">
        <v>7</v>
      </c>
      <c r="G87" s="44">
        <v>0</v>
      </c>
      <c r="H87" s="44">
        <v>-3510</v>
      </c>
      <c r="I87" s="44">
        <v>-2098</v>
      </c>
      <c r="J87" s="44">
        <v>0</v>
      </c>
      <c r="K87" s="44">
        <v>0</v>
      </c>
      <c r="L87" s="51">
        <f t="shared" si="7"/>
        <v>7230</v>
      </c>
      <c r="M87" s="51">
        <f t="shared" si="8"/>
        <v>5608</v>
      </c>
      <c r="N87" s="51">
        <f t="shared" si="9"/>
        <v>1622</v>
      </c>
      <c r="O87" s="44"/>
    </row>
    <row r="88" spans="1:15">
      <c r="A88">
        <f t="shared" si="6"/>
        <v>5</v>
      </c>
      <c r="B88" s="44" t="s">
        <v>83</v>
      </c>
      <c r="C88" s="44">
        <v>2002</v>
      </c>
      <c r="D88" s="44">
        <v>4836</v>
      </c>
      <c r="E88" s="44">
        <v>2822</v>
      </c>
      <c r="F88" s="44">
        <v>4</v>
      </c>
      <c r="G88" s="44">
        <v>0</v>
      </c>
      <c r="H88" s="44">
        <v>-3120</v>
      </c>
      <c r="I88" s="44">
        <v>-1943</v>
      </c>
      <c r="J88" s="44">
        <v>0</v>
      </c>
      <c r="K88" s="44">
        <v>0</v>
      </c>
      <c r="L88" s="51">
        <f t="shared" si="7"/>
        <v>7662</v>
      </c>
      <c r="M88" s="51">
        <f t="shared" si="8"/>
        <v>5063</v>
      </c>
      <c r="N88" s="51">
        <f t="shared" si="9"/>
        <v>2599</v>
      </c>
      <c r="O88" s="44"/>
    </row>
    <row r="89" spans="1:15">
      <c r="A89">
        <f t="shared" si="6"/>
        <v>5</v>
      </c>
      <c r="B89" s="44" t="s">
        <v>83</v>
      </c>
      <c r="C89" s="44">
        <v>2003</v>
      </c>
      <c r="D89" s="44">
        <v>5837</v>
      </c>
      <c r="E89" s="44">
        <v>3167</v>
      </c>
      <c r="F89" s="44">
        <v>2</v>
      </c>
      <c r="G89" s="44">
        <v>0</v>
      </c>
      <c r="H89" s="44">
        <v>-3022</v>
      </c>
      <c r="I89" s="44">
        <v>-2005</v>
      </c>
      <c r="J89" s="44">
        <v>0</v>
      </c>
      <c r="K89" s="44">
        <v>0</v>
      </c>
      <c r="L89" s="51">
        <f t="shared" si="7"/>
        <v>9006</v>
      </c>
      <c r="M89" s="51">
        <f t="shared" si="8"/>
        <v>5027</v>
      </c>
      <c r="N89" s="51">
        <f t="shared" si="9"/>
        <v>3979</v>
      </c>
      <c r="O89" s="44"/>
    </row>
    <row r="90" spans="1:15">
      <c r="A90">
        <f t="shared" si="6"/>
        <v>5</v>
      </c>
      <c r="B90" s="44" t="s">
        <v>83</v>
      </c>
      <c r="C90" s="44">
        <v>2004</v>
      </c>
      <c r="D90" s="44">
        <v>7716</v>
      </c>
      <c r="E90" s="44">
        <v>3413</v>
      </c>
      <c r="F90" s="44">
        <v>2</v>
      </c>
      <c r="G90" s="44">
        <v>6</v>
      </c>
      <c r="H90" s="44">
        <v>-3161</v>
      </c>
      <c r="I90" s="44">
        <v>-1918</v>
      </c>
      <c r="J90" s="44">
        <v>0</v>
      </c>
      <c r="K90" s="44">
        <v>0</v>
      </c>
      <c r="L90" s="51">
        <f t="shared" si="7"/>
        <v>11137</v>
      </c>
      <c r="M90" s="51">
        <f t="shared" si="8"/>
        <v>5079</v>
      </c>
      <c r="N90" s="51">
        <f t="shared" si="9"/>
        <v>6058</v>
      </c>
      <c r="O90" s="44"/>
    </row>
    <row r="91" spans="1:15">
      <c r="A91">
        <f t="shared" si="6"/>
        <v>5</v>
      </c>
      <c r="B91" s="44" t="s">
        <v>83</v>
      </c>
      <c r="C91" s="44">
        <v>2005</v>
      </c>
      <c r="D91" s="44">
        <v>11294</v>
      </c>
      <c r="E91" s="44">
        <v>4167</v>
      </c>
      <c r="F91" s="44">
        <v>4</v>
      </c>
      <c r="G91" s="44">
        <v>1</v>
      </c>
      <c r="H91" s="44">
        <v>-3073</v>
      </c>
      <c r="I91" s="44">
        <v>-1849</v>
      </c>
      <c r="J91" s="44">
        <v>0</v>
      </c>
      <c r="K91" s="44">
        <v>0</v>
      </c>
      <c r="L91" s="51">
        <f t="shared" si="7"/>
        <v>15466</v>
      </c>
      <c r="M91" s="51">
        <f t="shared" si="8"/>
        <v>4922</v>
      </c>
      <c r="N91" s="51">
        <f t="shared" si="9"/>
        <v>10544</v>
      </c>
      <c r="O91" s="44"/>
    </row>
    <row r="92" spans="1:15">
      <c r="A92">
        <f t="shared" si="6"/>
        <v>5</v>
      </c>
      <c r="B92" s="44" t="s">
        <v>83</v>
      </c>
      <c r="C92" s="44">
        <v>2006</v>
      </c>
      <c r="D92" s="44">
        <v>13551</v>
      </c>
      <c r="E92" s="44">
        <v>4875</v>
      </c>
      <c r="F92" s="44">
        <v>6</v>
      </c>
      <c r="G92" s="44">
        <v>2</v>
      </c>
      <c r="H92" s="44">
        <v>-3865</v>
      </c>
      <c r="I92" s="44">
        <v>-1873</v>
      </c>
      <c r="J92" s="44">
        <v>0</v>
      </c>
      <c r="K92" s="44">
        <v>0</v>
      </c>
      <c r="L92" s="51">
        <f t="shared" si="7"/>
        <v>18434</v>
      </c>
      <c r="M92" s="51">
        <f t="shared" si="8"/>
        <v>5738</v>
      </c>
      <c r="N92" s="51">
        <f t="shared" si="9"/>
        <v>12696</v>
      </c>
      <c r="O92" s="44"/>
    </row>
    <row r="93" spans="1:15">
      <c r="A93">
        <f t="shared" si="6"/>
        <v>5</v>
      </c>
      <c r="B93" s="44" t="s">
        <v>83</v>
      </c>
      <c r="C93" s="44">
        <v>2007</v>
      </c>
      <c r="D93" s="44">
        <v>14563</v>
      </c>
      <c r="E93" s="44">
        <v>4933</v>
      </c>
      <c r="F93" s="44">
        <v>18</v>
      </c>
      <c r="G93" s="44">
        <v>3</v>
      </c>
      <c r="H93" s="44">
        <v>-4251</v>
      </c>
      <c r="I93" s="44">
        <v>-1956</v>
      </c>
      <c r="J93" s="44">
        <v>0</v>
      </c>
      <c r="K93" s="44">
        <v>0</v>
      </c>
      <c r="L93" s="51">
        <f t="shared" si="7"/>
        <v>19517</v>
      </c>
      <c r="M93" s="51">
        <f t="shared" si="8"/>
        <v>6207</v>
      </c>
      <c r="N93" s="51">
        <f t="shared" si="9"/>
        <v>13310</v>
      </c>
      <c r="O93" s="44"/>
    </row>
    <row r="94" spans="1:15">
      <c r="A94">
        <f t="shared" si="6"/>
        <v>5</v>
      </c>
      <c r="B94" s="44" t="s">
        <v>83</v>
      </c>
      <c r="C94" s="44">
        <v>2008</v>
      </c>
      <c r="D94" s="44">
        <v>16502</v>
      </c>
      <c r="E94" s="44">
        <v>5518</v>
      </c>
      <c r="F94" s="44">
        <v>15</v>
      </c>
      <c r="G94" s="44">
        <v>2</v>
      </c>
      <c r="H94" s="44">
        <v>-4513</v>
      </c>
      <c r="I94" s="44">
        <v>-1984</v>
      </c>
      <c r="J94" s="44">
        <v>0</v>
      </c>
      <c r="K94" s="44">
        <v>0</v>
      </c>
      <c r="L94" s="51">
        <f t="shared" si="7"/>
        <v>22037</v>
      </c>
      <c r="M94" s="51">
        <f t="shared" si="8"/>
        <v>6497</v>
      </c>
      <c r="N94" s="51">
        <f t="shared" si="9"/>
        <v>15540</v>
      </c>
      <c r="O94" s="44"/>
    </row>
    <row r="95" spans="1:15">
      <c r="A95">
        <f t="shared" si="6"/>
        <v>5</v>
      </c>
      <c r="B95" s="44" t="s">
        <v>83</v>
      </c>
      <c r="C95" s="44">
        <v>2009</v>
      </c>
      <c r="D95" s="44">
        <v>9825</v>
      </c>
      <c r="E95" s="44">
        <v>3838</v>
      </c>
      <c r="F95" s="44">
        <v>22</v>
      </c>
      <c r="G95" s="44">
        <v>1</v>
      </c>
      <c r="H95" s="44">
        <v>-5052</v>
      </c>
      <c r="I95" s="44">
        <v>-2108</v>
      </c>
      <c r="J95" s="44">
        <v>0</v>
      </c>
      <c r="K95" s="44">
        <v>0</v>
      </c>
      <c r="L95" s="51">
        <f t="shared" si="7"/>
        <v>13686</v>
      </c>
      <c r="M95" s="51">
        <f t="shared" si="8"/>
        <v>7160</v>
      </c>
      <c r="N95" s="51">
        <f t="shared" si="9"/>
        <v>6526</v>
      </c>
      <c r="O95" s="44"/>
    </row>
    <row r="96" spans="1:15">
      <c r="A96">
        <f t="shared" si="6"/>
        <v>5</v>
      </c>
      <c r="B96" s="44" t="s">
        <v>83</v>
      </c>
      <c r="C96" s="44">
        <v>2010</v>
      </c>
      <c r="D96" s="44">
        <v>7749</v>
      </c>
      <c r="E96" s="44">
        <v>3381</v>
      </c>
      <c r="F96" s="44">
        <v>12</v>
      </c>
      <c r="G96" s="44">
        <v>4</v>
      </c>
      <c r="H96" s="44">
        <v>-5460</v>
      </c>
      <c r="I96" s="44">
        <v>-2351</v>
      </c>
      <c r="J96" s="44">
        <v>0</v>
      </c>
      <c r="K96" s="44">
        <v>0</v>
      </c>
      <c r="L96" s="51">
        <f t="shared" si="7"/>
        <v>11146</v>
      </c>
      <c r="M96" s="51">
        <f t="shared" si="8"/>
        <v>7811</v>
      </c>
      <c r="N96" s="51">
        <f t="shared" si="9"/>
        <v>3335</v>
      </c>
      <c r="O96" s="44"/>
    </row>
    <row r="97" spans="1:15">
      <c r="A97">
        <f t="shared" si="6"/>
        <v>5</v>
      </c>
      <c r="B97" s="44" t="s">
        <v>83</v>
      </c>
      <c r="C97" s="44">
        <v>2011</v>
      </c>
      <c r="D97" s="44">
        <v>7700</v>
      </c>
      <c r="E97" s="44">
        <v>3072</v>
      </c>
      <c r="F97" s="44">
        <v>21</v>
      </c>
      <c r="G97" s="44">
        <v>4</v>
      </c>
      <c r="H97" s="44">
        <v>-6296</v>
      </c>
      <c r="I97" s="44">
        <v>-2484</v>
      </c>
      <c r="J97" s="44">
        <v>0</v>
      </c>
      <c r="K97" s="44">
        <v>0</v>
      </c>
      <c r="L97" s="51">
        <f t="shared" si="7"/>
        <v>10797</v>
      </c>
      <c r="M97" s="51">
        <f t="shared" si="8"/>
        <v>8780</v>
      </c>
      <c r="N97" s="51">
        <f t="shared" si="9"/>
        <v>2017</v>
      </c>
      <c r="O97" s="44"/>
    </row>
    <row r="98" spans="1:15">
      <c r="A98">
        <f t="shared" si="6"/>
        <v>5</v>
      </c>
      <c r="B98" s="44" t="s">
        <v>83</v>
      </c>
      <c r="C98" s="44">
        <v>2012</v>
      </c>
      <c r="D98" s="44">
        <v>7221</v>
      </c>
      <c r="E98" s="44">
        <v>2607</v>
      </c>
      <c r="F98" s="44">
        <v>20</v>
      </c>
      <c r="G98" s="44">
        <v>3</v>
      </c>
      <c r="H98" s="44">
        <v>-4186</v>
      </c>
      <c r="I98" s="44">
        <v>-1618</v>
      </c>
      <c r="J98" s="44">
        <v>0</v>
      </c>
      <c r="K98" s="44">
        <v>-1</v>
      </c>
      <c r="L98" s="51">
        <f t="shared" ref="L98:L102" si="10">SUM(D98:G98)</f>
        <v>9851</v>
      </c>
      <c r="M98" s="51">
        <f t="shared" ref="M98:M102" si="11">-SUM(H98:K98)</f>
        <v>5805</v>
      </c>
      <c r="N98" s="51">
        <f t="shared" ref="N98:N102" si="12">SUM(D98:K98)</f>
        <v>4046</v>
      </c>
      <c r="O98" s="44"/>
    </row>
    <row r="99" spans="1:15">
      <c r="A99">
        <f t="shared" si="6"/>
        <v>5</v>
      </c>
      <c r="B99" s="44" t="s">
        <v>83</v>
      </c>
      <c r="C99" s="44">
        <v>2013</v>
      </c>
      <c r="D99" s="44">
        <v>8393</v>
      </c>
      <c r="E99" s="44">
        <v>3013</v>
      </c>
      <c r="F99" s="44">
        <v>39</v>
      </c>
      <c r="G99" s="44">
        <v>2</v>
      </c>
      <c r="H99" s="44">
        <v>-4392</v>
      </c>
      <c r="I99" s="44">
        <v>-1591</v>
      </c>
      <c r="J99" s="44">
        <v>0</v>
      </c>
      <c r="K99" s="44">
        <v>0</v>
      </c>
      <c r="L99" s="51">
        <f t="shared" si="10"/>
        <v>11447</v>
      </c>
      <c r="M99" s="51">
        <f t="shared" si="11"/>
        <v>5983</v>
      </c>
      <c r="N99" s="51">
        <f t="shared" si="12"/>
        <v>5464</v>
      </c>
      <c r="O99" s="44"/>
    </row>
    <row r="100" spans="1:15">
      <c r="A100">
        <f t="shared" si="6"/>
        <v>5</v>
      </c>
      <c r="B100" s="44" t="s">
        <v>83</v>
      </c>
      <c r="C100" s="44">
        <v>2014</v>
      </c>
      <c r="D100" s="44">
        <v>9275</v>
      </c>
      <c r="E100" s="44">
        <v>3529</v>
      </c>
      <c r="F100" s="44">
        <v>38</v>
      </c>
      <c r="G100" s="44">
        <v>8</v>
      </c>
      <c r="H100" s="44">
        <v>-4384</v>
      </c>
      <c r="I100" s="44">
        <v>-1520</v>
      </c>
      <c r="J100" s="44">
        <v>0</v>
      </c>
      <c r="K100" s="44">
        <v>0</v>
      </c>
      <c r="L100" s="51">
        <f t="shared" si="10"/>
        <v>12850</v>
      </c>
      <c r="M100" s="51">
        <f t="shared" si="11"/>
        <v>5904</v>
      </c>
      <c r="N100" s="51">
        <f t="shared" si="12"/>
        <v>6946</v>
      </c>
      <c r="O100" s="44"/>
    </row>
    <row r="101" spans="1:15">
      <c r="A101">
        <f t="shared" si="6"/>
        <v>5</v>
      </c>
      <c r="B101" s="44" t="s">
        <v>83</v>
      </c>
      <c r="C101" s="44">
        <v>2015</v>
      </c>
      <c r="D101" s="44">
        <v>10275</v>
      </c>
      <c r="E101" s="44">
        <v>3906</v>
      </c>
      <c r="F101" s="44">
        <v>25</v>
      </c>
      <c r="G101" s="44">
        <v>23</v>
      </c>
      <c r="H101" s="44">
        <v>-4992</v>
      </c>
      <c r="I101" s="44">
        <v>-1761</v>
      </c>
      <c r="J101" s="44">
        <v>-1</v>
      </c>
      <c r="K101" s="44">
        <v>0</v>
      </c>
      <c r="L101" s="51">
        <f t="shared" si="10"/>
        <v>14229</v>
      </c>
      <c r="M101" s="51">
        <f t="shared" si="11"/>
        <v>6754</v>
      </c>
      <c r="N101" s="51">
        <f t="shared" si="12"/>
        <v>7475</v>
      </c>
      <c r="O101" s="44"/>
    </row>
    <row r="102" spans="1:15">
      <c r="A102">
        <f t="shared" si="6"/>
        <v>5</v>
      </c>
      <c r="B102" s="44" t="s">
        <v>83</v>
      </c>
      <c r="C102" s="44">
        <v>2016</v>
      </c>
      <c r="D102" s="44">
        <v>10080</v>
      </c>
      <c r="E102" s="44">
        <v>3795</v>
      </c>
      <c r="F102" s="44">
        <v>34</v>
      </c>
      <c r="G102" s="44">
        <v>11</v>
      </c>
      <c r="H102" s="44">
        <v>-5083</v>
      </c>
      <c r="I102" s="44">
        <v>-1847</v>
      </c>
      <c r="J102" s="44">
        <v>-2</v>
      </c>
      <c r="K102" s="44">
        <v>0</v>
      </c>
      <c r="L102" s="51">
        <f t="shared" si="10"/>
        <v>13920</v>
      </c>
      <c r="M102" s="51">
        <f t="shared" si="11"/>
        <v>6932</v>
      </c>
      <c r="N102" s="51">
        <f t="shared" si="12"/>
        <v>6988</v>
      </c>
      <c r="O102" s="44"/>
    </row>
    <row r="103" spans="1:15">
      <c r="A103">
        <f t="shared" si="6"/>
        <v>5</v>
      </c>
      <c r="B103" s="189" t="s">
        <v>83</v>
      </c>
      <c r="C103" s="189">
        <v>2017</v>
      </c>
      <c r="D103" s="189">
        <v>10107</v>
      </c>
      <c r="E103" s="189">
        <v>4300</v>
      </c>
      <c r="F103" s="189">
        <v>47</v>
      </c>
      <c r="G103" s="189">
        <v>24</v>
      </c>
      <c r="H103" s="189">
        <v>-5129</v>
      </c>
      <c r="I103" s="189">
        <v>-1778</v>
      </c>
      <c r="J103" s="189">
        <v>-3</v>
      </c>
      <c r="K103" s="189">
        <v>0</v>
      </c>
      <c r="L103" s="51">
        <f t="shared" ref="L103:L107" si="13">SUM(D103:G103)</f>
        <v>14478</v>
      </c>
      <c r="M103" s="51">
        <f t="shared" ref="M103:M107" si="14">-SUM(H103:K103)</f>
        <v>6910</v>
      </c>
      <c r="N103" s="51">
        <f t="shared" ref="N103:N107" si="15">SUM(D103:K103)</f>
        <v>7568</v>
      </c>
    </row>
    <row r="104" spans="1:15">
      <c r="A104">
        <f t="shared" si="6"/>
        <v>5</v>
      </c>
      <c r="B104" s="189" t="s">
        <v>83</v>
      </c>
      <c r="C104" s="189">
        <v>2018</v>
      </c>
      <c r="D104" s="189">
        <v>10252</v>
      </c>
      <c r="E104" s="189">
        <v>4399</v>
      </c>
      <c r="F104" s="189">
        <v>40</v>
      </c>
      <c r="G104" s="189">
        <v>29</v>
      </c>
      <c r="H104" s="189">
        <v>-5427</v>
      </c>
      <c r="I104" s="189">
        <v>-1855</v>
      </c>
      <c r="J104" s="189">
        <v>0</v>
      </c>
      <c r="K104" s="189">
        <v>-2</v>
      </c>
      <c r="L104" s="51">
        <f t="shared" si="13"/>
        <v>14720</v>
      </c>
      <c r="M104" s="51">
        <f t="shared" si="14"/>
        <v>7284</v>
      </c>
      <c r="N104" s="51">
        <f t="shared" si="15"/>
        <v>7436</v>
      </c>
    </row>
    <row r="105" spans="1:15">
      <c r="A105">
        <f t="shared" si="6"/>
        <v>5</v>
      </c>
      <c r="B105" s="189" t="s">
        <v>83</v>
      </c>
      <c r="C105" s="189">
        <v>2019</v>
      </c>
      <c r="D105" s="189">
        <v>9974</v>
      </c>
      <c r="E105" s="189">
        <v>4013</v>
      </c>
      <c r="F105" s="189">
        <v>46</v>
      </c>
      <c r="G105" s="189">
        <v>21</v>
      </c>
      <c r="H105" s="189">
        <v>-5133</v>
      </c>
      <c r="I105" s="189">
        <v>-1752</v>
      </c>
      <c r="J105" s="189">
        <v>-1</v>
      </c>
      <c r="K105" s="189">
        <v>0</v>
      </c>
      <c r="L105" s="51">
        <f t="shared" si="13"/>
        <v>14054</v>
      </c>
      <c r="M105" s="51">
        <f t="shared" si="14"/>
        <v>6886</v>
      </c>
      <c r="N105" s="51">
        <f t="shared" si="15"/>
        <v>7168</v>
      </c>
    </row>
    <row r="106" spans="1:15">
      <c r="A106">
        <f t="shared" si="6"/>
        <v>5</v>
      </c>
      <c r="B106" s="189" t="s">
        <v>83</v>
      </c>
      <c r="C106" s="189">
        <v>2020</v>
      </c>
      <c r="D106" s="189">
        <v>10417</v>
      </c>
      <c r="E106" s="189">
        <v>3762</v>
      </c>
      <c r="F106" s="189">
        <v>28</v>
      </c>
      <c r="G106" s="189">
        <v>19</v>
      </c>
      <c r="H106" s="189">
        <v>-4949</v>
      </c>
      <c r="I106" s="189">
        <v>-1580</v>
      </c>
      <c r="J106" s="189">
        <v>-1</v>
      </c>
      <c r="K106" s="189">
        <v>-1</v>
      </c>
      <c r="L106" s="51">
        <f t="shared" si="13"/>
        <v>14226</v>
      </c>
      <c r="M106" s="51">
        <f t="shared" si="14"/>
        <v>6531</v>
      </c>
      <c r="N106" s="51">
        <f t="shared" si="15"/>
        <v>7695</v>
      </c>
    </row>
    <row r="107" spans="1:15">
      <c r="A107">
        <f t="shared" si="6"/>
        <v>5</v>
      </c>
      <c r="B107" s="189" t="s">
        <v>83</v>
      </c>
      <c r="C107" s="189">
        <v>2021</v>
      </c>
      <c r="D107" s="189">
        <v>12032</v>
      </c>
      <c r="E107" s="189">
        <v>3337</v>
      </c>
      <c r="F107" s="189">
        <v>31</v>
      </c>
      <c r="G107" s="189">
        <v>22</v>
      </c>
      <c r="H107" s="189">
        <v>-4901</v>
      </c>
      <c r="I107" s="189">
        <v>-1515</v>
      </c>
      <c r="J107" s="189">
        <v>-1</v>
      </c>
      <c r="K107" s="189">
        <v>0</v>
      </c>
      <c r="L107" s="51">
        <f t="shared" si="13"/>
        <v>15422</v>
      </c>
      <c r="M107" s="51">
        <f t="shared" si="14"/>
        <v>6417</v>
      </c>
      <c r="N107" s="51">
        <f t="shared" si="15"/>
        <v>9005</v>
      </c>
    </row>
    <row r="108" spans="1:15">
      <c r="A108">
        <f t="shared" si="6"/>
        <v>6</v>
      </c>
    </row>
    <row r="109" spans="1:15">
      <c r="A109">
        <f t="shared" si="6"/>
        <v>6</v>
      </c>
    </row>
    <row r="110" spans="1:15">
      <c r="A110">
        <f t="shared" si="6"/>
        <v>6</v>
      </c>
    </row>
    <row r="111" spans="1:15">
      <c r="A111">
        <f t="shared" si="6"/>
        <v>6</v>
      </c>
    </row>
    <row r="112" spans="1:15">
      <c r="A112">
        <f t="shared" si="6"/>
        <v>6</v>
      </c>
    </row>
    <row r="113" spans="1:1">
      <c r="A113">
        <f t="shared" si="6"/>
        <v>6</v>
      </c>
    </row>
    <row r="114" spans="1:1">
      <c r="A114">
        <f t="shared" si="6"/>
        <v>6</v>
      </c>
    </row>
    <row r="115" spans="1:1">
      <c r="A115">
        <f t="shared" si="6"/>
        <v>6</v>
      </c>
    </row>
    <row r="116" spans="1:1">
      <c r="A116">
        <f t="shared" si="6"/>
        <v>6</v>
      </c>
    </row>
    <row r="117" spans="1:1">
      <c r="A117">
        <f t="shared" si="6"/>
        <v>6</v>
      </c>
    </row>
    <row r="118" spans="1:1">
      <c r="A118">
        <f t="shared" si="6"/>
        <v>6</v>
      </c>
    </row>
    <row r="119" spans="1:1">
      <c r="A119">
        <f t="shared" si="6"/>
        <v>6</v>
      </c>
    </row>
    <row r="120" spans="1:1">
      <c r="A120">
        <f t="shared" si="6"/>
        <v>6</v>
      </c>
    </row>
    <row r="121" spans="1:1">
      <c r="A121">
        <f t="shared" si="6"/>
        <v>6</v>
      </c>
    </row>
    <row r="122" spans="1:1">
      <c r="A122">
        <f t="shared" si="6"/>
        <v>6</v>
      </c>
    </row>
    <row r="123" spans="1:1">
      <c r="A123">
        <f t="shared" si="6"/>
        <v>6</v>
      </c>
    </row>
    <row r="124" spans="1:1">
      <c r="A124">
        <f t="shared" si="6"/>
        <v>6</v>
      </c>
    </row>
    <row r="125" spans="1:1">
      <c r="A125">
        <f t="shared" si="6"/>
        <v>6</v>
      </c>
    </row>
    <row r="126" spans="1:1">
      <c r="A126">
        <f t="shared" si="6"/>
        <v>6</v>
      </c>
    </row>
    <row r="127" spans="1:1">
      <c r="A127">
        <f t="shared" si="6"/>
        <v>6</v>
      </c>
    </row>
    <row r="128" spans="1:1">
      <c r="A128">
        <f t="shared" si="6"/>
        <v>6</v>
      </c>
    </row>
    <row r="129" spans="1:1">
      <c r="A129">
        <f t="shared" si="6"/>
        <v>6</v>
      </c>
    </row>
    <row r="130" spans="1:1">
      <c r="A130">
        <f t="shared" si="6"/>
        <v>6</v>
      </c>
    </row>
    <row r="131" spans="1:1">
      <c r="A131">
        <f t="shared" si="6"/>
        <v>6</v>
      </c>
    </row>
    <row r="132" spans="1:1">
      <c r="A132">
        <f t="shared" ref="A132:A195" si="16">IF(B132=B131, A131, A131+1)</f>
        <v>6</v>
      </c>
    </row>
    <row r="133" spans="1:1">
      <c r="A133">
        <f t="shared" si="16"/>
        <v>6</v>
      </c>
    </row>
    <row r="134" spans="1:1">
      <c r="A134">
        <f t="shared" si="16"/>
        <v>6</v>
      </c>
    </row>
    <row r="135" spans="1:1">
      <c r="A135">
        <f t="shared" si="16"/>
        <v>6</v>
      </c>
    </row>
    <row r="136" spans="1:1">
      <c r="A136">
        <f t="shared" si="16"/>
        <v>6</v>
      </c>
    </row>
    <row r="137" spans="1:1">
      <c r="A137">
        <f t="shared" si="16"/>
        <v>6</v>
      </c>
    </row>
    <row r="138" spans="1:1">
      <c r="A138">
        <f t="shared" si="16"/>
        <v>6</v>
      </c>
    </row>
    <row r="139" spans="1:1">
      <c r="A139">
        <f t="shared" si="16"/>
        <v>6</v>
      </c>
    </row>
    <row r="140" spans="1:1">
      <c r="A140">
        <f t="shared" si="16"/>
        <v>6</v>
      </c>
    </row>
    <row r="141" spans="1:1">
      <c r="A141">
        <f t="shared" si="16"/>
        <v>6</v>
      </c>
    </row>
    <row r="142" spans="1:1">
      <c r="A142">
        <f t="shared" si="16"/>
        <v>6</v>
      </c>
    </row>
    <row r="143" spans="1:1">
      <c r="A143">
        <f t="shared" si="16"/>
        <v>6</v>
      </c>
    </row>
    <row r="144" spans="1:1">
      <c r="A144">
        <f t="shared" si="16"/>
        <v>6</v>
      </c>
    </row>
    <row r="145" spans="1:1">
      <c r="A145">
        <f t="shared" si="16"/>
        <v>6</v>
      </c>
    </row>
    <row r="146" spans="1:1">
      <c r="A146">
        <f t="shared" si="16"/>
        <v>6</v>
      </c>
    </row>
    <row r="147" spans="1:1">
      <c r="A147">
        <f t="shared" si="16"/>
        <v>6</v>
      </c>
    </row>
    <row r="148" spans="1:1">
      <c r="A148">
        <f t="shared" si="16"/>
        <v>6</v>
      </c>
    </row>
    <row r="149" spans="1:1">
      <c r="A149">
        <f t="shared" si="16"/>
        <v>6</v>
      </c>
    </row>
    <row r="150" spans="1:1">
      <c r="A150">
        <f t="shared" si="16"/>
        <v>6</v>
      </c>
    </row>
    <row r="151" spans="1:1">
      <c r="A151">
        <f t="shared" si="16"/>
        <v>6</v>
      </c>
    </row>
    <row r="152" spans="1:1">
      <c r="A152">
        <f t="shared" si="16"/>
        <v>6</v>
      </c>
    </row>
    <row r="153" spans="1:1">
      <c r="A153">
        <f t="shared" si="16"/>
        <v>6</v>
      </c>
    </row>
    <row r="154" spans="1:1">
      <c r="A154">
        <f t="shared" si="16"/>
        <v>6</v>
      </c>
    </row>
    <row r="155" spans="1:1">
      <c r="A155">
        <f t="shared" si="16"/>
        <v>6</v>
      </c>
    </row>
    <row r="156" spans="1:1">
      <c r="A156">
        <f t="shared" si="16"/>
        <v>6</v>
      </c>
    </row>
    <row r="157" spans="1:1">
      <c r="A157">
        <f t="shared" si="16"/>
        <v>6</v>
      </c>
    </row>
    <row r="158" spans="1:1">
      <c r="A158">
        <f t="shared" si="16"/>
        <v>6</v>
      </c>
    </row>
    <row r="159" spans="1:1">
      <c r="A159">
        <f t="shared" si="16"/>
        <v>6</v>
      </c>
    </row>
    <row r="160" spans="1:1">
      <c r="A160">
        <f t="shared" si="16"/>
        <v>6</v>
      </c>
    </row>
    <row r="161" spans="1:1">
      <c r="A161">
        <f t="shared" si="16"/>
        <v>6</v>
      </c>
    </row>
    <row r="162" spans="1:1">
      <c r="A162">
        <f t="shared" si="16"/>
        <v>6</v>
      </c>
    </row>
    <row r="163" spans="1:1">
      <c r="A163">
        <f t="shared" si="16"/>
        <v>6</v>
      </c>
    </row>
    <row r="164" spans="1:1">
      <c r="A164">
        <f t="shared" si="16"/>
        <v>6</v>
      </c>
    </row>
    <row r="165" spans="1:1">
      <c r="A165">
        <f t="shared" si="16"/>
        <v>6</v>
      </c>
    </row>
    <row r="166" spans="1:1">
      <c r="A166">
        <f t="shared" si="16"/>
        <v>6</v>
      </c>
    </row>
    <row r="167" spans="1:1">
      <c r="A167">
        <f t="shared" si="16"/>
        <v>6</v>
      </c>
    </row>
    <row r="168" spans="1:1">
      <c r="A168">
        <f t="shared" si="16"/>
        <v>6</v>
      </c>
    </row>
    <row r="169" spans="1:1">
      <c r="A169">
        <f t="shared" si="16"/>
        <v>6</v>
      </c>
    </row>
    <row r="170" spans="1:1">
      <c r="A170">
        <f t="shared" si="16"/>
        <v>6</v>
      </c>
    </row>
    <row r="171" spans="1:1">
      <c r="A171">
        <f t="shared" si="16"/>
        <v>6</v>
      </c>
    </row>
    <row r="172" spans="1:1">
      <c r="A172">
        <f t="shared" si="16"/>
        <v>6</v>
      </c>
    </row>
    <row r="173" spans="1:1">
      <c r="A173">
        <f t="shared" si="16"/>
        <v>6</v>
      </c>
    </row>
    <row r="174" spans="1:1">
      <c r="A174">
        <f t="shared" si="16"/>
        <v>6</v>
      </c>
    </row>
    <row r="175" spans="1:1">
      <c r="A175">
        <f t="shared" si="16"/>
        <v>6</v>
      </c>
    </row>
    <row r="176" spans="1:1">
      <c r="A176">
        <f t="shared" si="16"/>
        <v>6</v>
      </c>
    </row>
    <row r="177" spans="1:1">
      <c r="A177">
        <f t="shared" si="16"/>
        <v>6</v>
      </c>
    </row>
    <row r="178" spans="1:1">
      <c r="A178">
        <f t="shared" si="16"/>
        <v>6</v>
      </c>
    </row>
    <row r="179" spans="1:1">
      <c r="A179">
        <f t="shared" si="16"/>
        <v>6</v>
      </c>
    </row>
    <row r="180" spans="1:1">
      <c r="A180">
        <f t="shared" si="16"/>
        <v>6</v>
      </c>
    </row>
    <row r="181" spans="1:1">
      <c r="A181">
        <f t="shared" si="16"/>
        <v>6</v>
      </c>
    </row>
    <row r="182" spans="1:1">
      <c r="A182">
        <f t="shared" si="16"/>
        <v>6</v>
      </c>
    </row>
    <row r="183" spans="1:1">
      <c r="A183">
        <f t="shared" si="16"/>
        <v>6</v>
      </c>
    </row>
    <row r="184" spans="1:1">
      <c r="A184">
        <f t="shared" si="16"/>
        <v>6</v>
      </c>
    </row>
    <row r="185" spans="1:1">
      <c r="A185">
        <f t="shared" si="16"/>
        <v>6</v>
      </c>
    </row>
    <row r="186" spans="1:1">
      <c r="A186">
        <f t="shared" si="16"/>
        <v>6</v>
      </c>
    </row>
    <row r="187" spans="1:1">
      <c r="A187">
        <f t="shared" si="16"/>
        <v>6</v>
      </c>
    </row>
    <row r="188" spans="1:1">
      <c r="A188">
        <f t="shared" si="16"/>
        <v>6</v>
      </c>
    </row>
    <row r="189" spans="1:1">
      <c r="A189">
        <f t="shared" si="16"/>
        <v>6</v>
      </c>
    </row>
    <row r="190" spans="1:1">
      <c r="A190">
        <f t="shared" si="16"/>
        <v>6</v>
      </c>
    </row>
    <row r="191" spans="1:1">
      <c r="A191">
        <f t="shared" si="16"/>
        <v>6</v>
      </c>
    </row>
    <row r="192" spans="1:1">
      <c r="A192">
        <f t="shared" si="16"/>
        <v>6</v>
      </c>
    </row>
    <row r="193" spans="1:1">
      <c r="A193">
        <f t="shared" si="16"/>
        <v>6</v>
      </c>
    </row>
    <row r="194" spans="1:1">
      <c r="A194">
        <f t="shared" si="16"/>
        <v>6</v>
      </c>
    </row>
    <row r="195" spans="1:1">
      <c r="A195">
        <f t="shared" si="16"/>
        <v>6</v>
      </c>
    </row>
    <row r="196" spans="1:1">
      <c r="A196">
        <f t="shared" ref="A196:A259" si="17">IF(B196=B195, A195, A195+1)</f>
        <v>6</v>
      </c>
    </row>
    <row r="197" spans="1:1">
      <c r="A197">
        <f t="shared" si="17"/>
        <v>6</v>
      </c>
    </row>
    <row r="198" spans="1:1">
      <c r="A198">
        <f t="shared" si="17"/>
        <v>6</v>
      </c>
    </row>
    <row r="199" spans="1:1">
      <c r="A199">
        <f t="shared" si="17"/>
        <v>6</v>
      </c>
    </row>
    <row r="200" spans="1:1">
      <c r="A200">
        <f t="shared" si="17"/>
        <v>6</v>
      </c>
    </row>
    <row r="201" spans="1:1">
      <c r="A201">
        <f t="shared" si="17"/>
        <v>6</v>
      </c>
    </row>
    <row r="202" spans="1:1">
      <c r="A202">
        <f t="shared" si="17"/>
        <v>6</v>
      </c>
    </row>
    <row r="203" spans="1:1">
      <c r="A203">
        <f t="shared" si="17"/>
        <v>6</v>
      </c>
    </row>
    <row r="204" spans="1:1">
      <c r="A204">
        <f t="shared" si="17"/>
        <v>6</v>
      </c>
    </row>
    <row r="205" spans="1:1">
      <c r="A205">
        <f t="shared" si="17"/>
        <v>6</v>
      </c>
    </row>
    <row r="206" spans="1:1">
      <c r="A206">
        <f t="shared" si="17"/>
        <v>6</v>
      </c>
    </row>
    <row r="207" spans="1:1">
      <c r="A207">
        <f t="shared" si="17"/>
        <v>6</v>
      </c>
    </row>
    <row r="208" spans="1:1">
      <c r="A208">
        <f t="shared" si="17"/>
        <v>6</v>
      </c>
    </row>
    <row r="209" spans="1:1">
      <c r="A209">
        <f t="shared" si="17"/>
        <v>6</v>
      </c>
    </row>
    <row r="210" spans="1:1">
      <c r="A210">
        <f t="shared" si="17"/>
        <v>6</v>
      </c>
    </row>
    <row r="211" spans="1:1">
      <c r="A211">
        <f t="shared" si="17"/>
        <v>6</v>
      </c>
    </row>
    <row r="212" spans="1:1">
      <c r="A212">
        <f t="shared" si="17"/>
        <v>6</v>
      </c>
    </row>
    <row r="213" spans="1:1">
      <c r="A213">
        <f t="shared" si="17"/>
        <v>6</v>
      </c>
    </row>
    <row r="214" spans="1:1">
      <c r="A214">
        <f t="shared" si="17"/>
        <v>6</v>
      </c>
    </row>
    <row r="215" spans="1:1">
      <c r="A215">
        <f t="shared" si="17"/>
        <v>6</v>
      </c>
    </row>
    <row r="216" spans="1:1">
      <c r="A216">
        <f t="shared" si="17"/>
        <v>6</v>
      </c>
    </row>
    <row r="217" spans="1:1">
      <c r="A217">
        <f t="shared" si="17"/>
        <v>6</v>
      </c>
    </row>
    <row r="218" spans="1:1">
      <c r="A218">
        <f t="shared" si="17"/>
        <v>6</v>
      </c>
    </row>
    <row r="219" spans="1:1">
      <c r="A219">
        <f t="shared" si="17"/>
        <v>6</v>
      </c>
    </row>
    <row r="220" spans="1:1">
      <c r="A220">
        <f t="shared" si="17"/>
        <v>6</v>
      </c>
    </row>
    <row r="221" spans="1:1">
      <c r="A221">
        <f t="shared" si="17"/>
        <v>6</v>
      </c>
    </row>
    <row r="222" spans="1:1">
      <c r="A222">
        <f t="shared" si="17"/>
        <v>6</v>
      </c>
    </row>
    <row r="223" spans="1:1">
      <c r="A223">
        <f t="shared" si="17"/>
        <v>6</v>
      </c>
    </row>
    <row r="224" spans="1:1">
      <c r="A224">
        <f t="shared" si="17"/>
        <v>6</v>
      </c>
    </row>
    <row r="225" spans="1:1">
      <c r="A225">
        <f t="shared" si="17"/>
        <v>6</v>
      </c>
    </row>
    <row r="226" spans="1:1">
      <c r="A226">
        <f t="shared" si="17"/>
        <v>6</v>
      </c>
    </row>
    <row r="227" spans="1:1">
      <c r="A227">
        <f t="shared" si="17"/>
        <v>6</v>
      </c>
    </row>
    <row r="228" spans="1:1">
      <c r="A228">
        <f t="shared" si="17"/>
        <v>6</v>
      </c>
    </row>
    <row r="229" spans="1:1">
      <c r="A229">
        <f t="shared" si="17"/>
        <v>6</v>
      </c>
    </row>
    <row r="230" spans="1:1">
      <c r="A230">
        <f t="shared" si="17"/>
        <v>6</v>
      </c>
    </row>
    <row r="231" spans="1:1">
      <c r="A231">
        <f t="shared" si="17"/>
        <v>6</v>
      </c>
    </row>
    <row r="232" spans="1:1">
      <c r="A232">
        <f t="shared" si="17"/>
        <v>6</v>
      </c>
    </row>
    <row r="233" spans="1:1">
      <c r="A233">
        <f t="shared" si="17"/>
        <v>6</v>
      </c>
    </row>
    <row r="234" spans="1:1">
      <c r="A234">
        <f t="shared" si="17"/>
        <v>6</v>
      </c>
    </row>
    <row r="235" spans="1:1">
      <c r="A235">
        <f t="shared" si="17"/>
        <v>6</v>
      </c>
    </row>
    <row r="236" spans="1:1">
      <c r="A236">
        <f t="shared" si="17"/>
        <v>6</v>
      </c>
    </row>
    <row r="237" spans="1:1">
      <c r="A237">
        <f t="shared" si="17"/>
        <v>6</v>
      </c>
    </row>
    <row r="238" spans="1:1">
      <c r="A238">
        <f t="shared" si="17"/>
        <v>6</v>
      </c>
    </row>
    <row r="239" spans="1:1">
      <c r="A239">
        <f t="shared" si="17"/>
        <v>6</v>
      </c>
    </row>
    <row r="240" spans="1:1">
      <c r="A240">
        <f t="shared" si="17"/>
        <v>6</v>
      </c>
    </row>
    <row r="241" spans="1:1">
      <c r="A241">
        <f t="shared" si="17"/>
        <v>6</v>
      </c>
    </row>
    <row r="242" spans="1:1">
      <c r="A242">
        <f t="shared" si="17"/>
        <v>6</v>
      </c>
    </row>
    <row r="243" spans="1:1">
      <c r="A243">
        <f t="shared" si="17"/>
        <v>6</v>
      </c>
    </row>
    <row r="244" spans="1:1">
      <c r="A244">
        <f t="shared" si="17"/>
        <v>6</v>
      </c>
    </row>
    <row r="245" spans="1:1">
      <c r="A245">
        <f t="shared" si="17"/>
        <v>6</v>
      </c>
    </row>
    <row r="246" spans="1:1">
      <c r="A246">
        <f t="shared" si="17"/>
        <v>6</v>
      </c>
    </row>
    <row r="247" spans="1:1">
      <c r="A247">
        <f t="shared" si="17"/>
        <v>6</v>
      </c>
    </row>
    <row r="248" spans="1:1">
      <c r="A248">
        <f t="shared" si="17"/>
        <v>6</v>
      </c>
    </row>
    <row r="249" spans="1:1">
      <c r="A249">
        <f t="shared" si="17"/>
        <v>6</v>
      </c>
    </row>
    <row r="250" spans="1:1">
      <c r="A250">
        <f t="shared" si="17"/>
        <v>6</v>
      </c>
    </row>
    <row r="251" spans="1:1">
      <c r="A251">
        <f t="shared" si="17"/>
        <v>6</v>
      </c>
    </row>
    <row r="252" spans="1:1">
      <c r="A252">
        <f t="shared" si="17"/>
        <v>6</v>
      </c>
    </row>
    <row r="253" spans="1:1">
      <c r="A253">
        <f t="shared" si="17"/>
        <v>6</v>
      </c>
    </row>
    <row r="254" spans="1:1">
      <c r="A254">
        <f t="shared" si="17"/>
        <v>6</v>
      </c>
    </row>
    <row r="255" spans="1:1">
      <c r="A255">
        <f t="shared" si="17"/>
        <v>6</v>
      </c>
    </row>
    <row r="256" spans="1:1">
      <c r="A256">
        <f t="shared" si="17"/>
        <v>6</v>
      </c>
    </row>
    <row r="257" spans="1:1">
      <c r="A257">
        <f t="shared" si="17"/>
        <v>6</v>
      </c>
    </row>
    <row r="258" spans="1:1">
      <c r="A258">
        <f t="shared" si="17"/>
        <v>6</v>
      </c>
    </row>
    <row r="259" spans="1:1">
      <c r="A259">
        <f t="shared" si="17"/>
        <v>6</v>
      </c>
    </row>
    <row r="260" spans="1:1">
      <c r="A260">
        <f t="shared" ref="A260:A323" si="18">IF(B260=B259, A259, A259+1)</f>
        <v>6</v>
      </c>
    </row>
    <row r="261" spans="1:1">
      <c r="A261">
        <f t="shared" si="18"/>
        <v>6</v>
      </c>
    </row>
    <row r="262" spans="1:1">
      <c r="A262">
        <f t="shared" si="18"/>
        <v>6</v>
      </c>
    </row>
    <row r="263" spans="1:1">
      <c r="A263">
        <f t="shared" si="18"/>
        <v>6</v>
      </c>
    </row>
    <row r="264" spans="1:1">
      <c r="A264">
        <f t="shared" si="18"/>
        <v>6</v>
      </c>
    </row>
    <row r="265" spans="1:1">
      <c r="A265">
        <f t="shared" si="18"/>
        <v>6</v>
      </c>
    </row>
    <row r="266" spans="1:1">
      <c r="A266">
        <f t="shared" si="18"/>
        <v>6</v>
      </c>
    </row>
    <row r="267" spans="1:1">
      <c r="A267">
        <f t="shared" si="18"/>
        <v>6</v>
      </c>
    </row>
    <row r="268" spans="1:1">
      <c r="A268">
        <f t="shared" si="18"/>
        <v>6</v>
      </c>
    </row>
    <row r="269" spans="1:1">
      <c r="A269">
        <f t="shared" si="18"/>
        <v>6</v>
      </c>
    </row>
    <row r="270" spans="1:1">
      <c r="A270">
        <f t="shared" si="18"/>
        <v>6</v>
      </c>
    </row>
    <row r="271" spans="1:1">
      <c r="A271">
        <f t="shared" si="18"/>
        <v>6</v>
      </c>
    </row>
    <row r="272" spans="1:1">
      <c r="A272">
        <f t="shared" si="18"/>
        <v>6</v>
      </c>
    </row>
    <row r="273" spans="1:1">
      <c r="A273">
        <f t="shared" si="18"/>
        <v>6</v>
      </c>
    </row>
    <row r="274" spans="1:1">
      <c r="A274">
        <f t="shared" si="18"/>
        <v>6</v>
      </c>
    </row>
    <row r="275" spans="1:1">
      <c r="A275">
        <f t="shared" si="18"/>
        <v>6</v>
      </c>
    </row>
    <row r="276" spans="1:1">
      <c r="A276">
        <f t="shared" si="18"/>
        <v>6</v>
      </c>
    </row>
    <row r="277" spans="1:1">
      <c r="A277">
        <f t="shared" si="18"/>
        <v>6</v>
      </c>
    </row>
    <row r="278" spans="1:1">
      <c r="A278">
        <f t="shared" si="18"/>
        <v>6</v>
      </c>
    </row>
    <row r="279" spans="1:1">
      <c r="A279">
        <f t="shared" si="18"/>
        <v>6</v>
      </c>
    </row>
    <row r="280" spans="1:1">
      <c r="A280">
        <f t="shared" si="18"/>
        <v>6</v>
      </c>
    </row>
    <row r="281" spans="1:1">
      <c r="A281">
        <f t="shared" si="18"/>
        <v>6</v>
      </c>
    </row>
    <row r="282" spans="1:1">
      <c r="A282">
        <f t="shared" si="18"/>
        <v>6</v>
      </c>
    </row>
    <row r="283" spans="1:1">
      <c r="A283">
        <f t="shared" si="18"/>
        <v>6</v>
      </c>
    </row>
    <row r="284" spans="1:1">
      <c r="A284">
        <f t="shared" si="18"/>
        <v>6</v>
      </c>
    </row>
    <row r="285" spans="1:1">
      <c r="A285">
        <f t="shared" si="18"/>
        <v>6</v>
      </c>
    </row>
    <row r="286" spans="1:1">
      <c r="A286">
        <f t="shared" si="18"/>
        <v>6</v>
      </c>
    </row>
    <row r="287" spans="1:1">
      <c r="A287">
        <f t="shared" si="18"/>
        <v>6</v>
      </c>
    </row>
    <row r="288" spans="1:1">
      <c r="A288">
        <f t="shared" si="18"/>
        <v>6</v>
      </c>
    </row>
    <row r="289" spans="1:1">
      <c r="A289">
        <f t="shared" si="18"/>
        <v>6</v>
      </c>
    </row>
    <row r="290" spans="1:1">
      <c r="A290">
        <f t="shared" si="18"/>
        <v>6</v>
      </c>
    </row>
    <row r="291" spans="1:1">
      <c r="A291">
        <f t="shared" si="18"/>
        <v>6</v>
      </c>
    </row>
    <row r="292" spans="1:1">
      <c r="A292">
        <f t="shared" si="18"/>
        <v>6</v>
      </c>
    </row>
    <row r="293" spans="1:1">
      <c r="A293">
        <f t="shared" si="18"/>
        <v>6</v>
      </c>
    </row>
    <row r="294" spans="1:1">
      <c r="A294">
        <f t="shared" si="18"/>
        <v>6</v>
      </c>
    </row>
    <row r="295" spans="1:1">
      <c r="A295">
        <f t="shared" si="18"/>
        <v>6</v>
      </c>
    </row>
    <row r="296" spans="1:1">
      <c r="A296">
        <f t="shared" si="18"/>
        <v>6</v>
      </c>
    </row>
    <row r="297" spans="1:1">
      <c r="A297">
        <f t="shared" si="18"/>
        <v>6</v>
      </c>
    </row>
    <row r="298" spans="1:1">
      <c r="A298">
        <f t="shared" si="18"/>
        <v>6</v>
      </c>
    </row>
    <row r="299" spans="1:1">
      <c r="A299">
        <f t="shared" si="18"/>
        <v>6</v>
      </c>
    </row>
    <row r="300" spans="1:1">
      <c r="A300">
        <f t="shared" si="18"/>
        <v>6</v>
      </c>
    </row>
    <row r="301" spans="1:1">
      <c r="A301">
        <f t="shared" si="18"/>
        <v>6</v>
      </c>
    </row>
    <row r="302" spans="1:1">
      <c r="A302">
        <f t="shared" si="18"/>
        <v>6</v>
      </c>
    </row>
    <row r="303" spans="1:1">
      <c r="A303">
        <f t="shared" si="18"/>
        <v>6</v>
      </c>
    </row>
    <row r="304" spans="1:1">
      <c r="A304">
        <f t="shared" si="18"/>
        <v>6</v>
      </c>
    </row>
    <row r="305" spans="1:1">
      <c r="A305">
        <f t="shared" si="18"/>
        <v>6</v>
      </c>
    </row>
    <row r="306" spans="1:1">
      <c r="A306">
        <f t="shared" si="18"/>
        <v>6</v>
      </c>
    </row>
    <row r="307" spans="1:1">
      <c r="A307">
        <f t="shared" si="18"/>
        <v>6</v>
      </c>
    </row>
    <row r="308" spans="1:1">
      <c r="A308">
        <f t="shared" si="18"/>
        <v>6</v>
      </c>
    </row>
    <row r="309" spans="1:1">
      <c r="A309">
        <f t="shared" si="18"/>
        <v>6</v>
      </c>
    </row>
    <row r="310" spans="1:1">
      <c r="A310">
        <f t="shared" si="18"/>
        <v>6</v>
      </c>
    </row>
    <row r="311" spans="1:1">
      <c r="A311">
        <f t="shared" si="18"/>
        <v>6</v>
      </c>
    </row>
    <row r="312" spans="1:1">
      <c r="A312">
        <f t="shared" si="18"/>
        <v>6</v>
      </c>
    </row>
    <row r="313" spans="1:1">
      <c r="A313">
        <f t="shared" si="18"/>
        <v>6</v>
      </c>
    </row>
    <row r="314" spans="1:1">
      <c r="A314">
        <f t="shared" si="18"/>
        <v>6</v>
      </c>
    </row>
    <row r="315" spans="1:1">
      <c r="A315">
        <f t="shared" si="18"/>
        <v>6</v>
      </c>
    </row>
    <row r="316" spans="1:1">
      <c r="A316">
        <f t="shared" si="18"/>
        <v>6</v>
      </c>
    </row>
    <row r="317" spans="1:1">
      <c r="A317">
        <f t="shared" si="18"/>
        <v>6</v>
      </c>
    </row>
    <row r="318" spans="1:1">
      <c r="A318">
        <f t="shared" si="18"/>
        <v>6</v>
      </c>
    </row>
    <row r="319" spans="1:1">
      <c r="A319">
        <f t="shared" si="18"/>
        <v>6</v>
      </c>
    </row>
    <row r="320" spans="1:1">
      <c r="A320">
        <f t="shared" si="18"/>
        <v>6</v>
      </c>
    </row>
    <row r="321" spans="1:1">
      <c r="A321">
        <f t="shared" si="18"/>
        <v>6</v>
      </c>
    </row>
    <row r="322" spans="1:1">
      <c r="A322">
        <f t="shared" si="18"/>
        <v>6</v>
      </c>
    </row>
    <row r="323" spans="1:1">
      <c r="A323">
        <f t="shared" si="18"/>
        <v>6</v>
      </c>
    </row>
    <row r="324" spans="1:1">
      <c r="A324">
        <f t="shared" ref="A324:A387" si="19">IF(B324=B323, A323, A323+1)</f>
        <v>6</v>
      </c>
    </row>
    <row r="325" spans="1:1">
      <c r="A325">
        <f t="shared" si="19"/>
        <v>6</v>
      </c>
    </row>
    <row r="326" spans="1:1">
      <c r="A326">
        <f t="shared" si="19"/>
        <v>6</v>
      </c>
    </row>
    <row r="327" spans="1:1">
      <c r="A327">
        <f t="shared" si="19"/>
        <v>6</v>
      </c>
    </row>
    <row r="328" spans="1:1">
      <c r="A328">
        <f t="shared" si="19"/>
        <v>6</v>
      </c>
    </row>
    <row r="329" spans="1:1">
      <c r="A329">
        <f t="shared" si="19"/>
        <v>6</v>
      </c>
    </row>
    <row r="330" spans="1:1">
      <c r="A330">
        <f t="shared" si="19"/>
        <v>6</v>
      </c>
    </row>
    <row r="331" spans="1:1">
      <c r="A331">
        <f t="shared" si="19"/>
        <v>6</v>
      </c>
    </row>
    <row r="332" spans="1:1">
      <c r="A332">
        <f t="shared" si="19"/>
        <v>6</v>
      </c>
    </row>
    <row r="333" spans="1:1">
      <c r="A333">
        <f t="shared" si="19"/>
        <v>6</v>
      </c>
    </row>
    <row r="334" spans="1:1">
      <c r="A334">
        <f t="shared" si="19"/>
        <v>6</v>
      </c>
    </row>
    <row r="335" spans="1:1">
      <c r="A335">
        <f t="shared" si="19"/>
        <v>6</v>
      </c>
    </row>
    <row r="336" spans="1:1">
      <c r="A336">
        <f t="shared" si="19"/>
        <v>6</v>
      </c>
    </row>
    <row r="337" spans="1:1">
      <c r="A337">
        <f t="shared" si="19"/>
        <v>6</v>
      </c>
    </row>
    <row r="338" spans="1:1">
      <c r="A338">
        <f t="shared" si="19"/>
        <v>6</v>
      </c>
    </row>
    <row r="339" spans="1:1">
      <c r="A339">
        <f t="shared" si="19"/>
        <v>6</v>
      </c>
    </row>
    <row r="340" spans="1:1">
      <c r="A340">
        <f t="shared" si="19"/>
        <v>6</v>
      </c>
    </row>
    <row r="341" spans="1:1">
      <c r="A341">
        <f t="shared" si="19"/>
        <v>6</v>
      </c>
    </row>
    <row r="342" spans="1:1">
      <c r="A342">
        <f t="shared" si="19"/>
        <v>6</v>
      </c>
    </row>
    <row r="343" spans="1:1">
      <c r="A343">
        <f t="shared" si="19"/>
        <v>6</v>
      </c>
    </row>
    <row r="344" spans="1:1">
      <c r="A344">
        <f t="shared" si="19"/>
        <v>6</v>
      </c>
    </row>
    <row r="345" spans="1:1">
      <c r="A345">
        <f t="shared" si="19"/>
        <v>6</v>
      </c>
    </row>
    <row r="346" spans="1:1">
      <c r="A346">
        <f t="shared" si="19"/>
        <v>6</v>
      </c>
    </row>
    <row r="347" spans="1:1">
      <c r="A347">
        <f t="shared" si="19"/>
        <v>6</v>
      </c>
    </row>
    <row r="348" spans="1:1">
      <c r="A348">
        <f t="shared" si="19"/>
        <v>6</v>
      </c>
    </row>
    <row r="349" spans="1:1">
      <c r="A349">
        <f t="shared" si="19"/>
        <v>6</v>
      </c>
    </row>
    <row r="350" spans="1:1">
      <c r="A350">
        <f t="shared" si="19"/>
        <v>6</v>
      </c>
    </row>
    <row r="351" spans="1:1">
      <c r="A351">
        <f t="shared" si="19"/>
        <v>6</v>
      </c>
    </row>
    <row r="352" spans="1:1">
      <c r="A352">
        <f t="shared" si="19"/>
        <v>6</v>
      </c>
    </row>
    <row r="353" spans="1:1">
      <c r="A353">
        <f t="shared" si="19"/>
        <v>6</v>
      </c>
    </row>
    <row r="354" spans="1:1">
      <c r="A354">
        <f t="shared" si="19"/>
        <v>6</v>
      </c>
    </row>
    <row r="355" spans="1:1">
      <c r="A355">
        <f t="shared" si="19"/>
        <v>6</v>
      </c>
    </row>
    <row r="356" spans="1:1">
      <c r="A356">
        <f t="shared" si="19"/>
        <v>6</v>
      </c>
    </row>
    <row r="357" spans="1:1">
      <c r="A357">
        <f t="shared" si="19"/>
        <v>6</v>
      </c>
    </row>
    <row r="358" spans="1:1">
      <c r="A358">
        <f t="shared" si="19"/>
        <v>6</v>
      </c>
    </row>
    <row r="359" spans="1:1">
      <c r="A359">
        <f t="shared" si="19"/>
        <v>6</v>
      </c>
    </row>
    <row r="360" spans="1:1">
      <c r="A360">
        <f t="shared" si="19"/>
        <v>6</v>
      </c>
    </row>
    <row r="361" spans="1:1">
      <c r="A361">
        <f t="shared" si="19"/>
        <v>6</v>
      </c>
    </row>
    <row r="362" spans="1:1">
      <c r="A362">
        <f t="shared" si="19"/>
        <v>6</v>
      </c>
    </row>
    <row r="363" spans="1:1">
      <c r="A363">
        <f t="shared" si="19"/>
        <v>6</v>
      </c>
    </row>
    <row r="364" spans="1:1">
      <c r="A364">
        <f t="shared" si="19"/>
        <v>6</v>
      </c>
    </row>
    <row r="365" spans="1:1">
      <c r="A365">
        <f t="shared" si="19"/>
        <v>6</v>
      </c>
    </row>
    <row r="366" spans="1:1">
      <c r="A366">
        <f t="shared" si="19"/>
        <v>6</v>
      </c>
    </row>
    <row r="367" spans="1:1">
      <c r="A367">
        <f t="shared" si="19"/>
        <v>6</v>
      </c>
    </row>
    <row r="368" spans="1:1">
      <c r="A368">
        <f t="shared" si="19"/>
        <v>6</v>
      </c>
    </row>
    <row r="369" spans="1:1">
      <c r="A369">
        <f t="shared" si="19"/>
        <v>6</v>
      </c>
    </row>
    <row r="370" spans="1:1">
      <c r="A370">
        <f t="shared" si="19"/>
        <v>6</v>
      </c>
    </row>
    <row r="371" spans="1:1">
      <c r="A371">
        <f t="shared" si="19"/>
        <v>6</v>
      </c>
    </row>
    <row r="372" spans="1:1">
      <c r="A372">
        <f t="shared" si="19"/>
        <v>6</v>
      </c>
    </row>
    <row r="373" spans="1:1">
      <c r="A373">
        <f t="shared" si="19"/>
        <v>6</v>
      </c>
    </row>
    <row r="374" spans="1:1">
      <c r="A374">
        <f t="shared" si="19"/>
        <v>6</v>
      </c>
    </row>
    <row r="375" spans="1:1">
      <c r="A375">
        <f t="shared" si="19"/>
        <v>6</v>
      </c>
    </row>
    <row r="376" spans="1:1">
      <c r="A376">
        <f t="shared" si="19"/>
        <v>6</v>
      </c>
    </row>
    <row r="377" spans="1:1">
      <c r="A377">
        <f t="shared" si="19"/>
        <v>6</v>
      </c>
    </row>
    <row r="378" spans="1:1">
      <c r="A378">
        <f t="shared" si="19"/>
        <v>6</v>
      </c>
    </row>
    <row r="379" spans="1:1">
      <c r="A379">
        <f t="shared" si="19"/>
        <v>6</v>
      </c>
    </row>
    <row r="380" spans="1:1">
      <c r="A380">
        <f t="shared" si="19"/>
        <v>6</v>
      </c>
    </row>
    <row r="381" spans="1:1">
      <c r="A381">
        <f t="shared" si="19"/>
        <v>6</v>
      </c>
    </row>
    <row r="382" spans="1:1">
      <c r="A382">
        <f t="shared" si="19"/>
        <v>6</v>
      </c>
    </row>
    <row r="383" spans="1:1">
      <c r="A383">
        <f t="shared" si="19"/>
        <v>6</v>
      </c>
    </row>
    <row r="384" spans="1:1">
      <c r="A384">
        <f t="shared" si="19"/>
        <v>6</v>
      </c>
    </row>
    <row r="385" spans="1:1">
      <c r="A385">
        <f t="shared" si="19"/>
        <v>6</v>
      </c>
    </row>
    <row r="386" spans="1:1">
      <c r="A386">
        <f t="shared" si="19"/>
        <v>6</v>
      </c>
    </row>
    <row r="387" spans="1:1">
      <c r="A387">
        <f t="shared" si="19"/>
        <v>6</v>
      </c>
    </row>
    <row r="388" spans="1:1">
      <c r="A388">
        <f t="shared" ref="A388:A451" si="20">IF(B388=B387, A387, A387+1)</f>
        <v>6</v>
      </c>
    </row>
    <row r="389" spans="1:1">
      <c r="A389">
        <f t="shared" si="20"/>
        <v>6</v>
      </c>
    </row>
    <row r="390" spans="1:1">
      <c r="A390">
        <f t="shared" si="20"/>
        <v>6</v>
      </c>
    </row>
    <row r="391" spans="1:1">
      <c r="A391">
        <f t="shared" si="20"/>
        <v>6</v>
      </c>
    </row>
    <row r="392" spans="1:1">
      <c r="A392">
        <f t="shared" si="20"/>
        <v>6</v>
      </c>
    </row>
    <row r="393" spans="1:1">
      <c r="A393">
        <f t="shared" si="20"/>
        <v>6</v>
      </c>
    </row>
    <row r="394" spans="1:1">
      <c r="A394">
        <f t="shared" si="20"/>
        <v>6</v>
      </c>
    </row>
    <row r="395" spans="1:1">
      <c r="A395">
        <f t="shared" si="20"/>
        <v>6</v>
      </c>
    </row>
    <row r="396" spans="1:1">
      <c r="A396">
        <f t="shared" si="20"/>
        <v>6</v>
      </c>
    </row>
    <row r="397" spans="1:1">
      <c r="A397">
        <f t="shared" si="20"/>
        <v>6</v>
      </c>
    </row>
    <row r="398" spans="1:1">
      <c r="A398">
        <f t="shared" si="20"/>
        <v>6</v>
      </c>
    </row>
    <row r="399" spans="1:1">
      <c r="A399">
        <f t="shared" si="20"/>
        <v>6</v>
      </c>
    </row>
    <row r="400" spans="1:1">
      <c r="A400">
        <f t="shared" si="20"/>
        <v>6</v>
      </c>
    </row>
    <row r="401" spans="1:1">
      <c r="A401">
        <f t="shared" si="20"/>
        <v>6</v>
      </c>
    </row>
    <row r="402" spans="1:1">
      <c r="A402">
        <f t="shared" si="20"/>
        <v>6</v>
      </c>
    </row>
    <row r="403" spans="1:1">
      <c r="A403">
        <f t="shared" si="20"/>
        <v>6</v>
      </c>
    </row>
    <row r="404" spans="1:1">
      <c r="A404">
        <f t="shared" si="20"/>
        <v>6</v>
      </c>
    </row>
    <row r="405" spans="1:1">
      <c r="A405">
        <f t="shared" si="20"/>
        <v>6</v>
      </c>
    </row>
    <row r="406" spans="1:1">
      <c r="A406">
        <f t="shared" si="20"/>
        <v>6</v>
      </c>
    </row>
    <row r="407" spans="1:1">
      <c r="A407">
        <f t="shared" si="20"/>
        <v>6</v>
      </c>
    </row>
    <row r="408" spans="1:1">
      <c r="A408">
        <f t="shared" si="20"/>
        <v>6</v>
      </c>
    </row>
    <row r="409" spans="1:1">
      <c r="A409">
        <f t="shared" si="20"/>
        <v>6</v>
      </c>
    </row>
    <row r="410" spans="1:1">
      <c r="A410">
        <f t="shared" si="20"/>
        <v>6</v>
      </c>
    </row>
    <row r="411" spans="1:1">
      <c r="A411">
        <f t="shared" si="20"/>
        <v>6</v>
      </c>
    </row>
    <row r="412" spans="1:1">
      <c r="A412">
        <f t="shared" si="20"/>
        <v>6</v>
      </c>
    </row>
    <row r="413" spans="1:1">
      <c r="A413">
        <f t="shared" si="20"/>
        <v>6</v>
      </c>
    </row>
    <row r="414" spans="1:1">
      <c r="A414">
        <f t="shared" si="20"/>
        <v>6</v>
      </c>
    </row>
    <row r="415" spans="1:1">
      <c r="A415">
        <f t="shared" si="20"/>
        <v>6</v>
      </c>
    </row>
    <row r="416" spans="1:1">
      <c r="A416">
        <f t="shared" si="20"/>
        <v>6</v>
      </c>
    </row>
    <row r="417" spans="1:1">
      <c r="A417">
        <f t="shared" si="20"/>
        <v>6</v>
      </c>
    </row>
    <row r="418" spans="1:1">
      <c r="A418">
        <f t="shared" si="20"/>
        <v>6</v>
      </c>
    </row>
    <row r="419" spans="1:1">
      <c r="A419">
        <f t="shared" si="20"/>
        <v>6</v>
      </c>
    </row>
    <row r="420" spans="1:1">
      <c r="A420">
        <f t="shared" si="20"/>
        <v>6</v>
      </c>
    </row>
    <row r="421" spans="1:1">
      <c r="A421">
        <f t="shared" si="20"/>
        <v>6</v>
      </c>
    </row>
    <row r="422" spans="1:1">
      <c r="A422">
        <f t="shared" si="20"/>
        <v>6</v>
      </c>
    </row>
    <row r="423" spans="1:1">
      <c r="A423">
        <f t="shared" si="20"/>
        <v>6</v>
      </c>
    </row>
    <row r="424" spans="1:1">
      <c r="A424">
        <f t="shared" si="20"/>
        <v>6</v>
      </c>
    </row>
    <row r="425" spans="1:1">
      <c r="A425">
        <f t="shared" si="20"/>
        <v>6</v>
      </c>
    </row>
    <row r="426" spans="1:1">
      <c r="A426">
        <f t="shared" si="20"/>
        <v>6</v>
      </c>
    </row>
    <row r="427" spans="1:1">
      <c r="A427">
        <f t="shared" si="20"/>
        <v>6</v>
      </c>
    </row>
    <row r="428" spans="1:1">
      <c r="A428">
        <f t="shared" si="20"/>
        <v>6</v>
      </c>
    </row>
    <row r="429" spans="1:1">
      <c r="A429">
        <f t="shared" si="20"/>
        <v>6</v>
      </c>
    </row>
    <row r="430" spans="1:1">
      <c r="A430">
        <f t="shared" si="20"/>
        <v>6</v>
      </c>
    </row>
    <row r="431" spans="1:1">
      <c r="A431">
        <f t="shared" si="20"/>
        <v>6</v>
      </c>
    </row>
    <row r="432" spans="1:1">
      <c r="A432">
        <f t="shared" si="20"/>
        <v>6</v>
      </c>
    </row>
    <row r="433" spans="1:1">
      <c r="A433">
        <f t="shared" si="20"/>
        <v>6</v>
      </c>
    </row>
    <row r="434" spans="1:1">
      <c r="A434">
        <f t="shared" si="20"/>
        <v>6</v>
      </c>
    </row>
    <row r="435" spans="1:1">
      <c r="A435">
        <f t="shared" si="20"/>
        <v>6</v>
      </c>
    </row>
    <row r="436" spans="1:1">
      <c r="A436">
        <f t="shared" si="20"/>
        <v>6</v>
      </c>
    </row>
    <row r="437" spans="1:1">
      <c r="A437">
        <f t="shared" si="20"/>
        <v>6</v>
      </c>
    </row>
    <row r="438" spans="1:1">
      <c r="A438">
        <f t="shared" si="20"/>
        <v>6</v>
      </c>
    </row>
    <row r="439" spans="1:1">
      <c r="A439">
        <f t="shared" si="20"/>
        <v>6</v>
      </c>
    </row>
    <row r="440" spans="1:1">
      <c r="A440">
        <f t="shared" si="20"/>
        <v>6</v>
      </c>
    </row>
    <row r="441" spans="1:1">
      <c r="A441">
        <f t="shared" si="20"/>
        <v>6</v>
      </c>
    </row>
    <row r="442" spans="1:1">
      <c r="A442">
        <f t="shared" si="20"/>
        <v>6</v>
      </c>
    </row>
    <row r="443" spans="1:1">
      <c r="A443">
        <f t="shared" si="20"/>
        <v>6</v>
      </c>
    </row>
    <row r="444" spans="1:1">
      <c r="A444">
        <f t="shared" si="20"/>
        <v>6</v>
      </c>
    </row>
    <row r="445" spans="1:1">
      <c r="A445">
        <f t="shared" si="20"/>
        <v>6</v>
      </c>
    </row>
    <row r="446" spans="1:1">
      <c r="A446">
        <f t="shared" si="20"/>
        <v>6</v>
      </c>
    </row>
    <row r="447" spans="1:1">
      <c r="A447">
        <f t="shared" si="20"/>
        <v>6</v>
      </c>
    </row>
    <row r="448" spans="1:1">
      <c r="A448">
        <f t="shared" si="20"/>
        <v>6</v>
      </c>
    </row>
    <row r="449" spans="1:1">
      <c r="A449">
        <f t="shared" si="20"/>
        <v>6</v>
      </c>
    </row>
    <row r="450" spans="1:1">
      <c r="A450">
        <f t="shared" si="20"/>
        <v>6</v>
      </c>
    </row>
    <row r="451" spans="1:1">
      <c r="A451">
        <f t="shared" si="20"/>
        <v>6</v>
      </c>
    </row>
    <row r="452" spans="1:1">
      <c r="A452">
        <f t="shared" ref="A452:A497" si="21">IF(B452=B451, A451, A451+1)</f>
        <v>6</v>
      </c>
    </row>
    <row r="453" spans="1:1">
      <c r="A453">
        <f t="shared" si="21"/>
        <v>6</v>
      </c>
    </row>
    <row r="454" spans="1:1">
      <c r="A454">
        <f t="shared" si="21"/>
        <v>6</v>
      </c>
    </row>
    <row r="455" spans="1:1">
      <c r="A455">
        <f t="shared" si="21"/>
        <v>6</v>
      </c>
    </row>
    <row r="456" spans="1:1">
      <c r="A456">
        <f t="shared" si="21"/>
        <v>6</v>
      </c>
    </row>
    <row r="457" spans="1:1">
      <c r="A457">
        <f t="shared" si="21"/>
        <v>6</v>
      </c>
    </row>
    <row r="458" spans="1:1">
      <c r="A458">
        <f t="shared" si="21"/>
        <v>6</v>
      </c>
    </row>
    <row r="459" spans="1:1">
      <c r="A459">
        <f t="shared" si="21"/>
        <v>6</v>
      </c>
    </row>
    <row r="460" spans="1:1">
      <c r="A460">
        <f t="shared" si="21"/>
        <v>6</v>
      </c>
    </row>
    <row r="461" spans="1:1">
      <c r="A461">
        <f t="shared" si="21"/>
        <v>6</v>
      </c>
    </row>
    <row r="462" spans="1:1">
      <c r="A462">
        <f t="shared" si="21"/>
        <v>6</v>
      </c>
    </row>
    <row r="463" spans="1:1">
      <c r="A463">
        <f t="shared" si="21"/>
        <v>6</v>
      </c>
    </row>
    <row r="464" spans="1:1">
      <c r="A464">
        <f t="shared" si="21"/>
        <v>6</v>
      </c>
    </row>
    <row r="465" spans="1:1">
      <c r="A465">
        <f t="shared" si="21"/>
        <v>6</v>
      </c>
    </row>
    <row r="466" spans="1:1">
      <c r="A466">
        <f t="shared" si="21"/>
        <v>6</v>
      </c>
    </row>
    <row r="467" spans="1:1">
      <c r="A467">
        <f t="shared" si="21"/>
        <v>6</v>
      </c>
    </row>
    <row r="468" spans="1:1">
      <c r="A468">
        <f t="shared" si="21"/>
        <v>6</v>
      </c>
    </row>
    <row r="469" spans="1:1">
      <c r="A469">
        <f t="shared" si="21"/>
        <v>6</v>
      </c>
    </row>
    <row r="470" spans="1:1">
      <c r="A470">
        <f t="shared" si="21"/>
        <v>6</v>
      </c>
    </row>
    <row r="471" spans="1:1">
      <c r="A471">
        <f t="shared" si="21"/>
        <v>6</v>
      </c>
    </row>
    <row r="472" spans="1:1">
      <c r="A472">
        <f t="shared" si="21"/>
        <v>6</v>
      </c>
    </row>
    <row r="473" spans="1:1">
      <c r="A473">
        <f t="shared" si="21"/>
        <v>6</v>
      </c>
    </row>
    <row r="474" spans="1:1">
      <c r="A474">
        <f t="shared" si="21"/>
        <v>6</v>
      </c>
    </row>
    <row r="475" spans="1:1">
      <c r="A475">
        <f t="shared" si="21"/>
        <v>6</v>
      </c>
    </row>
    <row r="476" spans="1:1">
      <c r="A476">
        <f t="shared" si="21"/>
        <v>6</v>
      </c>
    </row>
    <row r="477" spans="1:1">
      <c r="A477">
        <f t="shared" si="21"/>
        <v>6</v>
      </c>
    </row>
    <row r="478" spans="1:1">
      <c r="A478">
        <f t="shared" si="21"/>
        <v>6</v>
      </c>
    </row>
    <row r="479" spans="1:1">
      <c r="A479">
        <f t="shared" si="21"/>
        <v>6</v>
      </c>
    </row>
    <row r="480" spans="1:1">
      <c r="A480">
        <f t="shared" si="21"/>
        <v>6</v>
      </c>
    </row>
    <row r="481" spans="1:1">
      <c r="A481">
        <f t="shared" si="21"/>
        <v>6</v>
      </c>
    </row>
    <row r="482" spans="1:1">
      <c r="A482">
        <f t="shared" si="21"/>
        <v>6</v>
      </c>
    </row>
    <row r="483" spans="1:1">
      <c r="A483">
        <f t="shared" si="21"/>
        <v>6</v>
      </c>
    </row>
    <row r="484" spans="1:1">
      <c r="A484">
        <f t="shared" si="21"/>
        <v>6</v>
      </c>
    </row>
    <row r="485" spans="1:1">
      <c r="A485">
        <f t="shared" si="21"/>
        <v>6</v>
      </c>
    </row>
    <row r="486" spans="1:1">
      <c r="A486">
        <f t="shared" si="21"/>
        <v>6</v>
      </c>
    </row>
    <row r="487" spans="1:1">
      <c r="A487">
        <f t="shared" si="21"/>
        <v>6</v>
      </c>
    </row>
    <row r="488" spans="1:1">
      <c r="A488">
        <f t="shared" si="21"/>
        <v>6</v>
      </c>
    </row>
    <row r="489" spans="1:1">
      <c r="A489">
        <f t="shared" si="21"/>
        <v>6</v>
      </c>
    </row>
    <row r="490" spans="1:1">
      <c r="A490">
        <f t="shared" si="21"/>
        <v>6</v>
      </c>
    </row>
    <row r="491" spans="1:1">
      <c r="A491">
        <f t="shared" si="21"/>
        <v>6</v>
      </c>
    </row>
    <row r="492" spans="1:1">
      <c r="A492">
        <f t="shared" si="21"/>
        <v>6</v>
      </c>
    </row>
    <row r="493" spans="1:1">
      <c r="A493">
        <f t="shared" si="21"/>
        <v>6</v>
      </c>
    </row>
    <row r="494" spans="1:1">
      <c r="A494">
        <f t="shared" si="21"/>
        <v>6</v>
      </c>
    </row>
    <row r="495" spans="1:1">
      <c r="A495">
        <f t="shared" si="21"/>
        <v>6</v>
      </c>
    </row>
    <row r="496" spans="1:1">
      <c r="A496">
        <f t="shared" si="21"/>
        <v>6</v>
      </c>
    </row>
    <row r="497" spans="1:1">
      <c r="A497">
        <f t="shared" si="21"/>
        <v>6</v>
      </c>
    </row>
  </sheetData>
  <mergeCells count="1">
    <mergeCell ref="L1:M1"/>
  </mergeCells>
  <phoneticPr fontId="6" type="noConversion"/>
  <conditionalFormatting sqref="B3:N82">
    <cfRule type="expression" dxfId="11" priority="11">
      <formula>ISODD($A3)</formula>
    </cfRule>
  </conditionalFormatting>
  <conditionalFormatting sqref="B83:N102">
    <cfRule type="expression" dxfId="10" priority="6">
      <formula>ISODD($A83)</formula>
    </cfRule>
  </conditionalFormatting>
  <conditionalFormatting sqref="L103:N103">
    <cfRule type="expression" dxfId="9" priority="5">
      <formula>ISODD($A103)</formula>
    </cfRule>
  </conditionalFormatting>
  <conditionalFormatting sqref="L104:N104">
    <cfRule type="expression" dxfId="8" priority="4">
      <formula>ISODD($A104)</formula>
    </cfRule>
  </conditionalFormatting>
  <conditionalFormatting sqref="L105:N105">
    <cfRule type="expression" dxfId="7" priority="3">
      <formula>ISODD($A105)</formula>
    </cfRule>
  </conditionalFormatting>
  <conditionalFormatting sqref="L106:N106">
    <cfRule type="expression" dxfId="6" priority="2">
      <formula>ISODD($A106)</formula>
    </cfRule>
  </conditionalFormatting>
  <conditionalFormatting sqref="L107:N107">
    <cfRule type="expression" dxfId="5" priority="1">
      <formula>ISODD($A107)</formula>
    </cfRule>
  </conditionalFormatting>
  <hyperlinks>
    <hyperlink ref="L1:M1" location="Contents!A1" display="Back to Contents"/>
  </hyperlinks>
  <pageMargins left="0.45" right="0.41" top="0.35" bottom="0.38" header="0.31496062992125984" footer="0.31496062992125984"/>
  <pageSetup paperSize="8" scale="1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24"/>
  <sheetViews>
    <sheetView zoomScale="90" zoomScaleNormal="90" workbookViewId="0">
      <selection activeCell="I31" sqref="I31"/>
    </sheetView>
  </sheetViews>
  <sheetFormatPr defaultColWidth="8.85546875" defaultRowHeight="12.75"/>
  <cols>
    <col min="1" max="1" width="8.85546875" style="112" customWidth="1"/>
    <col min="2" max="9" width="10.28515625" customWidth="1"/>
    <col min="10" max="10" width="5.7109375" customWidth="1"/>
    <col min="11" max="18" width="11.28515625" customWidth="1"/>
    <col min="19" max="19" width="5.7109375" customWidth="1"/>
    <col min="20" max="20" width="11.85546875" bestFit="1" customWidth="1"/>
    <col min="22" max="22" width="20.7109375" bestFit="1" customWidth="1"/>
  </cols>
  <sheetData>
    <row r="1" spans="1:23" ht="27" customHeight="1">
      <c r="B1" s="111" t="s">
        <v>638</v>
      </c>
      <c r="C1" s="18"/>
      <c r="D1" s="18"/>
      <c r="E1" s="18"/>
      <c r="F1" s="18"/>
      <c r="G1" s="18"/>
      <c r="H1" s="18"/>
      <c r="I1" s="17"/>
      <c r="K1" s="17" t="s">
        <v>548</v>
      </c>
      <c r="L1" s="13"/>
      <c r="M1" s="13"/>
      <c r="N1" s="13"/>
      <c r="O1" s="13"/>
      <c r="P1" s="13"/>
      <c r="Q1" s="13"/>
      <c r="R1" s="13"/>
      <c r="T1" s="211" t="s">
        <v>249</v>
      </c>
      <c r="U1" s="211"/>
    </row>
    <row r="2" spans="1:23" ht="22.5">
      <c r="A2" s="77" t="s">
        <v>214</v>
      </c>
      <c r="B2" s="60" t="s">
        <v>138</v>
      </c>
      <c r="C2" s="60" t="s">
        <v>139</v>
      </c>
      <c r="D2" s="60" t="s">
        <v>202</v>
      </c>
      <c r="E2" s="60" t="s">
        <v>89</v>
      </c>
      <c r="F2" s="60" t="s">
        <v>203</v>
      </c>
      <c r="G2" s="60" t="s">
        <v>204</v>
      </c>
      <c r="H2" s="60" t="s">
        <v>221</v>
      </c>
      <c r="I2" s="60" t="s">
        <v>88</v>
      </c>
      <c r="J2" s="44"/>
      <c r="K2" s="60" t="str">
        <f>B2</f>
        <v>Light passenger</v>
      </c>
      <c r="L2" s="60" t="str">
        <f t="shared" ref="L2:R2" si="0">C2</f>
        <v>Light commercial</v>
      </c>
      <c r="M2" s="60" t="str">
        <f t="shared" si="0"/>
        <v>MCycle</v>
      </c>
      <c r="N2" s="60" t="str">
        <f t="shared" si="0"/>
        <v>Trucks</v>
      </c>
      <c r="O2" s="60" t="str">
        <f t="shared" si="0"/>
        <v>Bus</v>
      </c>
      <c r="P2" s="60" t="str">
        <f t="shared" si="0"/>
        <v>Other</v>
      </c>
      <c r="Q2" s="60" t="str">
        <f t="shared" si="0"/>
        <v>Total</v>
      </c>
      <c r="R2" s="60" t="str">
        <f t="shared" si="0"/>
        <v>Total light</v>
      </c>
    </row>
    <row r="3" spans="1:23">
      <c r="A3" s="80">
        <v>2000</v>
      </c>
      <c r="B3" s="44">
        <v>2147975</v>
      </c>
      <c r="C3" s="44">
        <v>347351</v>
      </c>
      <c r="D3" s="44">
        <v>78547</v>
      </c>
      <c r="E3" s="44">
        <v>95761</v>
      </c>
      <c r="F3" s="44">
        <v>4465</v>
      </c>
      <c r="G3" s="44">
        <v>12297</v>
      </c>
      <c r="H3" s="47">
        <f t="shared" ref="H3:H22" si="1">SUM(B3:G3)</f>
        <v>2686396</v>
      </c>
      <c r="I3" s="47">
        <f t="shared" ref="I3:I22" si="2">B3+C3</f>
        <v>2495326</v>
      </c>
      <c r="J3" s="44"/>
      <c r="K3" s="62" t="s">
        <v>191</v>
      </c>
      <c r="L3" s="62" t="s">
        <v>191</v>
      </c>
      <c r="M3" s="62" t="s">
        <v>191</v>
      </c>
      <c r="N3" s="62" t="s">
        <v>191</v>
      </c>
      <c r="O3" s="62" t="s">
        <v>191</v>
      </c>
      <c r="P3" s="62" t="s">
        <v>191</v>
      </c>
      <c r="Q3" s="62" t="s">
        <v>191</v>
      </c>
      <c r="R3" s="62" t="s">
        <v>191</v>
      </c>
    </row>
    <row r="4" spans="1:23">
      <c r="A4" s="80">
        <v>2001</v>
      </c>
      <c r="B4" s="44">
        <v>2214053</v>
      </c>
      <c r="C4" s="44">
        <v>349962</v>
      </c>
      <c r="D4" s="44">
        <v>79104</v>
      </c>
      <c r="E4" s="44">
        <v>97995</v>
      </c>
      <c r="F4" s="44">
        <v>4758</v>
      </c>
      <c r="G4" s="44">
        <v>12499</v>
      </c>
      <c r="H4" s="47">
        <f t="shared" si="1"/>
        <v>2758371</v>
      </c>
      <c r="I4" s="47">
        <f t="shared" si="2"/>
        <v>2564015</v>
      </c>
      <c r="J4" s="44"/>
      <c r="K4" s="73">
        <f t="shared" ref="K4:K20" si="3">B4/B$3-1</f>
        <v>3.076292787392787E-2</v>
      </c>
      <c r="L4" s="73">
        <f t="shared" ref="L4:L20" si="4">C4/C$3-1</f>
        <v>7.516892135045028E-3</v>
      </c>
      <c r="M4" s="73">
        <f t="shared" ref="M4:M20" si="5">D4/D$3-1</f>
        <v>7.0912956573772057E-3</v>
      </c>
      <c r="N4" s="73">
        <f t="shared" ref="N4:N20" si="6">E4/E$3-1</f>
        <v>2.3328912605340424E-2</v>
      </c>
      <c r="O4" s="73">
        <f t="shared" ref="O4:O20" si="7">F4/F$3-1</f>
        <v>6.562150055991034E-2</v>
      </c>
      <c r="P4" s="73">
        <f t="shared" ref="P4:P20" si="8">G4/G$3-1</f>
        <v>1.642677075709531E-2</v>
      </c>
      <c r="Q4" s="73">
        <f t="shared" ref="Q4:Q20" si="9">H4/H$3-1</f>
        <v>2.6792401418108236E-2</v>
      </c>
      <c r="R4" s="73">
        <f t="shared" ref="R4:R22" si="10">H4/H$3-1</f>
        <v>2.6792401418108236E-2</v>
      </c>
      <c r="T4" s="168"/>
      <c r="U4" s="23"/>
    </row>
    <row r="5" spans="1:23">
      <c r="A5" s="80">
        <v>2002</v>
      </c>
      <c r="B5" s="44">
        <v>2292713</v>
      </c>
      <c r="C5" s="44">
        <v>355617</v>
      </c>
      <c r="D5" s="44">
        <v>80634</v>
      </c>
      <c r="E5" s="44">
        <v>101821</v>
      </c>
      <c r="F5" s="44">
        <v>5164</v>
      </c>
      <c r="G5" s="44">
        <v>13112</v>
      </c>
      <c r="H5" s="47">
        <f t="shared" si="1"/>
        <v>2849061</v>
      </c>
      <c r="I5" s="47">
        <f t="shared" si="2"/>
        <v>2648330</v>
      </c>
      <c r="J5" s="44"/>
      <c r="K5" s="73">
        <f t="shared" si="3"/>
        <v>6.7383465822460797E-2</v>
      </c>
      <c r="L5" s="73">
        <f t="shared" si="4"/>
        <v>2.3797254074408913E-2</v>
      </c>
      <c r="M5" s="73">
        <f t="shared" si="5"/>
        <v>2.657007906094444E-2</v>
      </c>
      <c r="N5" s="73">
        <f t="shared" si="6"/>
        <v>6.3282547174737136E-2</v>
      </c>
      <c r="O5" s="73">
        <f t="shared" si="7"/>
        <v>0.1565509518477044</v>
      </c>
      <c r="P5" s="73">
        <f t="shared" si="8"/>
        <v>6.6276327559567472E-2</v>
      </c>
      <c r="Q5" s="73">
        <f t="shared" si="9"/>
        <v>6.0551385573831995E-2</v>
      </c>
      <c r="R5" s="73">
        <f t="shared" si="10"/>
        <v>6.0551385573831995E-2</v>
      </c>
      <c r="T5" s="168"/>
      <c r="U5" s="23"/>
    </row>
    <row r="6" spans="1:23">
      <c r="A6" s="80">
        <v>2003</v>
      </c>
      <c r="B6" s="44">
        <v>2395498</v>
      </c>
      <c r="C6" s="44">
        <v>364320</v>
      </c>
      <c r="D6" s="44">
        <v>83493</v>
      </c>
      <c r="E6" s="44">
        <v>106991</v>
      </c>
      <c r="F6" s="44">
        <v>5543</v>
      </c>
      <c r="G6" s="44">
        <v>13754</v>
      </c>
      <c r="H6" s="47">
        <f t="shared" si="1"/>
        <v>2969599</v>
      </c>
      <c r="I6" s="47">
        <f t="shared" si="2"/>
        <v>2759818</v>
      </c>
      <c r="J6" s="44"/>
      <c r="K6" s="73">
        <f t="shared" si="3"/>
        <v>0.11523551251760389</v>
      </c>
      <c r="L6" s="73">
        <f t="shared" si="4"/>
        <v>4.8852601547138219E-2</v>
      </c>
      <c r="M6" s="73">
        <f t="shared" si="5"/>
        <v>6.296866844055149E-2</v>
      </c>
      <c r="N6" s="73">
        <f t="shared" si="6"/>
        <v>0.11727112289971919</v>
      </c>
      <c r="O6" s="73">
        <f t="shared" si="7"/>
        <v>0.24143337066069437</v>
      </c>
      <c r="P6" s="73">
        <f t="shared" si="8"/>
        <v>0.1184841831340977</v>
      </c>
      <c r="Q6" s="73">
        <f t="shared" si="9"/>
        <v>0.10542116649965227</v>
      </c>
      <c r="R6" s="73">
        <f t="shared" si="10"/>
        <v>0.10542116649965227</v>
      </c>
      <c r="T6" s="168"/>
      <c r="U6" s="23"/>
    </row>
    <row r="7" spans="1:23">
      <c r="A7" s="80">
        <v>2004</v>
      </c>
      <c r="B7" s="44">
        <v>2491253</v>
      </c>
      <c r="C7" s="44">
        <v>376136</v>
      </c>
      <c r="D7" s="44">
        <v>88332</v>
      </c>
      <c r="E7" s="44">
        <v>113883</v>
      </c>
      <c r="F7" s="44">
        <v>5978</v>
      </c>
      <c r="G7" s="44">
        <v>14405</v>
      </c>
      <c r="H7" s="47">
        <f t="shared" si="1"/>
        <v>3089987</v>
      </c>
      <c r="I7" s="47">
        <f t="shared" si="2"/>
        <v>2867389</v>
      </c>
      <c r="J7" s="44"/>
      <c r="K7" s="73">
        <f t="shared" si="3"/>
        <v>0.1598147092028539</v>
      </c>
      <c r="L7" s="73">
        <f t="shared" si="4"/>
        <v>8.2870065150236982E-2</v>
      </c>
      <c r="M7" s="73">
        <f t="shared" si="5"/>
        <v>0.12457509516595167</v>
      </c>
      <c r="N7" s="73">
        <f t="shared" si="6"/>
        <v>0.18924196698029472</v>
      </c>
      <c r="O7" s="73">
        <f t="shared" si="7"/>
        <v>0.3388577827547592</v>
      </c>
      <c r="P7" s="73">
        <f t="shared" si="8"/>
        <v>0.17142392453443933</v>
      </c>
      <c r="Q7" s="73">
        <f t="shared" si="9"/>
        <v>0.15023511053470906</v>
      </c>
      <c r="R7" s="73">
        <f t="shared" si="10"/>
        <v>0.15023511053470906</v>
      </c>
      <c r="T7" s="168"/>
      <c r="U7" s="23"/>
    </row>
    <row r="8" spans="1:23">
      <c r="A8" s="80">
        <v>2005</v>
      </c>
      <c r="B8" s="44">
        <v>2578925</v>
      </c>
      <c r="C8" s="44">
        <v>388631</v>
      </c>
      <c r="D8" s="44">
        <v>97263</v>
      </c>
      <c r="E8" s="44">
        <v>119956</v>
      </c>
      <c r="F8" s="44">
        <v>6319</v>
      </c>
      <c r="G8" s="44">
        <v>15021</v>
      </c>
      <c r="H8" s="47">
        <f t="shared" si="1"/>
        <v>3206115</v>
      </c>
      <c r="I8" s="47">
        <f t="shared" si="2"/>
        <v>2967556</v>
      </c>
      <c r="J8" s="44"/>
      <c r="K8" s="73">
        <f t="shared" si="3"/>
        <v>0.200630826708877</v>
      </c>
      <c r="L8" s="73">
        <f t="shared" si="4"/>
        <v>0.1188423237589642</v>
      </c>
      <c r="M8" s="73">
        <f t="shared" si="5"/>
        <v>0.23827771907265705</v>
      </c>
      <c r="N8" s="73">
        <f t="shared" si="6"/>
        <v>0.25266026879418546</v>
      </c>
      <c r="O8" s="73">
        <f t="shared" si="7"/>
        <v>0.41522956326987681</v>
      </c>
      <c r="P8" s="73">
        <f t="shared" si="8"/>
        <v>0.22151744327884848</v>
      </c>
      <c r="Q8" s="73">
        <f t="shared" si="9"/>
        <v>0.19346328687207692</v>
      </c>
      <c r="R8" s="73">
        <f t="shared" si="10"/>
        <v>0.19346328687207692</v>
      </c>
      <c r="T8" s="168"/>
      <c r="U8" s="23"/>
    </row>
    <row r="9" spans="1:23">
      <c r="A9" s="80">
        <v>2006</v>
      </c>
      <c r="B9" s="44">
        <v>2631955</v>
      </c>
      <c r="C9" s="44">
        <v>398122</v>
      </c>
      <c r="D9" s="44">
        <v>107906</v>
      </c>
      <c r="E9" s="44">
        <v>124478</v>
      </c>
      <c r="F9" s="44">
        <v>6580</v>
      </c>
      <c r="G9" s="44">
        <v>15329</v>
      </c>
      <c r="H9" s="47">
        <f t="shared" si="1"/>
        <v>3284370</v>
      </c>
      <c r="I9" s="47">
        <f t="shared" si="2"/>
        <v>3030077</v>
      </c>
      <c r="J9" s="44"/>
      <c r="K9" s="73">
        <f t="shared" si="3"/>
        <v>0.22531919598691785</v>
      </c>
      <c r="L9" s="73">
        <f t="shared" si="4"/>
        <v>0.14616626985383663</v>
      </c>
      <c r="M9" s="73">
        <f t="shared" si="5"/>
        <v>0.37377621042178566</v>
      </c>
      <c r="N9" s="73">
        <f t="shared" si="6"/>
        <v>0.29988199789058179</v>
      </c>
      <c r="O9" s="73">
        <f t="shared" si="7"/>
        <v>0.47368421052631571</v>
      </c>
      <c r="P9" s="73">
        <f t="shared" si="8"/>
        <v>0.24656420265105305</v>
      </c>
      <c r="Q9" s="73">
        <f t="shared" si="9"/>
        <v>0.22259339278349133</v>
      </c>
      <c r="R9" s="73">
        <f t="shared" si="10"/>
        <v>0.22259339278349133</v>
      </c>
      <c r="T9" s="168"/>
      <c r="U9" s="23"/>
      <c r="W9" s="8"/>
    </row>
    <row r="10" spans="1:23">
      <c r="A10" s="80">
        <v>2007</v>
      </c>
      <c r="B10" s="44">
        <v>2679659</v>
      </c>
      <c r="C10" s="44">
        <v>409469</v>
      </c>
      <c r="D10" s="44">
        <v>119644</v>
      </c>
      <c r="E10" s="44">
        <v>128918</v>
      </c>
      <c r="F10" s="44">
        <v>7046</v>
      </c>
      <c r="G10" s="44">
        <v>15554</v>
      </c>
      <c r="H10" s="47">
        <f t="shared" si="1"/>
        <v>3360290</v>
      </c>
      <c r="I10" s="47">
        <f t="shared" si="2"/>
        <v>3089128</v>
      </c>
      <c r="J10" s="44"/>
      <c r="K10" s="73">
        <f t="shared" si="3"/>
        <v>0.24752802057752077</v>
      </c>
      <c r="L10" s="73">
        <f t="shared" si="4"/>
        <v>0.17883351422624383</v>
      </c>
      <c r="M10" s="73">
        <f t="shared" si="5"/>
        <v>0.5232153996969966</v>
      </c>
      <c r="N10" s="73">
        <f t="shared" si="6"/>
        <v>0.34624742849385459</v>
      </c>
      <c r="O10" s="73">
        <f t="shared" si="7"/>
        <v>0.57805151175811864</v>
      </c>
      <c r="P10" s="73">
        <f t="shared" si="8"/>
        <v>0.26486134829633246</v>
      </c>
      <c r="Q10" s="73">
        <f t="shared" si="9"/>
        <v>0.25085430442868439</v>
      </c>
      <c r="R10" s="73">
        <f t="shared" si="10"/>
        <v>0.25085430442868439</v>
      </c>
      <c r="T10" s="168"/>
      <c r="U10" s="23"/>
    </row>
    <row r="11" spans="1:23">
      <c r="A11" s="80">
        <v>2008</v>
      </c>
      <c r="B11" s="44">
        <v>2693252</v>
      </c>
      <c r="C11" s="44">
        <v>415915</v>
      </c>
      <c r="D11" s="44">
        <v>133532</v>
      </c>
      <c r="E11" s="44">
        <v>131317</v>
      </c>
      <c r="F11" s="44">
        <v>7523</v>
      </c>
      <c r="G11" s="44">
        <v>15871</v>
      </c>
      <c r="H11" s="47">
        <f t="shared" si="1"/>
        <v>3397410</v>
      </c>
      <c r="I11" s="47">
        <f t="shared" si="2"/>
        <v>3109167</v>
      </c>
      <c r="J11" s="44"/>
      <c r="K11" s="73">
        <f t="shared" si="3"/>
        <v>0.25385630652125846</v>
      </c>
      <c r="L11" s="73">
        <f t="shared" si="4"/>
        <v>0.19739111158453548</v>
      </c>
      <c r="M11" s="73">
        <f t="shared" si="5"/>
        <v>0.70002673558506379</v>
      </c>
      <c r="N11" s="73">
        <f t="shared" si="6"/>
        <v>0.37129938074999225</v>
      </c>
      <c r="O11" s="73">
        <f t="shared" si="7"/>
        <v>0.68488241881298983</v>
      </c>
      <c r="P11" s="73">
        <f t="shared" si="8"/>
        <v>0.29063999349434821</v>
      </c>
      <c r="Q11" s="73">
        <f t="shared" si="9"/>
        <v>0.26467207366300416</v>
      </c>
      <c r="R11" s="73">
        <f t="shared" si="10"/>
        <v>0.26467207366300416</v>
      </c>
      <c r="T11" s="168"/>
      <c r="U11" s="23"/>
    </row>
    <row r="12" spans="1:23">
      <c r="A12" s="80">
        <v>2009</v>
      </c>
      <c r="B12" s="44">
        <v>2685088</v>
      </c>
      <c r="C12" s="44">
        <v>415284</v>
      </c>
      <c r="D12" s="44">
        <v>138340</v>
      </c>
      <c r="E12" s="44">
        <v>130423</v>
      </c>
      <c r="F12" s="44">
        <v>7892</v>
      </c>
      <c r="G12" s="44">
        <v>15817</v>
      </c>
      <c r="H12" s="47">
        <f t="shared" si="1"/>
        <v>3392844</v>
      </c>
      <c r="I12" s="47">
        <f t="shared" si="2"/>
        <v>3100372</v>
      </c>
      <c r="J12" s="44"/>
      <c r="K12" s="73">
        <f t="shared" si="3"/>
        <v>0.25005551740592891</v>
      </c>
      <c r="L12" s="73">
        <f t="shared" si="4"/>
        <v>0.19557450532746423</v>
      </c>
      <c r="M12" s="73">
        <f t="shared" si="5"/>
        <v>0.76123849414999945</v>
      </c>
      <c r="N12" s="73">
        <f t="shared" si="6"/>
        <v>0.36196363864203596</v>
      </c>
      <c r="O12" s="73">
        <f t="shared" si="7"/>
        <v>0.7675251959686451</v>
      </c>
      <c r="P12" s="73">
        <f t="shared" si="8"/>
        <v>0.28624867853948111</v>
      </c>
      <c r="Q12" s="73">
        <f t="shared" si="9"/>
        <v>0.26297239870815758</v>
      </c>
      <c r="R12" s="73">
        <f t="shared" si="10"/>
        <v>0.26297239870815758</v>
      </c>
      <c r="T12" s="168"/>
      <c r="U12" s="23"/>
    </row>
    <row r="13" spans="1:23">
      <c r="A13" s="80">
        <v>2010</v>
      </c>
      <c r="B13" s="44">
        <v>2705627</v>
      </c>
      <c r="C13" s="44">
        <v>417347</v>
      </c>
      <c r="D13" s="44">
        <v>140192</v>
      </c>
      <c r="E13" s="44">
        <v>129065</v>
      </c>
      <c r="F13" s="44">
        <v>8033</v>
      </c>
      <c r="G13" s="44">
        <v>15547</v>
      </c>
      <c r="H13" s="47">
        <f t="shared" si="1"/>
        <v>3415811</v>
      </c>
      <c r="I13" s="47">
        <f t="shared" si="2"/>
        <v>3122974</v>
      </c>
      <c r="J13" s="44"/>
      <c r="K13" s="73">
        <f t="shared" si="3"/>
        <v>0.25961754675915683</v>
      </c>
      <c r="L13" s="73">
        <f t="shared" si="4"/>
        <v>0.2015137425831508</v>
      </c>
      <c r="M13" s="73">
        <f t="shared" si="5"/>
        <v>0.78481673393000362</v>
      </c>
      <c r="N13" s="73">
        <f t="shared" si="6"/>
        <v>0.34778250018274659</v>
      </c>
      <c r="O13" s="73">
        <f t="shared" si="7"/>
        <v>0.79910414333706603</v>
      </c>
      <c r="P13" s="73">
        <f t="shared" si="8"/>
        <v>0.264292103765146</v>
      </c>
      <c r="Q13" s="73">
        <f t="shared" si="9"/>
        <v>0.27152177117595477</v>
      </c>
      <c r="R13" s="73">
        <f t="shared" si="10"/>
        <v>0.27152177117595477</v>
      </c>
      <c r="T13" s="168"/>
      <c r="U13" s="23"/>
    </row>
    <row r="14" spans="1:23">
      <c r="A14" s="80">
        <v>2011</v>
      </c>
      <c r="B14" s="44">
        <v>2698664</v>
      </c>
      <c r="C14" s="44">
        <v>419535</v>
      </c>
      <c r="D14" s="44">
        <v>140767</v>
      </c>
      <c r="E14" s="44">
        <v>127823</v>
      </c>
      <c r="F14" s="44">
        <v>8141</v>
      </c>
      <c r="G14" s="44">
        <v>15777</v>
      </c>
      <c r="H14" s="47">
        <f t="shared" si="1"/>
        <v>3410707</v>
      </c>
      <c r="I14" s="47">
        <f t="shared" si="2"/>
        <v>3118199</v>
      </c>
      <c r="J14" s="44"/>
      <c r="K14" s="73">
        <f t="shared" si="3"/>
        <v>0.25637588891863272</v>
      </c>
      <c r="L14" s="73">
        <f t="shared" si="4"/>
        <v>0.20781284637153763</v>
      </c>
      <c r="M14" s="73">
        <f t="shared" si="5"/>
        <v>0.79213719174506991</v>
      </c>
      <c r="N14" s="73">
        <f t="shared" si="6"/>
        <v>0.3348127108112906</v>
      </c>
      <c r="O14" s="73">
        <f t="shared" si="7"/>
        <v>0.82329227323628218</v>
      </c>
      <c r="P14" s="73">
        <f t="shared" si="8"/>
        <v>0.28299585264698712</v>
      </c>
      <c r="Q14" s="73">
        <f t="shared" si="9"/>
        <v>0.26962182790623568</v>
      </c>
      <c r="R14" s="73">
        <f t="shared" si="10"/>
        <v>0.26962182790623568</v>
      </c>
      <c r="T14" s="168"/>
      <c r="U14" s="23"/>
    </row>
    <row r="15" spans="1:23">
      <c r="A15" s="80">
        <v>2012</v>
      </c>
      <c r="B15" s="44">
        <v>2736834</v>
      </c>
      <c r="C15" s="44">
        <v>429564</v>
      </c>
      <c r="D15" s="44">
        <v>143507</v>
      </c>
      <c r="E15" s="44">
        <v>127820</v>
      </c>
      <c r="F15" s="44">
        <v>8267</v>
      </c>
      <c r="G15" s="44">
        <v>16104</v>
      </c>
      <c r="H15" s="47">
        <f t="shared" si="1"/>
        <v>3462096</v>
      </c>
      <c r="I15" s="47">
        <f t="shared" si="2"/>
        <v>3166398</v>
      </c>
      <c r="J15" s="44"/>
      <c r="K15" s="73">
        <f t="shared" si="3"/>
        <v>0.27414611436352843</v>
      </c>
      <c r="L15" s="73">
        <f t="shared" si="4"/>
        <v>0.23668565802315245</v>
      </c>
      <c r="M15" s="73">
        <f t="shared" si="5"/>
        <v>0.82702076463773277</v>
      </c>
      <c r="N15" s="73">
        <f t="shared" si="6"/>
        <v>0.33478138281763981</v>
      </c>
      <c r="O15" s="73">
        <f t="shared" si="7"/>
        <v>0.85151175811870106</v>
      </c>
      <c r="P15" s="73">
        <f t="shared" si="8"/>
        <v>0.30958770431812632</v>
      </c>
      <c r="Q15" s="73">
        <f t="shared" si="9"/>
        <v>0.28875117443593568</v>
      </c>
      <c r="R15" s="73">
        <f t="shared" si="10"/>
        <v>0.28875117443593568</v>
      </c>
      <c r="T15" s="168"/>
      <c r="U15" s="23"/>
      <c r="V15" s="39"/>
      <c r="W15" s="8"/>
    </row>
    <row r="16" spans="1:23">
      <c r="A16" s="80">
        <v>2013</v>
      </c>
      <c r="B16" s="44">
        <v>2795032</v>
      </c>
      <c r="C16" s="44">
        <v>449101</v>
      </c>
      <c r="D16" s="44">
        <v>147589</v>
      </c>
      <c r="E16" s="44">
        <v>129751</v>
      </c>
      <c r="F16" s="44">
        <v>8522</v>
      </c>
      <c r="G16" s="44">
        <v>17636</v>
      </c>
      <c r="H16" s="47">
        <f t="shared" si="1"/>
        <v>3547631</v>
      </c>
      <c r="I16" s="47">
        <f t="shared" si="2"/>
        <v>3244133</v>
      </c>
      <c r="J16" s="44"/>
      <c r="K16" s="73">
        <f t="shared" si="3"/>
        <v>0.30124047067586912</v>
      </c>
      <c r="L16" s="73">
        <f t="shared" si="4"/>
        <v>0.29293135761808653</v>
      </c>
      <c r="M16" s="73">
        <f t="shared" si="5"/>
        <v>0.8789896495092111</v>
      </c>
      <c r="N16" s="73">
        <f t="shared" si="6"/>
        <v>0.35494616806424317</v>
      </c>
      <c r="O16" s="73">
        <f t="shared" si="7"/>
        <v>0.90862262038073904</v>
      </c>
      <c r="P16" s="73">
        <f t="shared" si="8"/>
        <v>0.43417093600065049</v>
      </c>
      <c r="Q16" s="73">
        <f t="shared" si="9"/>
        <v>0.32059123077908103</v>
      </c>
      <c r="R16" s="73">
        <f t="shared" si="10"/>
        <v>0.32059123077908103</v>
      </c>
      <c r="T16" s="168"/>
      <c r="U16" s="23"/>
    </row>
    <row r="17" spans="1:23">
      <c r="A17" s="80">
        <v>2014</v>
      </c>
      <c r="B17" s="44">
        <v>2884408</v>
      </c>
      <c r="C17" s="44">
        <v>475418</v>
      </c>
      <c r="D17" s="44">
        <v>152838</v>
      </c>
      <c r="E17" s="44">
        <v>133265</v>
      </c>
      <c r="F17" s="44">
        <v>8745</v>
      </c>
      <c r="G17" s="44">
        <v>22112</v>
      </c>
      <c r="H17" s="47">
        <f t="shared" si="1"/>
        <v>3676786</v>
      </c>
      <c r="I17" s="47">
        <f t="shared" si="2"/>
        <v>3359826</v>
      </c>
      <c r="J17" s="44"/>
      <c r="K17" s="73">
        <f t="shared" si="3"/>
        <v>0.34284989350434714</v>
      </c>
      <c r="L17" s="73">
        <f t="shared" si="4"/>
        <v>0.36869621794668794</v>
      </c>
      <c r="M17" s="73">
        <f t="shared" si="5"/>
        <v>0.94581588093752789</v>
      </c>
      <c r="N17" s="73">
        <f t="shared" si="6"/>
        <v>0.39164169129395066</v>
      </c>
      <c r="O17" s="73">
        <f t="shared" si="7"/>
        <v>0.95856662933930581</v>
      </c>
      <c r="P17" s="73">
        <f t="shared" si="8"/>
        <v>0.79816215337074081</v>
      </c>
      <c r="Q17" s="73">
        <f t="shared" si="9"/>
        <v>0.36866865495630585</v>
      </c>
      <c r="R17" s="73">
        <f t="shared" si="10"/>
        <v>0.36866865495630585</v>
      </c>
      <c r="T17" s="168"/>
      <c r="U17" s="23"/>
    </row>
    <row r="18" spans="1:23">
      <c r="A18" s="80">
        <v>2015</v>
      </c>
      <c r="B18" s="44">
        <v>2979282</v>
      </c>
      <c r="C18" s="44">
        <v>503897</v>
      </c>
      <c r="D18" s="44">
        <v>158639</v>
      </c>
      <c r="E18" s="44">
        <v>136740</v>
      </c>
      <c r="F18" s="44">
        <v>8973</v>
      </c>
      <c r="G18" s="44">
        <v>24783</v>
      </c>
      <c r="H18" s="47">
        <f t="shared" si="1"/>
        <v>3812314</v>
      </c>
      <c r="I18" s="47">
        <f t="shared" si="2"/>
        <v>3483179</v>
      </c>
      <c r="J18" s="44"/>
      <c r="K18" s="73">
        <f t="shared" si="3"/>
        <v>0.38701893644013552</v>
      </c>
      <c r="L18" s="73">
        <f t="shared" si="4"/>
        <v>0.45068532982487453</v>
      </c>
      <c r="M18" s="73">
        <f t="shared" si="5"/>
        <v>1.019669751868308</v>
      </c>
      <c r="N18" s="73">
        <f t="shared" si="6"/>
        <v>0.42792995060619665</v>
      </c>
      <c r="O18" s="73">
        <f t="shared" si="7"/>
        <v>1.0096304591265399</v>
      </c>
      <c r="P18" s="73">
        <f t="shared" si="8"/>
        <v>1.0153696023420347</v>
      </c>
      <c r="Q18" s="73">
        <f t="shared" si="9"/>
        <v>0.41911840249911037</v>
      </c>
      <c r="R18" s="73">
        <f t="shared" si="10"/>
        <v>0.41911840249911037</v>
      </c>
      <c r="T18" s="168"/>
      <c r="U18" s="23"/>
    </row>
    <row r="19" spans="1:23">
      <c r="A19" s="80">
        <v>2016</v>
      </c>
      <c r="B19" s="44">
        <v>3091090</v>
      </c>
      <c r="C19" s="44">
        <v>540334</v>
      </c>
      <c r="D19" s="44">
        <v>164134</v>
      </c>
      <c r="E19" s="44">
        <v>140050</v>
      </c>
      <c r="F19" s="44">
        <v>9588</v>
      </c>
      <c r="G19" s="44">
        <v>27124</v>
      </c>
      <c r="H19" s="47">
        <f t="shared" si="1"/>
        <v>3972320</v>
      </c>
      <c r="I19" s="47">
        <f t="shared" si="2"/>
        <v>3631424</v>
      </c>
      <c r="J19" s="44"/>
      <c r="K19" s="73">
        <f t="shared" si="3"/>
        <v>0.43907168379520245</v>
      </c>
      <c r="L19" s="73">
        <f t="shared" si="4"/>
        <v>0.55558498464089645</v>
      </c>
      <c r="M19" s="73">
        <f t="shared" si="5"/>
        <v>1.0896278661183749</v>
      </c>
      <c r="N19" s="73">
        <f t="shared" si="6"/>
        <v>0.46249517026764542</v>
      </c>
      <c r="O19" s="73">
        <f t="shared" si="7"/>
        <v>1.1473684210526316</v>
      </c>
      <c r="P19" s="73">
        <f t="shared" si="8"/>
        <v>1.2057412377002521</v>
      </c>
      <c r="Q19" s="73">
        <f t="shared" si="9"/>
        <v>0.47867998612267137</v>
      </c>
      <c r="R19" s="73">
        <f t="shared" si="10"/>
        <v>0.47867998612267137</v>
      </c>
      <c r="T19" s="168"/>
      <c r="U19" s="23"/>
    </row>
    <row r="20" spans="1:23">
      <c r="A20" s="80">
        <v>2017</v>
      </c>
      <c r="B20" s="44">
        <v>3201430</v>
      </c>
      <c r="C20" s="44">
        <v>582270</v>
      </c>
      <c r="D20" s="44">
        <v>170001</v>
      </c>
      <c r="E20" s="44">
        <v>144663</v>
      </c>
      <c r="F20" s="44">
        <v>10103</v>
      </c>
      <c r="G20" s="44">
        <v>29083</v>
      </c>
      <c r="H20" s="47">
        <f t="shared" si="1"/>
        <v>4137550</v>
      </c>
      <c r="I20" s="47">
        <f t="shared" si="2"/>
        <v>3783700</v>
      </c>
      <c r="J20" s="44"/>
      <c r="K20" s="73">
        <f t="shared" si="3"/>
        <v>0.49044099675275543</v>
      </c>
      <c r="L20" s="73">
        <f t="shared" si="4"/>
        <v>0.67631588796347208</v>
      </c>
      <c r="M20" s="73">
        <f t="shared" si="5"/>
        <v>1.1643219982940152</v>
      </c>
      <c r="N20" s="73">
        <f t="shared" si="6"/>
        <v>0.51066718183811788</v>
      </c>
      <c r="O20" s="73">
        <f t="shared" si="7"/>
        <v>1.2627099664053754</v>
      </c>
      <c r="P20" s="73">
        <f t="shared" si="8"/>
        <v>1.3650483857851508</v>
      </c>
      <c r="Q20" s="73">
        <f t="shared" si="9"/>
        <v>0.54018618252856254</v>
      </c>
      <c r="R20" s="73">
        <f t="shared" si="10"/>
        <v>0.54018618252856254</v>
      </c>
      <c r="T20" s="168"/>
      <c r="U20" s="23"/>
    </row>
    <row r="21" spans="1:23">
      <c r="A21" s="80">
        <v>2018</v>
      </c>
      <c r="B21" s="44">
        <v>3277461</v>
      </c>
      <c r="C21" s="44">
        <v>622637</v>
      </c>
      <c r="D21" s="44">
        <v>175744</v>
      </c>
      <c r="E21" s="44">
        <v>149168</v>
      </c>
      <c r="F21" s="44">
        <v>10885</v>
      </c>
      <c r="G21" s="44">
        <v>30999</v>
      </c>
      <c r="H21" s="47">
        <f t="shared" si="1"/>
        <v>4266894</v>
      </c>
      <c r="I21" s="47">
        <f t="shared" si="2"/>
        <v>3900098</v>
      </c>
      <c r="J21" s="44"/>
      <c r="K21" s="73">
        <f t="shared" ref="K21" si="11">B21/B$3-1</f>
        <v>0.52583759121963713</v>
      </c>
      <c r="L21" s="73">
        <f t="shared" ref="L21" si="12">C21/C$3-1</f>
        <v>0.79252974656759312</v>
      </c>
      <c r="M21" s="73">
        <f t="shared" ref="M21" si="13">D21/D$3-1</f>
        <v>1.2374374578277973</v>
      </c>
      <c r="N21" s="73">
        <f t="shared" ref="N21" si="14">E21/E$3-1</f>
        <v>0.55771138563715916</v>
      </c>
      <c r="O21" s="73">
        <f>F21/F$3-1</f>
        <v>1.4378499440089585</v>
      </c>
      <c r="P21" s="73">
        <f t="shared" ref="P21:Q21" si="15">G21/G$3-1</f>
        <v>1.5208587460356187</v>
      </c>
      <c r="Q21" s="73">
        <f t="shared" si="15"/>
        <v>0.58833396118814951</v>
      </c>
      <c r="R21" s="73">
        <f t="shared" si="10"/>
        <v>0.58833396118814951</v>
      </c>
      <c r="T21" s="168"/>
      <c r="U21" s="23"/>
      <c r="V21" s="39"/>
      <c r="W21" s="8"/>
    </row>
    <row r="22" spans="1:23">
      <c r="A22" s="80">
        <v>2019</v>
      </c>
      <c r="B22" s="44">
        <v>3339423</v>
      </c>
      <c r="C22" s="44">
        <v>658582</v>
      </c>
      <c r="D22" s="44">
        <v>181337</v>
      </c>
      <c r="E22" s="44">
        <v>153271</v>
      </c>
      <c r="F22" s="44">
        <v>11156</v>
      </c>
      <c r="G22" s="44">
        <v>32734</v>
      </c>
      <c r="H22" s="47">
        <f t="shared" si="1"/>
        <v>4376503</v>
      </c>
      <c r="I22" s="47">
        <f t="shared" si="2"/>
        <v>3998005</v>
      </c>
      <c r="J22" s="58"/>
      <c r="K22" s="73">
        <f t="shared" ref="K22" si="16">B22/B$3-1</f>
        <v>0.55468429567383226</v>
      </c>
      <c r="L22" s="73">
        <f t="shared" ref="L22" si="17">C22/C$3-1</f>
        <v>0.89601296671090624</v>
      </c>
      <c r="M22" s="73">
        <f t="shared" ref="M22" si="18">D22/D$3-1</f>
        <v>1.308643232714171</v>
      </c>
      <c r="N22" s="73">
        <f t="shared" ref="N22" si="19">E22/E$3-1</f>
        <v>0.60055763828698527</v>
      </c>
      <c r="O22" s="73">
        <f>F22/F$3-1</f>
        <v>1.4985442329227325</v>
      </c>
      <c r="P22" s="73">
        <f t="shared" ref="P22:Q22" si="20">G22/G$3-1</f>
        <v>1.6619500691225504</v>
      </c>
      <c r="Q22" s="73">
        <f t="shared" si="20"/>
        <v>0.62913546625292782</v>
      </c>
      <c r="R22" s="73">
        <f t="shared" si="10"/>
        <v>0.62913546625292782</v>
      </c>
      <c r="T22" s="168"/>
      <c r="U22" s="23"/>
    </row>
    <row r="23" spans="1:23">
      <c r="A23" s="80">
        <v>2020</v>
      </c>
      <c r="B23" s="44">
        <v>3365366</v>
      </c>
      <c r="C23" s="44">
        <v>683568</v>
      </c>
      <c r="D23" s="44">
        <v>187747</v>
      </c>
      <c r="E23" s="44">
        <v>156490</v>
      </c>
      <c r="F23" s="44">
        <v>11214</v>
      </c>
      <c r="G23" s="44">
        <v>34371</v>
      </c>
      <c r="H23" s="47">
        <f t="shared" ref="H23" si="21">SUM(B23:G23)</f>
        <v>4438756</v>
      </c>
      <c r="I23" s="47">
        <f t="shared" ref="I23" si="22">B23+C23</f>
        <v>4048934</v>
      </c>
      <c r="J23" s="58"/>
      <c r="K23" s="73">
        <f t="shared" ref="K23" si="23">B23/B$3-1</f>
        <v>0.56676218298630099</v>
      </c>
      <c r="L23" s="73">
        <f>C23/C$3-1</f>
        <v>0.96794596819931433</v>
      </c>
      <c r="M23" s="73">
        <f t="shared" ref="M23" si="24">D23/D$3-1</f>
        <v>1.3902504233134301</v>
      </c>
      <c r="N23" s="73">
        <f t="shared" ref="N23" si="25">E23/E$3-1</f>
        <v>0.63417257547435812</v>
      </c>
      <c r="O23" s="73">
        <f>F23/F$3-1</f>
        <v>1.5115341545352745</v>
      </c>
      <c r="P23" s="73">
        <f t="shared" ref="P23" si="26">G23/G$3-1</f>
        <v>1.7950719687728713</v>
      </c>
      <c r="Q23" s="73">
        <f t="shared" ref="Q23" si="27">H23/H$3-1</f>
        <v>0.65230889265767211</v>
      </c>
      <c r="R23" s="73">
        <f>H23/H$3-1</f>
        <v>0.65230889265767211</v>
      </c>
      <c r="T23" s="168"/>
      <c r="U23" s="23"/>
    </row>
    <row r="24" spans="1:23">
      <c r="A24" s="80">
        <v>2021</v>
      </c>
      <c r="B24" s="44">
        <v>3423437</v>
      </c>
      <c r="C24" s="44">
        <v>713922</v>
      </c>
      <c r="D24" s="44">
        <v>195581</v>
      </c>
      <c r="E24" s="44">
        <v>161004</v>
      </c>
      <c r="F24" s="44">
        <v>11412</v>
      </c>
      <c r="G24" s="44">
        <v>36679</v>
      </c>
      <c r="H24" s="47">
        <f>SUM(B24:G24)</f>
        <v>4542035</v>
      </c>
      <c r="I24" s="47">
        <f>B24+C24</f>
        <v>4137359</v>
      </c>
      <c r="K24" s="73">
        <f>B24/B$3-1</f>
        <v>0.59379741384327089</v>
      </c>
      <c r="L24" s="73">
        <f>C24/C$3-1</f>
        <v>1.0553330780680064</v>
      </c>
      <c r="M24" s="73">
        <f>D24/D$3-1</f>
        <v>1.4899868868320878</v>
      </c>
      <c r="N24" s="73">
        <f>E24/E$3-1</f>
        <v>0.68131076325435203</v>
      </c>
      <c r="O24" s="73">
        <f>F24/F$3-1</f>
        <v>1.5558790593505041</v>
      </c>
      <c r="P24" s="73">
        <f>G24/G$3-1</f>
        <v>1.982760022769781</v>
      </c>
      <c r="Q24" s="73">
        <f>H24/H$3-1</f>
        <v>0.69075408093222301</v>
      </c>
      <c r="R24" s="73">
        <f>H24/H$3-1</f>
        <v>0.69075408093222301</v>
      </c>
    </row>
  </sheetData>
  <mergeCells count="1">
    <mergeCell ref="T1:U1"/>
  </mergeCells>
  <phoneticPr fontId="0" type="noConversion"/>
  <hyperlinks>
    <hyperlink ref="T1:U1" location="Contents!A1" display="Back to Contents"/>
  </hyperlinks>
  <pageMargins left="0.75" right="0.75" top="1" bottom="1" header="0.5" footer="0.5"/>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I46"/>
  <sheetViews>
    <sheetView workbookViewId="0">
      <selection activeCell="X31" sqref="X31"/>
    </sheetView>
  </sheetViews>
  <sheetFormatPr defaultColWidth="8.85546875" defaultRowHeight="12.75"/>
  <sheetData>
    <row r="1" spans="1:35" ht="27" customHeight="1">
      <c r="B1" s="17" t="s">
        <v>101</v>
      </c>
      <c r="C1" s="18"/>
      <c r="D1" s="18"/>
      <c r="E1" s="18"/>
      <c r="F1" s="18"/>
      <c r="G1" s="18"/>
      <c r="H1" s="18"/>
      <c r="I1" s="18"/>
      <c r="J1" s="18"/>
      <c r="K1" s="18"/>
      <c r="L1" s="18"/>
      <c r="M1" s="124"/>
      <c r="N1" s="223" t="s">
        <v>249</v>
      </c>
      <c r="O1" s="223"/>
      <c r="P1" s="124"/>
      <c r="Q1" s="55"/>
    </row>
    <row r="2" spans="1:35" ht="22.5">
      <c r="A2" s="51" t="s">
        <v>206</v>
      </c>
      <c r="B2" s="60" t="s">
        <v>151</v>
      </c>
      <c r="C2" s="60" t="s">
        <v>152</v>
      </c>
      <c r="D2" s="60" t="s">
        <v>159</v>
      </c>
      <c r="E2" s="60" t="s">
        <v>160</v>
      </c>
      <c r="F2" s="60" t="s">
        <v>153</v>
      </c>
      <c r="G2" s="60" t="s">
        <v>154</v>
      </c>
      <c r="H2" s="60" t="s">
        <v>161</v>
      </c>
      <c r="I2" s="60" t="s">
        <v>162</v>
      </c>
      <c r="J2" s="60" t="s">
        <v>155</v>
      </c>
      <c r="K2" s="60" t="s">
        <v>156</v>
      </c>
      <c r="L2" s="60" t="s">
        <v>163</v>
      </c>
      <c r="M2" s="60" t="s">
        <v>164</v>
      </c>
      <c r="N2" s="60" t="s">
        <v>157</v>
      </c>
      <c r="O2" s="60" t="s">
        <v>158</v>
      </c>
      <c r="P2" s="60" t="s">
        <v>165</v>
      </c>
      <c r="Q2" s="60" t="s">
        <v>166</v>
      </c>
      <c r="R2" s="60"/>
      <c r="T2" s="60"/>
      <c r="U2" s="60"/>
      <c r="V2" s="60"/>
      <c r="W2" s="60"/>
      <c r="X2" s="60"/>
      <c r="Y2" s="60"/>
      <c r="Z2" s="60"/>
      <c r="AA2" s="60"/>
      <c r="AB2" s="60"/>
      <c r="AC2" s="60"/>
      <c r="AD2" s="60"/>
      <c r="AE2" s="60"/>
      <c r="AF2" s="60"/>
      <c r="AG2" s="60"/>
      <c r="AH2" s="60"/>
      <c r="AI2" s="60"/>
    </row>
    <row r="3" spans="1:35">
      <c r="A3" s="44">
        <v>1980</v>
      </c>
      <c r="B3" s="44">
        <v>848</v>
      </c>
      <c r="C3" s="44">
        <v>-323</v>
      </c>
      <c r="D3" s="44">
        <v>366</v>
      </c>
      <c r="E3" s="44">
        <v>-577</v>
      </c>
      <c r="F3" s="44">
        <v>420</v>
      </c>
      <c r="G3" s="44">
        <v>-76</v>
      </c>
      <c r="H3" s="44">
        <v>149</v>
      </c>
      <c r="I3" s="44">
        <v>-41</v>
      </c>
      <c r="J3" s="44">
        <v>1</v>
      </c>
      <c r="K3" s="44">
        <v>-9</v>
      </c>
      <c r="L3" s="44">
        <v>3</v>
      </c>
      <c r="M3" s="44">
        <v>-62</v>
      </c>
      <c r="N3" s="44">
        <v>0</v>
      </c>
      <c r="O3" s="44">
        <v>0</v>
      </c>
      <c r="P3" s="44">
        <v>0</v>
      </c>
      <c r="Q3" s="44">
        <v>-3</v>
      </c>
      <c r="R3" s="61"/>
    </row>
    <row r="4" spans="1:35">
      <c r="A4" s="44">
        <v>1981</v>
      </c>
      <c r="B4" s="44">
        <v>8</v>
      </c>
      <c r="C4" s="44">
        <v>-18</v>
      </c>
      <c r="D4" s="44">
        <v>8</v>
      </c>
      <c r="E4" s="44">
        <v>-32</v>
      </c>
      <c r="F4" s="44">
        <v>30</v>
      </c>
      <c r="G4" s="44">
        <v>-2</v>
      </c>
      <c r="H4" s="44">
        <v>14</v>
      </c>
      <c r="I4" s="44">
        <v>-4</v>
      </c>
      <c r="J4" s="44">
        <v>0</v>
      </c>
      <c r="K4" s="44">
        <v>0</v>
      </c>
      <c r="L4" s="44">
        <v>0</v>
      </c>
      <c r="M4" s="44">
        <v>-13</v>
      </c>
      <c r="N4" s="44">
        <v>0</v>
      </c>
      <c r="O4" s="44">
        <v>-1</v>
      </c>
      <c r="P4" s="44">
        <v>0</v>
      </c>
      <c r="Q4" s="44">
        <v>-1</v>
      </c>
      <c r="R4" s="51"/>
    </row>
    <row r="5" spans="1:35">
      <c r="A5" s="44">
        <v>1982</v>
      </c>
      <c r="B5" s="44">
        <v>11</v>
      </c>
      <c r="C5" s="44">
        <v>-14</v>
      </c>
      <c r="D5" s="44">
        <v>6</v>
      </c>
      <c r="E5" s="44">
        <v>-38</v>
      </c>
      <c r="F5" s="44">
        <v>24</v>
      </c>
      <c r="G5" s="44">
        <v>-7</v>
      </c>
      <c r="H5" s="44">
        <v>9</v>
      </c>
      <c r="I5" s="44">
        <v>-5</v>
      </c>
      <c r="J5" s="44">
        <v>1</v>
      </c>
      <c r="K5" s="44">
        <v>-3</v>
      </c>
      <c r="L5" s="44">
        <v>1</v>
      </c>
      <c r="M5" s="44">
        <v>-15</v>
      </c>
      <c r="N5" s="44">
        <v>0</v>
      </c>
      <c r="O5" s="44">
        <v>0</v>
      </c>
      <c r="P5" s="44">
        <v>0</v>
      </c>
      <c r="Q5" s="44">
        <v>0</v>
      </c>
      <c r="R5" s="51"/>
    </row>
    <row r="6" spans="1:35">
      <c r="A6" s="44">
        <v>1983</v>
      </c>
      <c r="B6" s="44">
        <v>3</v>
      </c>
      <c r="C6" s="44">
        <v>-41</v>
      </c>
      <c r="D6" s="44">
        <v>8</v>
      </c>
      <c r="E6" s="44">
        <v>-90</v>
      </c>
      <c r="F6" s="44">
        <v>10</v>
      </c>
      <c r="G6" s="44">
        <v>-9</v>
      </c>
      <c r="H6" s="44">
        <v>4</v>
      </c>
      <c r="I6" s="44">
        <v>-3</v>
      </c>
      <c r="J6" s="44">
        <v>0</v>
      </c>
      <c r="K6" s="44">
        <v>-14</v>
      </c>
      <c r="L6" s="44">
        <v>3</v>
      </c>
      <c r="M6" s="44">
        <v>-36</v>
      </c>
      <c r="N6" s="44">
        <v>0</v>
      </c>
      <c r="O6" s="44">
        <v>0</v>
      </c>
      <c r="P6" s="44">
        <v>0</v>
      </c>
      <c r="Q6" s="44">
        <v>0</v>
      </c>
      <c r="R6" s="51"/>
    </row>
    <row r="7" spans="1:35">
      <c r="A7" s="44">
        <v>1984</v>
      </c>
      <c r="B7" s="44">
        <v>14</v>
      </c>
      <c r="C7" s="44">
        <v>-70</v>
      </c>
      <c r="D7" s="44">
        <v>11</v>
      </c>
      <c r="E7" s="44">
        <v>-137</v>
      </c>
      <c r="F7" s="44">
        <v>14</v>
      </c>
      <c r="G7" s="44">
        <v>-13</v>
      </c>
      <c r="H7" s="44">
        <v>9</v>
      </c>
      <c r="I7" s="44">
        <v>-12</v>
      </c>
      <c r="J7" s="44">
        <v>3</v>
      </c>
      <c r="K7" s="44">
        <v>-15</v>
      </c>
      <c r="L7" s="44">
        <v>1</v>
      </c>
      <c r="M7" s="44">
        <v>-54</v>
      </c>
      <c r="N7" s="44">
        <v>0</v>
      </c>
      <c r="O7" s="44">
        <v>-4</v>
      </c>
      <c r="P7" s="44">
        <v>0</v>
      </c>
      <c r="Q7" s="44">
        <v>-1</v>
      </c>
      <c r="R7" s="51"/>
    </row>
    <row r="8" spans="1:35">
      <c r="A8" s="44">
        <v>1985</v>
      </c>
      <c r="B8" s="44">
        <v>18</v>
      </c>
      <c r="C8" s="44">
        <v>-117</v>
      </c>
      <c r="D8" s="44">
        <v>7</v>
      </c>
      <c r="E8" s="44">
        <v>-169</v>
      </c>
      <c r="F8" s="44">
        <v>17</v>
      </c>
      <c r="G8" s="44">
        <v>-14</v>
      </c>
      <c r="H8" s="44">
        <v>4</v>
      </c>
      <c r="I8" s="44">
        <v>-15</v>
      </c>
      <c r="J8" s="44">
        <v>4</v>
      </c>
      <c r="K8" s="44">
        <v>-31</v>
      </c>
      <c r="L8" s="44">
        <v>1</v>
      </c>
      <c r="M8" s="44">
        <v>-60</v>
      </c>
      <c r="N8" s="44">
        <v>0</v>
      </c>
      <c r="O8" s="44">
        <v>-2</v>
      </c>
      <c r="P8" s="44">
        <v>0</v>
      </c>
      <c r="Q8" s="44">
        <v>-1</v>
      </c>
      <c r="R8" s="51"/>
    </row>
    <row r="9" spans="1:35">
      <c r="A9" s="44">
        <v>1986</v>
      </c>
      <c r="B9" s="44">
        <v>18</v>
      </c>
      <c r="C9" s="44">
        <v>-120</v>
      </c>
      <c r="D9" s="44">
        <v>13</v>
      </c>
      <c r="E9" s="44">
        <v>-231</v>
      </c>
      <c r="F9" s="44">
        <v>26</v>
      </c>
      <c r="G9" s="44">
        <v>-14</v>
      </c>
      <c r="H9" s="44">
        <v>11</v>
      </c>
      <c r="I9" s="44">
        <v>-18</v>
      </c>
      <c r="J9" s="44">
        <v>1</v>
      </c>
      <c r="K9" s="44">
        <v>-48</v>
      </c>
      <c r="L9" s="44">
        <v>3</v>
      </c>
      <c r="M9" s="44">
        <v>-73</v>
      </c>
      <c r="N9" s="44">
        <v>0</v>
      </c>
      <c r="O9" s="44">
        <v>-2</v>
      </c>
      <c r="P9" s="44">
        <v>0</v>
      </c>
      <c r="Q9" s="44">
        <v>-4</v>
      </c>
      <c r="R9" s="51"/>
    </row>
    <row r="10" spans="1:35">
      <c r="A10" s="44">
        <v>1987</v>
      </c>
      <c r="B10" s="44">
        <v>26</v>
      </c>
      <c r="C10" s="44">
        <v>-226</v>
      </c>
      <c r="D10" s="44">
        <v>8</v>
      </c>
      <c r="E10" s="44">
        <v>-259</v>
      </c>
      <c r="F10" s="44">
        <v>25</v>
      </c>
      <c r="G10" s="44">
        <v>-20</v>
      </c>
      <c r="H10" s="44">
        <v>21</v>
      </c>
      <c r="I10" s="44">
        <v>-14</v>
      </c>
      <c r="J10" s="44">
        <v>6</v>
      </c>
      <c r="K10" s="44">
        <v>-39</v>
      </c>
      <c r="L10" s="44">
        <v>2</v>
      </c>
      <c r="M10" s="44">
        <v>-61</v>
      </c>
      <c r="N10" s="44">
        <v>0</v>
      </c>
      <c r="O10" s="44">
        <v>-8</v>
      </c>
      <c r="P10" s="44">
        <v>0</v>
      </c>
      <c r="Q10" s="44">
        <v>-3</v>
      </c>
      <c r="R10" s="51"/>
    </row>
    <row r="11" spans="1:35">
      <c r="A11" s="44">
        <v>1988</v>
      </c>
      <c r="B11" s="44">
        <v>20</v>
      </c>
      <c r="C11" s="44">
        <v>-344</v>
      </c>
      <c r="D11" s="44">
        <v>5</v>
      </c>
      <c r="E11" s="44">
        <v>-377</v>
      </c>
      <c r="F11" s="44">
        <v>13</v>
      </c>
      <c r="G11" s="44">
        <v>-24</v>
      </c>
      <c r="H11" s="44">
        <v>14</v>
      </c>
      <c r="I11" s="44">
        <v>-25</v>
      </c>
      <c r="J11" s="44">
        <v>6</v>
      </c>
      <c r="K11" s="44">
        <v>-85</v>
      </c>
      <c r="L11" s="44">
        <v>2</v>
      </c>
      <c r="M11" s="44">
        <v>-53</v>
      </c>
      <c r="N11" s="44">
        <v>0</v>
      </c>
      <c r="O11" s="44">
        <v>-6</v>
      </c>
      <c r="P11" s="44">
        <v>0</v>
      </c>
      <c r="Q11" s="44">
        <v>-3</v>
      </c>
      <c r="R11" s="51"/>
    </row>
    <row r="12" spans="1:35">
      <c r="A12" s="44">
        <v>1989</v>
      </c>
      <c r="B12" s="44">
        <v>40</v>
      </c>
      <c r="C12" s="44">
        <v>-630</v>
      </c>
      <c r="D12" s="44">
        <v>12</v>
      </c>
      <c r="E12" s="44">
        <v>-639</v>
      </c>
      <c r="F12" s="44">
        <v>14</v>
      </c>
      <c r="G12" s="44">
        <v>-38</v>
      </c>
      <c r="H12" s="44">
        <v>6</v>
      </c>
      <c r="I12" s="44">
        <v>-17</v>
      </c>
      <c r="J12" s="44">
        <v>6</v>
      </c>
      <c r="K12" s="44">
        <v>-79</v>
      </c>
      <c r="L12" s="44">
        <v>1</v>
      </c>
      <c r="M12" s="44">
        <v>-37</v>
      </c>
      <c r="N12" s="44">
        <v>0</v>
      </c>
      <c r="O12" s="44">
        <v>-5</v>
      </c>
      <c r="P12" s="44">
        <v>0</v>
      </c>
      <c r="Q12" s="44">
        <v>-2</v>
      </c>
      <c r="R12" s="51"/>
    </row>
    <row r="13" spans="1:35">
      <c r="A13" s="44">
        <v>1990</v>
      </c>
      <c r="B13" s="44">
        <v>54</v>
      </c>
      <c r="C13" s="44">
        <v>-921</v>
      </c>
      <c r="D13" s="44">
        <v>12</v>
      </c>
      <c r="E13" s="44">
        <v>-994</v>
      </c>
      <c r="F13" s="44">
        <v>23</v>
      </c>
      <c r="G13" s="44">
        <v>-17</v>
      </c>
      <c r="H13" s="44">
        <v>9</v>
      </c>
      <c r="I13" s="44">
        <v>-13</v>
      </c>
      <c r="J13" s="44">
        <v>5</v>
      </c>
      <c r="K13" s="44">
        <v>-131</v>
      </c>
      <c r="L13" s="44">
        <v>3</v>
      </c>
      <c r="M13" s="44">
        <v>-47</v>
      </c>
      <c r="N13" s="44">
        <v>0</v>
      </c>
      <c r="O13" s="44">
        <v>-4</v>
      </c>
      <c r="P13" s="44">
        <v>0</v>
      </c>
      <c r="Q13" s="44">
        <v>-1</v>
      </c>
      <c r="R13" s="51"/>
    </row>
    <row r="14" spans="1:35">
      <c r="A14" s="44">
        <v>1991</v>
      </c>
      <c r="B14" s="44">
        <v>62</v>
      </c>
      <c r="C14" s="44">
        <v>-1346</v>
      </c>
      <c r="D14" s="44">
        <v>10</v>
      </c>
      <c r="E14" s="44">
        <v>-858</v>
      </c>
      <c r="F14" s="44">
        <v>24</v>
      </c>
      <c r="G14" s="44">
        <v>-24</v>
      </c>
      <c r="H14" s="44">
        <v>4</v>
      </c>
      <c r="I14" s="44">
        <v>-9</v>
      </c>
      <c r="J14" s="44">
        <v>5</v>
      </c>
      <c r="K14" s="44">
        <v>-114</v>
      </c>
      <c r="L14" s="44">
        <v>4</v>
      </c>
      <c r="M14" s="44">
        <v>-36</v>
      </c>
      <c r="N14" s="44">
        <v>0</v>
      </c>
      <c r="O14" s="44">
        <v>-2</v>
      </c>
      <c r="P14" s="44">
        <v>0</v>
      </c>
      <c r="Q14" s="44">
        <v>-1</v>
      </c>
      <c r="R14" s="51"/>
    </row>
    <row r="15" spans="1:35">
      <c r="A15" s="44">
        <v>1992</v>
      </c>
      <c r="B15" s="44">
        <v>62</v>
      </c>
      <c r="C15" s="44">
        <v>-1975</v>
      </c>
      <c r="D15" s="44">
        <v>12</v>
      </c>
      <c r="E15" s="44">
        <v>-1065</v>
      </c>
      <c r="F15" s="44">
        <v>22</v>
      </c>
      <c r="G15" s="44">
        <v>-20</v>
      </c>
      <c r="H15" s="44">
        <v>3</v>
      </c>
      <c r="I15" s="44">
        <v>-8</v>
      </c>
      <c r="J15" s="44">
        <v>3</v>
      </c>
      <c r="K15" s="44">
        <v>-119</v>
      </c>
      <c r="L15" s="44">
        <v>3</v>
      </c>
      <c r="M15" s="44">
        <v>-41</v>
      </c>
      <c r="N15" s="44">
        <v>0</v>
      </c>
      <c r="O15" s="44">
        <v>-6</v>
      </c>
      <c r="P15" s="44">
        <v>0</v>
      </c>
      <c r="Q15" s="44">
        <v>0</v>
      </c>
      <c r="R15" s="51"/>
    </row>
    <row r="16" spans="1:35">
      <c r="A16" s="44">
        <v>1993</v>
      </c>
      <c r="B16" s="44">
        <v>61</v>
      </c>
      <c r="C16" s="44">
        <v>-2178</v>
      </c>
      <c r="D16" s="44">
        <v>13</v>
      </c>
      <c r="E16" s="44">
        <v>-1405</v>
      </c>
      <c r="F16" s="44">
        <v>18</v>
      </c>
      <c r="G16" s="44">
        <v>-9</v>
      </c>
      <c r="H16" s="44">
        <v>4</v>
      </c>
      <c r="I16" s="44">
        <v>-14</v>
      </c>
      <c r="J16" s="44">
        <v>15</v>
      </c>
      <c r="K16" s="44">
        <v>-109</v>
      </c>
      <c r="L16" s="44">
        <v>2</v>
      </c>
      <c r="M16" s="44">
        <v>-55</v>
      </c>
      <c r="N16" s="44">
        <v>0</v>
      </c>
      <c r="O16" s="44">
        <v>-6</v>
      </c>
      <c r="P16" s="44">
        <v>0</v>
      </c>
      <c r="Q16" s="44">
        <v>0</v>
      </c>
      <c r="R16" s="51"/>
    </row>
    <row r="17" spans="1:18">
      <c r="A17" s="44">
        <v>1994</v>
      </c>
      <c r="B17" s="44">
        <v>94</v>
      </c>
      <c r="C17" s="44">
        <v>-3383</v>
      </c>
      <c r="D17" s="44">
        <v>30</v>
      </c>
      <c r="E17" s="44">
        <v>-1984</v>
      </c>
      <c r="F17" s="44">
        <v>36</v>
      </c>
      <c r="G17" s="44">
        <v>-30</v>
      </c>
      <c r="H17" s="44">
        <v>5</v>
      </c>
      <c r="I17" s="44">
        <v>-15</v>
      </c>
      <c r="J17" s="44">
        <v>14</v>
      </c>
      <c r="K17" s="44">
        <v>-140</v>
      </c>
      <c r="L17" s="44">
        <v>5</v>
      </c>
      <c r="M17" s="44">
        <v>-82</v>
      </c>
      <c r="N17" s="44">
        <v>0</v>
      </c>
      <c r="O17" s="44">
        <v>-18</v>
      </c>
      <c r="P17" s="44">
        <v>0</v>
      </c>
      <c r="Q17" s="44">
        <v>-2</v>
      </c>
      <c r="R17" s="51"/>
    </row>
    <row r="18" spans="1:18">
      <c r="A18" s="44">
        <v>1995</v>
      </c>
      <c r="B18" s="44">
        <v>110</v>
      </c>
      <c r="C18" s="44">
        <v>-5205</v>
      </c>
      <c r="D18" s="44">
        <v>13</v>
      </c>
      <c r="E18" s="44">
        <v>-1695</v>
      </c>
      <c r="F18" s="44">
        <v>26</v>
      </c>
      <c r="G18" s="44">
        <v>-26</v>
      </c>
      <c r="H18" s="44">
        <v>7</v>
      </c>
      <c r="I18" s="44">
        <v>-18</v>
      </c>
      <c r="J18" s="44">
        <v>22</v>
      </c>
      <c r="K18" s="44">
        <v>-165</v>
      </c>
      <c r="L18" s="44">
        <v>3</v>
      </c>
      <c r="M18" s="44">
        <v>-55</v>
      </c>
      <c r="N18" s="44">
        <v>0</v>
      </c>
      <c r="O18" s="44">
        <v>-7</v>
      </c>
      <c r="P18" s="44">
        <v>0</v>
      </c>
      <c r="Q18" s="44">
        <v>-3</v>
      </c>
      <c r="R18" s="51"/>
    </row>
    <row r="19" spans="1:18">
      <c r="A19" s="44">
        <v>1996</v>
      </c>
      <c r="B19" s="44">
        <v>280</v>
      </c>
      <c r="C19" s="44">
        <v>-8722</v>
      </c>
      <c r="D19" s="44">
        <v>36</v>
      </c>
      <c r="E19" s="44">
        <v>-2486</v>
      </c>
      <c r="F19" s="44">
        <v>25</v>
      </c>
      <c r="G19" s="44">
        <v>-25</v>
      </c>
      <c r="H19" s="44">
        <v>7</v>
      </c>
      <c r="I19" s="44">
        <v>-22</v>
      </c>
      <c r="J19" s="44">
        <v>17</v>
      </c>
      <c r="K19" s="44">
        <v>-155</v>
      </c>
      <c r="L19" s="44">
        <v>7</v>
      </c>
      <c r="M19" s="44">
        <v>-82</v>
      </c>
      <c r="N19" s="44">
        <v>0</v>
      </c>
      <c r="O19" s="44">
        <v>-4</v>
      </c>
      <c r="P19" s="44">
        <v>0</v>
      </c>
      <c r="Q19" s="44">
        <v>-1</v>
      </c>
      <c r="R19" s="51"/>
    </row>
    <row r="20" spans="1:18">
      <c r="A20" s="44">
        <v>1997</v>
      </c>
      <c r="B20" s="44">
        <v>409</v>
      </c>
      <c r="C20" s="44">
        <v>-7582</v>
      </c>
      <c r="D20" s="44">
        <v>23</v>
      </c>
      <c r="E20" s="44">
        <v>-2493</v>
      </c>
      <c r="F20" s="44">
        <v>26</v>
      </c>
      <c r="G20" s="44">
        <v>-28</v>
      </c>
      <c r="H20" s="44">
        <v>15</v>
      </c>
      <c r="I20" s="44">
        <v>-17</v>
      </c>
      <c r="J20" s="44">
        <v>7</v>
      </c>
      <c r="K20" s="44">
        <v>-147</v>
      </c>
      <c r="L20" s="44">
        <v>4</v>
      </c>
      <c r="M20" s="44">
        <v>-64</v>
      </c>
      <c r="N20" s="44">
        <v>1</v>
      </c>
      <c r="O20" s="44">
        <v>-10</v>
      </c>
      <c r="P20" s="44">
        <v>0</v>
      </c>
      <c r="Q20" s="44">
        <v>-1</v>
      </c>
      <c r="R20" s="51"/>
    </row>
    <row r="21" spans="1:18">
      <c r="A21" s="44">
        <v>1998</v>
      </c>
      <c r="B21" s="44">
        <v>498</v>
      </c>
      <c r="C21" s="44">
        <v>-6573</v>
      </c>
      <c r="D21" s="44">
        <v>19</v>
      </c>
      <c r="E21" s="44">
        <v>-2670</v>
      </c>
      <c r="F21" s="44">
        <v>34</v>
      </c>
      <c r="G21" s="44">
        <v>-30</v>
      </c>
      <c r="H21" s="44">
        <v>14</v>
      </c>
      <c r="I21" s="44">
        <v>-29</v>
      </c>
      <c r="J21" s="44">
        <v>11</v>
      </c>
      <c r="K21" s="44">
        <v>-85</v>
      </c>
      <c r="L21" s="44">
        <v>7</v>
      </c>
      <c r="M21" s="44">
        <v>-55</v>
      </c>
      <c r="N21" s="44">
        <v>0</v>
      </c>
      <c r="O21" s="44">
        <v>-1</v>
      </c>
      <c r="P21" s="44">
        <v>0</v>
      </c>
      <c r="Q21" s="44">
        <v>-2</v>
      </c>
      <c r="R21" s="51"/>
    </row>
    <row r="22" spans="1:18">
      <c r="A22" s="44">
        <v>1999</v>
      </c>
      <c r="B22" s="44">
        <v>629</v>
      </c>
      <c r="C22" s="44">
        <v>-5606</v>
      </c>
      <c r="D22" s="44">
        <v>40</v>
      </c>
      <c r="E22" s="44">
        <v>-3199</v>
      </c>
      <c r="F22" s="44">
        <v>30</v>
      </c>
      <c r="G22" s="44">
        <v>-36</v>
      </c>
      <c r="H22" s="44">
        <v>12</v>
      </c>
      <c r="I22" s="44">
        <v>-38</v>
      </c>
      <c r="J22" s="44">
        <v>5</v>
      </c>
      <c r="K22" s="44">
        <v>-36</v>
      </c>
      <c r="L22" s="44">
        <v>6</v>
      </c>
      <c r="M22" s="44">
        <v>-61</v>
      </c>
      <c r="N22" s="44">
        <v>0</v>
      </c>
      <c r="O22" s="44">
        <v>-4</v>
      </c>
      <c r="P22" s="44">
        <v>0</v>
      </c>
      <c r="Q22" s="44">
        <v>-1</v>
      </c>
      <c r="R22" s="51"/>
    </row>
    <row r="23" spans="1:18">
      <c r="A23" s="44">
        <v>2000</v>
      </c>
      <c r="B23" s="44">
        <v>833</v>
      </c>
      <c r="C23" s="44">
        <v>-5893</v>
      </c>
      <c r="D23" s="44">
        <v>57</v>
      </c>
      <c r="E23" s="44">
        <v>-3602</v>
      </c>
      <c r="F23" s="44">
        <v>61</v>
      </c>
      <c r="G23" s="44">
        <v>-37</v>
      </c>
      <c r="H23" s="44">
        <v>14</v>
      </c>
      <c r="I23" s="44">
        <v>-45</v>
      </c>
      <c r="J23" s="44">
        <v>7</v>
      </c>
      <c r="K23" s="44">
        <v>-27</v>
      </c>
      <c r="L23" s="44">
        <v>3</v>
      </c>
      <c r="M23" s="44">
        <v>-80</v>
      </c>
      <c r="N23" s="44">
        <v>0</v>
      </c>
      <c r="O23" s="44">
        <v>0</v>
      </c>
      <c r="P23" s="44">
        <v>0</v>
      </c>
      <c r="Q23" s="44">
        <v>0</v>
      </c>
      <c r="R23" s="51"/>
    </row>
    <row r="24" spans="1:18">
      <c r="A24" s="44">
        <v>2001</v>
      </c>
      <c r="B24" s="44">
        <v>440</v>
      </c>
      <c r="C24" s="44">
        <v>-5955</v>
      </c>
      <c r="D24" s="44">
        <v>53</v>
      </c>
      <c r="E24" s="44">
        <v>-3761</v>
      </c>
      <c r="F24" s="44">
        <v>67</v>
      </c>
      <c r="G24" s="44">
        <v>-42</v>
      </c>
      <c r="H24" s="44">
        <v>15</v>
      </c>
      <c r="I24" s="44">
        <v>-51</v>
      </c>
      <c r="J24" s="44">
        <v>2</v>
      </c>
      <c r="K24" s="44">
        <v>-19</v>
      </c>
      <c r="L24" s="44">
        <v>5</v>
      </c>
      <c r="M24" s="44">
        <v>-82</v>
      </c>
      <c r="N24" s="44">
        <v>0</v>
      </c>
      <c r="O24" s="44">
        <v>0</v>
      </c>
      <c r="P24" s="44">
        <v>0</v>
      </c>
      <c r="Q24" s="44">
        <v>-2</v>
      </c>
      <c r="R24" s="51"/>
    </row>
    <row r="25" spans="1:18">
      <c r="A25" s="44">
        <v>2002</v>
      </c>
      <c r="B25" s="44">
        <v>88</v>
      </c>
      <c r="C25" s="44">
        <v>-5667</v>
      </c>
      <c r="D25" s="44">
        <v>73</v>
      </c>
      <c r="E25" s="44">
        <v>-4235</v>
      </c>
      <c r="F25" s="44">
        <v>61</v>
      </c>
      <c r="G25" s="44">
        <v>-44</v>
      </c>
      <c r="H25" s="44">
        <v>19</v>
      </c>
      <c r="I25" s="44">
        <v>-50</v>
      </c>
      <c r="J25" s="44">
        <v>3</v>
      </c>
      <c r="K25" s="44">
        <v>-13</v>
      </c>
      <c r="L25" s="44">
        <v>6</v>
      </c>
      <c r="M25" s="44">
        <v>-81</v>
      </c>
      <c r="N25" s="44">
        <v>0</v>
      </c>
      <c r="O25" s="44">
        <v>-1</v>
      </c>
      <c r="P25" s="44">
        <v>0</v>
      </c>
      <c r="Q25" s="44">
        <v>0</v>
      </c>
      <c r="R25" s="51"/>
    </row>
    <row r="26" spans="1:18">
      <c r="A26" s="44">
        <v>2003</v>
      </c>
      <c r="B26" s="44">
        <v>109</v>
      </c>
      <c r="C26" s="44">
        <v>-4238</v>
      </c>
      <c r="D26" s="44">
        <v>118</v>
      </c>
      <c r="E26" s="44">
        <v>-4674</v>
      </c>
      <c r="F26" s="44">
        <v>82</v>
      </c>
      <c r="G26" s="44">
        <v>-48</v>
      </c>
      <c r="H26" s="44">
        <v>19</v>
      </c>
      <c r="I26" s="44">
        <v>-76</v>
      </c>
      <c r="J26" s="44">
        <v>1</v>
      </c>
      <c r="K26" s="44">
        <v>-12</v>
      </c>
      <c r="L26" s="44">
        <v>8</v>
      </c>
      <c r="M26" s="44">
        <v>-88</v>
      </c>
      <c r="N26" s="44">
        <v>0</v>
      </c>
      <c r="O26" s="44">
        <v>-1</v>
      </c>
      <c r="P26" s="44">
        <v>0</v>
      </c>
      <c r="Q26" s="44">
        <v>-2</v>
      </c>
      <c r="R26" s="51"/>
    </row>
    <row r="27" spans="1:18">
      <c r="A27" s="44">
        <v>2004</v>
      </c>
      <c r="B27" s="44">
        <v>673</v>
      </c>
      <c r="C27" s="44">
        <v>-9323</v>
      </c>
      <c r="D27" s="44">
        <v>126</v>
      </c>
      <c r="E27" s="44">
        <v>-4683</v>
      </c>
      <c r="F27" s="44">
        <v>93</v>
      </c>
      <c r="G27" s="44">
        <v>-61</v>
      </c>
      <c r="H27" s="44">
        <v>30</v>
      </c>
      <c r="I27" s="44">
        <v>-116</v>
      </c>
      <c r="J27" s="44">
        <v>1</v>
      </c>
      <c r="K27" s="44">
        <v>-15</v>
      </c>
      <c r="L27" s="44">
        <v>10</v>
      </c>
      <c r="M27" s="44">
        <v>-129</v>
      </c>
      <c r="N27" s="44">
        <v>0</v>
      </c>
      <c r="O27" s="44">
        <v>-2</v>
      </c>
      <c r="P27" s="44">
        <v>0</v>
      </c>
      <c r="Q27" s="44">
        <v>-3</v>
      </c>
      <c r="R27" s="51"/>
    </row>
    <row r="28" spans="1:18">
      <c r="A28" s="44">
        <v>2005</v>
      </c>
      <c r="B28" s="44">
        <v>2013</v>
      </c>
      <c r="C28" s="44">
        <v>-11482</v>
      </c>
      <c r="D28" s="44">
        <v>136</v>
      </c>
      <c r="E28" s="44">
        <v>-4640</v>
      </c>
      <c r="F28" s="44">
        <v>108</v>
      </c>
      <c r="G28" s="44">
        <v>-68</v>
      </c>
      <c r="H28" s="44">
        <v>43</v>
      </c>
      <c r="I28" s="44">
        <v>-184</v>
      </c>
      <c r="J28" s="44">
        <v>12</v>
      </c>
      <c r="K28" s="44">
        <v>-12</v>
      </c>
      <c r="L28" s="44">
        <v>11</v>
      </c>
      <c r="M28" s="44">
        <v>-108</v>
      </c>
      <c r="N28" s="44">
        <v>0</v>
      </c>
      <c r="O28" s="44">
        <v>0</v>
      </c>
      <c r="P28" s="44">
        <v>0</v>
      </c>
      <c r="Q28" s="44">
        <v>0</v>
      </c>
      <c r="R28" s="51"/>
    </row>
    <row r="29" spans="1:18">
      <c r="A29" s="44">
        <v>2006</v>
      </c>
      <c r="B29" s="44">
        <v>4014</v>
      </c>
      <c r="C29" s="44">
        <v>-9228</v>
      </c>
      <c r="D29" s="44">
        <v>160</v>
      </c>
      <c r="E29" s="44">
        <v>-4315</v>
      </c>
      <c r="F29" s="44">
        <v>136</v>
      </c>
      <c r="G29" s="44">
        <v>-78</v>
      </c>
      <c r="H29" s="44">
        <v>38</v>
      </c>
      <c r="I29" s="44">
        <v>-184</v>
      </c>
      <c r="J29" s="44">
        <v>48</v>
      </c>
      <c r="K29" s="44">
        <v>-22</v>
      </c>
      <c r="L29" s="44">
        <v>7</v>
      </c>
      <c r="M29" s="44">
        <v>-63</v>
      </c>
      <c r="N29" s="44">
        <v>0</v>
      </c>
      <c r="O29" s="44">
        <v>0</v>
      </c>
      <c r="P29" s="44">
        <v>0</v>
      </c>
      <c r="Q29" s="44">
        <v>-3</v>
      </c>
      <c r="R29" s="51"/>
    </row>
    <row r="30" spans="1:18">
      <c r="A30" s="44">
        <v>2007</v>
      </c>
      <c r="B30" s="44">
        <v>6592</v>
      </c>
      <c r="C30" s="44">
        <v>-7335</v>
      </c>
      <c r="D30" s="44">
        <v>182</v>
      </c>
      <c r="E30" s="44">
        <v>-3784</v>
      </c>
      <c r="F30" s="44">
        <v>139</v>
      </c>
      <c r="G30" s="44">
        <v>-106</v>
      </c>
      <c r="H30" s="44">
        <v>60</v>
      </c>
      <c r="I30" s="44">
        <v>-248</v>
      </c>
      <c r="J30" s="44">
        <v>223</v>
      </c>
      <c r="K30" s="44">
        <v>-85</v>
      </c>
      <c r="L30" s="44">
        <v>8</v>
      </c>
      <c r="M30" s="44">
        <v>-79</v>
      </c>
      <c r="N30" s="44">
        <v>0</v>
      </c>
      <c r="O30" s="44">
        <v>-1</v>
      </c>
      <c r="P30" s="44">
        <v>1</v>
      </c>
      <c r="Q30" s="44">
        <v>-1</v>
      </c>
      <c r="R30" s="51"/>
    </row>
    <row r="31" spans="1:18">
      <c r="A31" s="44">
        <v>2008</v>
      </c>
      <c r="B31" s="44">
        <v>9080</v>
      </c>
      <c r="C31" s="44">
        <v>-5224</v>
      </c>
      <c r="D31" s="44">
        <v>159</v>
      </c>
      <c r="E31" s="44">
        <v>-3019</v>
      </c>
      <c r="F31" s="44">
        <v>152</v>
      </c>
      <c r="G31" s="44">
        <v>-88</v>
      </c>
      <c r="H31" s="44">
        <v>68</v>
      </c>
      <c r="I31" s="44">
        <v>-339</v>
      </c>
      <c r="J31" s="44">
        <v>158</v>
      </c>
      <c r="K31" s="44">
        <v>-63</v>
      </c>
      <c r="L31" s="44">
        <v>7</v>
      </c>
      <c r="M31" s="44">
        <v>-78</v>
      </c>
      <c r="N31" s="44">
        <v>2</v>
      </c>
      <c r="O31" s="44">
        <v>-2</v>
      </c>
      <c r="P31" s="44">
        <v>1</v>
      </c>
      <c r="Q31" s="44">
        <v>-6</v>
      </c>
      <c r="R31" s="51"/>
    </row>
    <row r="32" spans="1:18">
      <c r="A32" s="44">
        <v>2009</v>
      </c>
      <c r="B32" s="44">
        <v>8698</v>
      </c>
      <c r="C32" s="44">
        <v>-3070</v>
      </c>
      <c r="D32" s="44">
        <v>117</v>
      </c>
      <c r="E32" s="44">
        <v>-2068</v>
      </c>
      <c r="F32" s="44">
        <v>148</v>
      </c>
      <c r="G32" s="44">
        <v>-71</v>
      </c>
      <c r="H32" s="44">
        <v>44</v>
      </c>
      <c r="I32" s="44">
        <v>-205</v>
      </c>
      <c r="J32" s="44">
        <v>127</v>
      </c>
      <c r="K32" s="44">
        <v>-30</v>
      </c>
      <c r="L32" s="44">
        <v>3</v>
      </c>
      <c r="M32" s="44">
        <v>-44</v>
      </c>
      <c r="N32" s="44">
        <v>10</v>
      </c>
      <c r="O32" s="44">
        <v>-1</v>
      </c>
      <c r="P32" s="44">
        <v>0</v>
      </c>
      <c r="Q32" s="44">
        <v>-26</v>
      </c>
      <c r="R32" s="51"/>
    </row>
    <row r="33" spans="1:18">
      <c r="A33" s="44">
        <v>2010</v>
      </c>
      <c r="B33" s="44">
        <v>13829</v>
      </c>
      <c r="C33" s="44">
        <v>-2504</v>
      </c>
      <c r="D33" s="44">
        <v>121</v>
      </c>
      <c r="E33" s="44">
        <v>-1997</v>
      </c>
      <c r="F33" s="44">
        <v>102</v>
      </c>
      <c r="G33" s="44">
        <v>-48</v>
      </c>
      <c r="H33" s="44">
        <v>20</v>
      </c>
      <c r="I33" s="44">
        <v>-159</v>
      </c>
      <c r="J33" s="44">
        <v>204</v>
      </c>
      <c r="K33" s="44">
        <v>-28</v>
      </c>
      <c r="L33" s="44">
        <v>5</v>
      </c>
      <c r="M33" s="44">
        <v>-38</v>
      </c>
      <c r="N33" s="44">
        <v>4</v>
      </c>
      <c r="O33" s="44">
        <v>-1</v>
      </c>
      <c r="P33" s="44">
        <v>0</v>
      </c>
      <c r="Q33" s="44">
        <v>-5</v>
      </c>
      <c r="R33" s="51"/>
    </row>
    <row r="34" spans="1:18">
      <c r="A34" s="44">
        <v>2011</v>
      </c>
      <c r="B34" s="44">
        <v>10162</v>
      </c>
      <c r="C34" s="44">
        <v>-1548</v>
      </c>
      <c r="D34" s="44">
        <v>137</v>
      </c>
      <c r="E34" s="44">
        <v>-1927</v>
      </c>
      <c r="F34" s="44">
        <v>118</v>
      </c>
      <c r="G34" s="44">
        <v>-24</v>
      </c>
      <c r="H34" s="44">
        <v>39</v>
      </c>
      <c r="I34" s="44">
        <v>-153</v>
      </c>
      <c r="J34" s="44">
        <v>187</v>
      </c>
      <c r="K34" s="44">
        <v>-32</v>
      </c>
      <c r="L34" s="44">
        <v>5</v>
      </c>
      <c r="M34" s="44">
        <v>-33</v>
      </c>
      <c r="N34" s="44">
        <v>1</v>
      </c>
      <c r="O34" s="44">
        <v>0</v>
      </c>
      <c r="P34" s="44">
        <v>0</v>
      </c>
      <c r="Q34" s="44">
        <v>-1</v>
      </c>
      <c r="R34" s="51"/>
    </row>
    <row r="35" spans="1:18">
      <c r="A35" s="44">
        <v>2012</v>
      </c>
      <c r="B35" s="44">
        <v>17386</v>
      </c>
      <c r="C35" s="44">
        <v>-1318</v>
      </c>
      <c r="D35" s="44">
        <v>155</v>
      </c>
      <c r="E35" s="44">
        <v>-1948</v>
      </c>
      <c r="F35" s="44">
        <v>149</v>
      </c>
      <c r="G35" s="44">
        <v>-47</v>
      </c>
      <c r="H35" s="44">
        <v>44</v>
      </c>
      <c r="I35" s="44">
        <v>-168</v>
      </c>
      <c r="J35" s="44">
        <v>258</v>
      </c>
      <c r="K35" s="44">
        <v>-38</v>
      </c>
      <c r="L35" s="44">
        <v>5</v>
      </c>
      <c r="M35" s="44">
        <v>-31</v>
      </c>
      <c r="N35" s="44">
        <v>2</v>
      </c>
      <c r="O35" s="44">
        <v>-2</v>
      </c>
      <c r="P35" s="44">
        <v>0</v>
      </c>
      <c r="Q35" s="44">
        <v>-1</v>
      </c>
      <c r="R35" s="51"/>
    </row>
    <row r="36" spans="1:18">
      <c r="A36" s="44">
        <v>2013</v>
      </c>
      <c r="B36" s="44">
        <v>11545</v>
      </c>
      <c r="C36" s="44">
        <v>-916</v>
      </c>
      <c r="D36" s="44">
        <v>178</v>
      </c>
      <c r="E36" s="44">
        <v>-1925</v>
      </c>
      <c r="F36" s="44">
        <v>137</v>
      </c>
      <c r="G36" s="44">
        <v>-40</v>
      </c>
      <c r="H36" s="44">
        <v>49</v>
      </c>
      <c r="I36" s="44">
        <v>-222</v>
      </c>
      <c r="J36" s="44">
        <v>270</v>
      </c>
      <c r="K36" s="44">
        <v>-22</v>
      </c>
      <c r="L36" s="44">
        <v>11</v>
      </c>
      <c r="M36" s="44">
        <v>-36</v>
      </c>
      <c r="N36" s="44">
        <v>2</v>
      </c>
      <c r="O36" s="44">
        <v>-1</v>
      </c>
      <c r="P36" s="44">
        <v>0</v>
      </c>
      <c r="Q36" s="44">
        <v>-2</v>
      </c>
      <c r="R36" s="51"/>
    </row>
    <row r="37" spans="1:18">
      <c r="A37" s="44">
        <v>2014</v>
      </c>
      <c r="B37" s="44">
        <v>11466</v>
      </c>
      <c r="C37" s="44">
        <v>-716</v>
      </c>
      <c r="D37" s="44">
        <v>189</v>
      </c>
      <c r="E37" s="44">
        <v>-1993</v>
      </c>
      <c r="F37" s="44">
        <v>152</v>
      </c>
      <c r="G37" s="44">
        <v>-35</v>
      </c>
      <c r="H37" s="44">
        <v>68</v>
      </c>
      <c r="I37" s="44">
        <v>-226</v>
      </c>
      <c r="J37" s="44">
        <v>303</v>
      </c>
      <c r="K37" s="44">
        <v>-11</v>
      </c>
      <c r="L37" s="44">
        <v>7</v>
      </c>
      <c r="M37" s="44">
        <v>-44</v>
      </c>
      <c r="N37" s="44">
        <v>2</v>
      </c>
      <c r="O37" s="44">
        <v>0</v>
      </c>
      <c r="P37" s="44">
        <v>0</v>
      </c>
      <c r="Q37" s="44">
        <v>-3</v>
      </c>
      <c r="R37" s="51"/>
    </row>
    <row r="38" spans="1:18">
      <c r="A38" s="44">
        <v>2015</v>
      </c>
      <c r="B38" s="44">
        <v>11198</v>
      </c>
      <c r="C38" s="44">
        <v>-388</v>
      </c>
      <c r="D38" s="44">
        <v>233</v>
      </c>
      <c r="E38" s="44">
        <v>-1768</v>
      </c>
      <c r="F38" s="44">
        <v>173</v>
      </c>
      <c r="G38" s="44">
        <v>-25</v>
      </c>
      <c r="H38" s="44">
        <v>75</v>
      </c>
      <c r="I38" s="44">
        <v>-263</v>
      </c>
      <c r="J38" s="44">
        <v>288</v>
      </c>
      <c r="K38" s="44">
        <v>-6</v>
      </c>
      <c r="L38" s="44">
        <v>2</v>
      </c>
      <c r="M38" s="44">
        <v>-42</v>
      </c>
      <c r="N38" s="44">
        <v>7</v>
      </c>
      <c r="O38" s="44">
        <v>0</v>
      </c>
      <c r="P38" s="44">
        <v>0</v>
      </c>
      <c r="Q38" s="44">
        <v>0</v>
      </c>
      <c r="R38" s="51"/>
    </row>
    <row r="39" spans="1:18">
      <c r="A39" s="44">
        <v>2016</v>
      </c>
      <c r="B39" s="44">
        <v>8763</v>
      </c>
      <c r="C39" s="44">
        <v>-181</v>
      </c>
      <c r="D39" s="44">
        <v>231</v>
      </c>
      <c r="E39" s="44">
        <v>-1871</v>
      </c>
      <c r="F39" s="44">
        <v>183</v>
      </c>
      <c r="G39" s="44">
        <v>-29</v>
      </c>
      <c r="H39" s="44">
        <v>74</v>
      </c>
      <c r="I39" s="44">
        <v>-345</v>
      </c>
      <c r="J39" s="44">
        <v>162</v>
      </c>
      <c r="K39" s="44">
        <v>-4</v>
      </c>
      <c r="L39" s="44">
        <v>7</v>
      </c>
      <c r="M39" s="44">
        <v>-34</v>
      </c>
      <c r="N39" s="44">
        <v>0</v>
      </c>
      <c r="O39" s="44">
        <v>0</v>
      </c>
      <c r="P39" s="44">
        <v>0</v>
      </c>
      <c r="Q39" s="44">
        <v>-1</v>
      </c>
      <c r="R39" s="51"/>
    </row>
    <row r="40" spans="1:18">
      <c r="A40" s="44">
        <v>2017</v>
      </c>
      <c r="B40" s="44">
        <v>3074</v>
      </c>
      <c r="C40" s="44">
        <v>-124</v>
      </c>
      <c r="D40" s="44">
        <v>250</v>
      </c>
      <c r="E40" s="44">
        <v>-1730</v>
      </c>
      <c r="F40" s="44">
        <v>133</v>
      </c>
      <c r="G40" s="44">
        <v>-9</v>
      </c>
      <c r="H40" s="44">
        <v>78</v>
      </c>
      <c r="I40" s="44">
        <v>-321</v>
      </c>
      <c r="J40" s="44">
        <v>90</v>
      </c>
      <c r="K40" s="44">
        <v>-6</v>
      </c>
      <c r="L40" s="44">
        <v>9</v>
      </c>
      <c r="M40" s="44">
        <v>-42</v>
      </c>
      <c r="N40" s="44">
        <v>0</v>
      </c>
      <c r="O40" s="44">
        <v>-3</v>
      </c>
      <c r="P40" s="44">
        <v>0</v>
      </c>
      <c r="Q40" s="44">
        <v>-3</v>
      </c>
      <c r="R40" s="51"/>
    </row>
    <row r="41" spans="1:18">
      <c r="A41" s="44">
        <v>2018</v>
      </c>
      <c r="B41" s="44">
        <v>3266</v>
      </c>
      <c r="C41" s="44">
        <v>-57</v>
      </c>
      <c r="D41" s="44">
        <v>273</v>
      </c>
      <c r="E41" s="44">
        <v>-1603</v>
      </c>
      <c r="F41" s="44">
        <v>136</v>
      </c>
      <c r="G41" s="44">
        <v>-10</v>
      </c>
      <c r="H41" s="44">
        <v>91</v>
      </c>
      <c r="I41" s="44">
        <v>-384</v>
      </c>
      <c r="J41" s="44">
        <v>65</v>
      </c>
      <c r="K41" s="44">
        <v>0</v>
      </c>
      <c r="L41" s="44">
        <v>7</v>
      </c>
      <c r="M41" s="44">
        <v>-39</v>
      </c>
      <c r="N41" s="44">
        <v>0</v>
      </c>
      <c r="O41" s="44">
        <v>-1</v>
      </c>
      <c r="P41" s="44">
        <v>0</v>
      </c>
      <c r="Q41" s="44">
        <v>-1</v>
      </c>
      <c r="R41" s="51"/>
    </row>
    <row r="42" spans="1:18">
      <c r="A42" s="44">
        <v>2019</v>
      </c>
      <c r="B42" s="44">
        <v>1728</v>
      </c>
      <c r="C42" s="44">
        <v>-21</v>
      </c>
      <c r="D42" s="44">
        <v>250</v>
      </c>
      <c r="E42" s="44">
        <v>-1678</v>
      </c>
      <c r="F42" s="44">
        <v>107</v>
      </c>
      <c r="G42" s="44">
        <v>-146</v>
      </c>
      <c r="H42" s="44">
        <v>58</v>
      </c>
      <c r="I42" s="44">
        <v>-400</v>
      </c>
      <c r="J42" s="44">
        <v>43</v>
      </c>
      <c r="K42" s="44">
        <v>0</v>
      </c>
      <c r="L42" s="44">
        <v>3</v>
      </c>
      <c r="M42" s="44">
        <v>-33</v>
      </c>
      <c r="N42" s="44">
        <v>0</v>
      </c>
      <c r="O42" s="44">
        <v>0</v>
      </c>
      <c r="P42" s="44">
        <v>0</v>
      </c>
      <c r="Q42" s="44">
        <v>-5</v>
      </c>
      <c r="R42" s="51"/>
    </row>
    <row r="43" spans="1:18">
      <c r="A43" s="44">
        <v>2020</v>
      </c>
      <c r="B43" s="44">
        <v>989</v>
      </c>
      <c r="C43" s="44">
        <v>-4</v>
      </c>
      <c r="D43" s="44">
        <v>101</v>
      </c>
      <c r="E43" s="44">
        <v>-1631</v>
      </c>
      <c r="F43" s="44">
        <v>46</v>
      </c>
      <c r="G43" s="44">
        <v>-1</v>
      </c>
      <c r="H43" s="44">
        <v>35</v>
      </c>
      <c r="I43" s="44">
        <v>-483</v>
      </c>
      <c r="J43" s="44">
        <v>86</v>
      </c>
      <c r="K43" s="44">
        <v>0</v>
      </c>
      <c r="L43" s="44">
        <v>0</v>
      </c>
      <c r="M43" s="44">
        <v>-54</v>
      </c>
      <c r="N43" s="44">
        <v>0</v>
      </c>
      <c r="O43" s="44">
        <v>0</v>
      </c>
      <c r="P43" s="44">
        <v>0</v>
      </c>
      <c r="Q43" s="44">
        <v>-2</v>
      </c>
      <c r="R43" s="51"/>
    </row>
    <row r="44" spans="1:18">
      <c r="A44" s="44">
        <v>2021</v>
      </c>
      <c r="B44" s="44">
        <v>461</v>
      </c>
      <c r="C44" s="44">
        <v>0</v>
      </c>
      <c r="D44" s="44">
        <v>158973</v>
      </c>
      <c r="E44" s="44">
        <v>0</v>
      </c>
      <c r="F44" s="44">
        <v>37</v>
      </c>
      <c r="G44" s="44">
        <v>0</v>
      </c>
      <c r="H44" s="44">
        <v>11338</v>
      </c>
      <c r="I44" s="44">
        <v>0</v>
      </c>
      <c r="J44" s="44">
        <v>62</v>
      </c>
      <c r="K44" s="44">
        <v>0</v>
      </c>
      <c r="L44" s="44">
        <v>5934</v>
      </c>
      <c r="M44" s="44">
        <v>0</v>
      </c>
      <c r="N44" s="44">
        <v>1</v>
      </c>
      <c r="O44" s="44">
        <v>0</v>
      </c>
      <c r="P44" s="44">
        <v>357</v>
      </c>
      <c r="Q44" s="44">
        <v>0</v>
      </c>
    </row>
    <row r="45" spans="1:18" s="198" customFormat="1">
      <c r="A45" s="44"/>
      <c r="B45" s="44"/>
      <c r="C45" s="44"/>
      <c r="D45" s="44"/>
      <c r="E45" s="44"/>
      <c r="F45" s="44"/>
      <c r="G45" s="44"/>
      <c r="H45" s="44"/>
      <c r="I45" s="44"/>
      <c r="J45" s="44"/>
      <c r="K45" s="44"/>
      <c r="L45" s="44"/>
      <c r="M45" s="44"/>
      <c r="N45" s="44"/>
      <c r="O45" s="44"/>
      <c r="P45" s="44"/>
      <c r="Q45" s="44"/>
    </row>
    <row r="46" spans="1:18" s="198" customFormat="1">
      <c r="A46" s="44"/>
      <c r="B46" s="44"/>
      <c r="C46" s="44"/>
      <c r="D46" s="44"/>
      <c r="E46" s="44"/>
      <c r="F46" s="44"/>
      <c r="G46" s="44"/>
      <c r="H46" s="44"/>
      <c r="I46" s="44"/>
      <c r="J46" s="44"/>
      <c r="K46" s="44"/>
      <c r="L46" s="44"/>
      <c r="M46" s="44"/>
      <c r="N46" s="44"/>
      <c r="O46" s="44"/>
      <c r="P46" s="44"/>
      <c r="Q46" s="44"/>
    </row>
  </sheetData>
  <mergeCells count="1">
    <mergeCell ref="N1:O1"/>
  </mergeCells>
  <phoneticPr fontId="6" type="noConversion"/>
  <hyperlinks>
    <hyperlink ref="N1:O1" location="Contents!A1" display="Back to Contents"/>
  </hyperlinks>
  <pageMargins left="0.75" right="0.75" top="1" bottom="1" header="0.5" footer="0.5"/>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Q738"/>
  <sheetViews>
    <sheetView topLeftCell="B1" workbookViewId="0">
      <selection activeCell="X10" sqref="X10"/>
    </sheetView>
  </sheetViews>
  <sheetFormatPr defaultColWidth="8.85546875" defaultRowHeight="12.75"/>
  <cols>
    <col min="1" max="1" width="8.85546875" hidden="1" customWidth="1"/>
    <col min="2" max="2" width="8.85546875" customWidth="1"/>
    <col min="3" max="3" width="11.140625" style="1" customWidth="1"/>
    <col min="5" max="5" width="12.140625" customWidth="1"/>
    <col min="6" max="6" width="9.7109375" bestFit="1" customWidth="1"/>
  </cols>
  <sheetData>
    <row r="1" spans="1:17" ht="24" customHeight="1">
      <c r="D1" s="17" t="s">
        <v>75</v>
      </c>
      <c r="E1" s="13"/>
      <c r="F1" s="13"/>
      <c r="G1" s="31"/>
      <c r="H1" s="31"/>
      <c r="I1" s="31"/>
      <c r="J1" s="222" t="s">
        <v>249</v>
      </c>
      <c r="K1" s="222"/>
    </row>
    <row r="2" spans="1:17" ht="33.75">
      <c r="A2" s="60"/>
      <c r="B2" s="77" t="s">
        <v>244</v>
      </c>
      <c r="C2" s="60" t="s">
        <v>575</v>
      </c>
      <c r="D2" s="60" t="s">
        <v>463</v>
      </c>
      <c r="E2" s="60" t="s">
        <v>220</v>
      </c>
      <c r="F2" s="60" t="s">
        <v>464</v>
      </c>
      <c r="G2" s="60" t="s">
        <v>247</v>
      </c>
      <c r="H2" s="60" t="s">
        <v>215</v>
      </c>
    </row>
    <row r="3" spans="1:17">
      <c r="A3">
        <f>IF(B3=B2, A2, A2+1)</f>
        <v>1</v>
      </c>
      <c r="B3" s="44" t="s">
        <v>66</v>
      </c>
      <c r="C3" s="44">
        <v>2000</v>
      </c>
      <c r="D3" s="67">
        <v>1.1523809523999999</v>
      </c>
      <c r="E3" s="44">
        <v>105</v>
      </c>
      <c r="F3" s="67">
        <v>10.554054054</v>
      </c>
      <c r="G3" s="68">
        <v>148</v>
      </c>
      <c r="H3" s="62">
        <f>G3/E3</f>
        <v>1.4095238095238096</v>
      </c>
      <c r="I3" s="44"/>
      <c r="J3" s="44"/>
      <c r="K3" s="44"/>
      <c r="L3" s="44"/>
      <c r="M3" s="44"/>
      <c r="N3" s="44"/>
      <c r="O3" s="44"/>
      <c r="P3" s="44"/>
      <c r="Q3" s="44"/>
    </row>
    <row r="4" spans="1:17">
      <c r="A4">
        <f t="shared" ref="A4:A67" si="0">IF(B4=B3, A3, A3+1)</f>
        <v>1</v>
      </c>
      <c r="B4" s="44" t="s">
        <v>66</v>
      </c>
      <c r="C4" s="44">
        <v>2001</v>
      </c>
      <c r="D4" s="67">
        <v>1.0210843373</v>
      </c>
      <c r="E4" s="44">
        <v>166</v>
      </c>
      <c r="F4" s="67">
        <v>10.833333333000001</v>
      </c>
      <c r="G4" s="68">
        <v>189</v>
      </c>
      <c r="H4" s="62">
        <f t="shared" ref="H4:H15" si="1">G4/E4</f>
        <v>1.1385542168674698</v>
      </c>
    </row>
    <row r="5" spans="1:17">
      <c r="A5">
        <f t="shared" si="0"/>
        <v>1</v>
      </c>
      <c r="B5" s="44" t="s">
        <v>66</v>
      </c>
      <c r="C5" s="44">
        <v>2002</v>
      </c>
      <c r="D5" s="67">
        <v>0.69108280249999998</v>
      </c>
      <c r="E5" s="44">
        <v>157</v>
      </c>
      <c r="F5" s="67">
        <v>11.505865103</v>
      </c>
      <c r="G5" s="68">
        <v>341</v>
      </c>
      <c r="H5" s="62">
        <f t="shared" si="1"/>
        <v>2.1719745222929938</v>
      </c>
    </row>
    <row r="6" spans="1:17">
      <c r="A6">
        <f t="shared" si="0"/>
        <v>1</v>
      </c>
      <c r="B6" s="44" t="s">
        <v>66</v>
      </c>
      <c r="C6" s="44">
        <v>2003</v>
      </c>
      <c r="D6" s="67">
        <v>0.51136363640000004</v>
      </c>
      <c r="E6" s="44">
        <v>220</v>
      </c>
      <c r="F6" s="67">
        <v>12.085820896</v>
      </c>
      <c r="G6" s="68">
        <v>268</v>
      </c>
      <c r="H6" s="62">
        <f t="shared" si="1"/>
        <v>1.2181818181818183</v>
      </c>
    </row>
    <row r="7" spans="1:17">
      <c r="A7">
        <f t="shared" si="0"/>
        <v>1</v>
      </c>
      <c r="B7" s="44" t="s">
        <v>66</v>
      </c>
      <c r="C7" s="44">
        <v>2004</v>
      </c>
      <c r="D7" s="67">
        <v>0.63636363640000004</v>
      </c>
      <c r="E7" s="44">
        <v>275</v>
      </c>
      <c r="F7" s="67">
        <v>11.412878788</v>
      </c>
      <c r="G7" s="68">
        <v>264</v>
      </c>
      <c r="H7" s="62">
        <f t="shared" si="1"/>
        <v>0.96</v>
      </c>
    </row>
    <row r="8" spans="1:17">
      <c r="A8">
        <f t="shared" si="0"/>
        <v>1</v>
      </c>
      <c r="B8" s="44" t="s">
        <v>66</v>
      </c>
      <c r="C8" s="44">
        <v>2005</v>
      </c>
      <c r="D8" s="67">
        <v>0.8461538462</v>
      </c>
      <c r="E8" s="44">
        <v>208</v>
      </c>
      <c r="F8" s="67">
        <v>11.418032787</v>
      </c>
      <c r="G8" s="68">
        <v>244</v>
      </c>
      <c r="H8" s="62">
        <f t="shared" si="1"/>
        <v>1.1730769230769231</v>
      </c>
    </row>
    <row r="9" spans="1:17">
      <c r="A9">
        <f t="shared" si="0"/>
        <v>1</v>
      </c>
      <c r="B9" s="44" t="s">
        <v>66</v>
      </c>
      <c r="C9" s="44">
        <v>2006</v>
      </c>
      <c r="D9" s="67">
        <v>0.83093525180000005</v>
      </c>
      <c r="E9" s="44">
        <v>139</v>
      </c>
      <c r="F9" s="67">
        <v>12.319915254</v>
      </c>
      <c r="G9" s="68">
        <v>236</v>
      </c>
      <c r="H9" s="62">
        <f t="shared" si="1"/>
        <v>1.6978417266187051</v>
      </c>
    </row>
    <row r="10" spans="1:17">
      <c r="A10">
        <f t="shared" si="0"/>
        <v>1</v>
      </c>
      <c r="B10" s="44" t="s">
        <v>66</v>
      </c>
      <c r="C10" s="44">
        <v>2007</v>
      </c>
      <c r="D10" s="67">
        <v>0.61139896370000002</v>
      </c>
      <c r="E10" s="44">
        <v>193</v>
      </c>
      <c r="F10" s="67">
        <v>12.035799523</v>
      </c>
      <c r="G10" s="68">
        <v>419</v>
      </c>
      <c r="H10" s="62">
        <f t="shared" si="1"/>
        <v>2.1709844559585494</v>
      </c>
    </row>
    <row r="11" spans="1:17">
      <c r="A11">
        <f t="shared" si="0"/>
        <v>1</v>
      </c>
      <c r="B11" s="44" t="s">
        <v>66</v>
      </c>
      <c r="C11" s="44">
        <v>2008</v>
      </c>
      <c r="D11" s="67">
        <v>0.52649006620000005</v>
      </c>
      <c r="E11" s="44">
        <v>302</v>
      </c>
      <c r="F11" s="67">
        <v>12.205069124</v>
      </c>
      <c r="G11" s="68">
        <v>434</v>
      </c>
      <c r="H11" s="62">
        <f t="shared" si="1"/>
        <v>1.4370860927152318</v>
      </c>
    </row>
    <row r="12" spans="1:17">
      <c r="A12">
        <f t="shared" si="0"/>
        <v>1</v>
      </c>
      <c r="B12" s="44" t="s">
        <v>66</v>
      </c>
      <c r="C12" s="44">
        <v>2009</v>
      </c>
      <c r="D12" s="67">
        <v>0.686746988</v>
      </c>
      <c r="E12" s="44">
        <v>415</v>
      </c>
      <c r="F12" s="67">
        <v>4.9791666667000003</v>
      </c>
      <c r="G12" s="68">
        <v>48</v>
      </c>
      <c r="H12" s="62">
        <f t="shared" si="1"/>
        <v>0.11566265060240964</v>
      </c>
    </row>
    <row r="13" spans="1:17">
      <c r="A13">
        <f t="shared" si="0"/>
        <v>1</v>
      </c>
      <c r="B13" s="44" t="s">
        <v>66</v>
      </c>
      <c r="C13" s="44">
        <v>2010</v>
      </c>
      <c r="D13" s="67">
        <v>0.64876033060000005</v>
      </c>
      <c r="E13" s="44">
        <v>242</v>
      </c>
      <c r="F13" s="67">
        <v>6.2777777777999999</v>
      </c>
      <c r="G13" s="68">
        <v>45</v>
      </c>
      <c r="H13" s="62">
        <f t="shared" si="1"/>
        <v>0.18595041322314049</v>
      </c>
    </row>
    <row r="14" spans="1:17">
      <c r="A14">
        <f t="shared" si="0"/>
        <v>1</v>
      </c>
      <c r="B14" s="44" t="s">
        <v>66</v>
      </c>
      <c r="C14" s="44">
        <v>2011</v>
      </c>
      <c r="D14" s="67">
        <v>0.5</v>
      </c>
      <c r="E14" s="44">
        <v>309</v>
      </c>
      <c r="F14" s="67">
        <v>7.9</v>
      </c>
      <c r="G14" s="68">
        <v>25</v>
      </c>
      <c r="H14" s="62">
        <f>G14/E14</f>
        <v>8.0906148867313912E-2</v>
      </c>
    </row>
    <row r="15" spans="1:17">
      <c r="A15">
        <f t="shared" si="0"/>
        <v>1</v>
      </c>
      <c r="B15" s="44" t="s">
        <v>66</v>
      </c>
      <c r="C15" s="44">
        <v>2012</v>
      </c>
      <c r="D15" s="67">
        <v>0.95364238410000002</v>
      </c>
      <c r="E15" s="44">
        <v>302</v>
      </c>
      <c r="F15" s="67">
        <v>5.1803278689000001</v>
      </c>
      <c r="G15" s="68">
        <v>61</v>
      </c>
      <c r="H15" s="62">
        <f t="shared" si="1"/>
        <v>0.20198675496688742</v>
      </c>
    </row>
    <row r="16" spans="1:17">
      <c r="A16">
        <f t="shared" si="0"/>
        <v>1</v>
      </c>
      <c r="B16" s="44" t="s">
        <v>66</v>
      </c>
      <c r="C16" s="44">
        <v>2013</v>
      </c>
      <c r="D16" s="67">
        <v>0.56923076920000004</v>
      </c>
      <c r="E16" s="44">
        <v>325</v>
      </c>
      <c r="F16" s="67">
        <v>4.9873949580000003</v>
      </c>
      <c r="G16" s="68">
        <v>119</v>
      </c>
      <c r="H16" s="62">
        <f t="shared" ref="H16:H17" si="2">G16/E16</f>
        <v>0.36615384615384616</v>
      </c>
    </row>
    <row r="17" spans="1:8">
      <c r="A17">
        <f t="shared" si="0"/>
        <v>1</v>
      </c>
      <c r="B17" s="44" t="s">
        <v>66</v>
      </c>
      <c r="C17" s="44">
        <v>2014</v>
      </c>
      <c r="D17" s="67">
        <v>0.66144200630000005</v>
      </c>
      <c r="E17" s="44">
        <v>319</v>
      </c>
      <c r="F17" s="67">
        <v>5.8103448275999998</v>
      </c>
      <c r="G17" s="68">
        <v>87</v>
      </c>
      <c r="H17" s="62">
        <f t="shared" si="2"/>
        <v>0.27272727272727271</v>
      </c>
    </row>
    <row r="18" spans="1:8">
      <c r="A18">
        <f t="shared" si="0"/>
        <v>1</v>
      </c>
      <c r="B18" s="44" t="s">
        <v>66</v>
      </c>
      <c r="C18" s="44">
        <v>2015</v>
      </c>
      <c r="D18" s="67">
        <v>0.58054711250000002</v>
      </c>
      <c r="E18" s="44">
        <v>329</v>
      </c>
      <c r="F18" s="67">
        <v>6.1733333332999996</v>
      </c>
      <c r="G18" s="68">
        <v>75</v>
      </c>
      <c r="H18" s="62">
        <f t="shared" ref="H18:H31" si="3">G18/E18</f>
        <v>0.22796352583586627</v>
      </c>
    </row>
    <row r="19" spans="1:8">
      <c r="A19">
        <f t="shared" si="0"/>
        <v>1</v>
      </c>
      <c r="B19" s="44" t="s">
        <v>66</v>
      </c>
      <c r="C19" s="44">
        <v>2016</v>
      </c>
      <c r="D19" s="67">
        <v>0.90344311379999998</v>
      </c>
      <c r="E19" s="44">
        <v>668</v>
      </c>
      <c r="F19" s="67">
        <v>6.8647058824</v>
      </c>
      <c r="G19" s="68">
        <v>85</v>
      </c>
      <c r="H19" s="62">
        <f t="shared" si="3"/>
        <v>0.12724550898203593</v>
      </c>
    </row>
    <row r="20" spans="1:8">
      <c r="A20">
        <f t="shared" si="0"/>
        <v>1</v>
      </c>
      <c r="B20" s="44" t="s">
        <v>66</v>
      </c>
      <c r="C20" s="44">
        <v>2017</v>
      </c>
      <c r="D20" s="67">
        <v>0.56814310050000005</v>
      </c>
      <c r="E20" s="44">
        <v>587</v>
      </c>
      <c r="F20" s="67">
        <v>6.5549450549000001</v>
      </c>
      <c r="G20" s="68">
        <v>91</v>
      </c>
      <c r="H20" s="62">
        <f t="shared" si="3"/>
        <v>0.15502555366269166</v>
      </c>
    </row>
    <row r="21" spans="1:8">
      <c r="A21">
        <f t="shared" si="0"/>
        <v>1</v>
      </c>
      <c r="B21" s="44" t="s">
        <v>66</v>
      </c>
      <c r="C21" s="44">
        <v>2018</v>
      </c>
      <c r="D21" s="67">
        <v>0.55594405589999996</v>
      </c>
      <c r="E21" s="44">
        <v>858</v>
      </c>
      <c r="F21" s="67">
        <v>6.7325581395</v>
      </c>
      <c r="G21" s="68">
        <v>86</v>
      </c>
      <c r="H21" s="62">
        <f t="shared" si="3"/>
        <v>0.10023310023310024</v>
      </c>
    </row>
    <row r="22" spans="1:8">
      <c r="A22">
        <f t="shared" si="0"/>
        <v>1</v>
      </c>
      <c r="B22" s="44" t="s">
        <v>66</v>
      </c>
      <c r="C22" s="44">
        <v>2019</v>
      </c>
      <c r="D22" s="67">
        <v>0.53825857519999998</v>
      </c>
      <c r="E22" s="44">
        <v>379</v>
      </c>
      <c r="F22" s="67">
        <v>6.8939393939000002</v>
      </c>
      <c r="G22" s="68">
        <v>66</v>
      </c>
      <c r="H22" s="62">
        <f t="shared" si="3"/>
        <v>0.17414248021108181</v>
      </c>
    </row>
    <row r="23" spans="1:8">
      <c r="A23">
        <f t="shared" si="0"/>
        <v>1</v>
      </c>
      <c r="B23" s="44" t="s">
        <v>66</v>
      </c>
      <c r="C23" s="44">
        <v>2020</v>
      </c>
      <c r="D23" s="67">
        <v>0.5968468468</v>
      </c>
      <c r="E23" s="44">
        <v>222</v>
      </c>
      <c r="F23" s="67">
        <v>8.1875</v>
      </c>
      <c r="G23" s="68">
        <v>48</v>
      </c>
      <c r="H23" s="62">
        <f t="shared" si="3"/>
        <v>0.21621621621621623</v>
      </c>
    </row>
    <row r="24" spans="1:8">
      <c r="A24">
        <f t="shared" si="0"/>
        <v>1</v>
      </c>
      <c r="B24" s="44" t="s">
        <v>66</v>
      </c>
      <c r="C24" s="44">
        <v>2021</v>
      </c>
      <c r="D24" s="67">
        <v>0.57083333329999997</v>
      </c>
      <c r="E24" s="44">
        <v>360</v>
      </c>
      <c r="F24" s="67">
        <v>9.828125</v>
      </c>
      <c r="G24" s="68">
        <v>32</v>
      </c>
      <c r="H24" s="62">
        <f t="shared" si="3"/>
        <v>8.8888888888888892E-2</v>
      </c>
    </row>
    <row r="25" spans="1:8">
      <c r="A25">
        <f t="shared" si="0"/>
        <v>2</v>
      </c>
      <c r="B25" s="44" t="s">
        <v>81</v>
      </c>
      <c r="C25" s="44">
        <v>2000</v>
      </c>
      <c r="D25" s="67">
        <v>1.5425554017000001</v>
      </c>
      <c r="E25" s="44">
        <v>14440</v>
      </c>
      <c r="F25" s="67">
        <v>7.8873296726</v>
      </c>
      <c r="G25" s="68">
        <v>4917</v>
      </c>
      <c r="H25" s="62">
        <f t="shared" si="3"/>
        <v>0.34051246537396124</v>
      </c>
    </row>
    <row r="26" spans="1:8">
      <c r="A26">
        <f t="shared" si="0"/>
        <v>2</v>
      </c>
      <c r="B26" s="44" t="s">
        <v>81</v>
      </c>
      <c r="C26" s="44">
        <v>2001</v>
      </c>
      <c r="D26" s="67">
        <v>1.3831168831</v>
      </c>
      <c r="E26" s="44">
        <v>15015</v>
      </c>
      <c r="F26" s="67">
        <v>8.1381757461999999</v>
      </c>
      <c r="G26" s="68">
        <v>4791</v>
      </c>
      <c r="H26" s="62">
        <f t="shared" si="3"/>
        <v>0.31908091908091907</v>
      </c>
    </row>
    <row r="27" spans="1:8">
      <c r="A27">
        <f t="shared" si="0"/>
        <v>2</v>
      </c>
      <c r="B27" s="44" t="s">
        <v>81</v>
      </c>
      <c r="C27" s="44">
        <v>2002</v>
      </c>
      <c r="D27" s="67">
        <v>1.2055328959</v>
      </c>
      <c r="E27" s="44">
        <v>16917</v>
      </c>
      <c r="F27" s="67">
        <v>7.6548189165</v>
      </c>
      <c r="G27" s="68">
        <v>6682</v>
      </c>
      <c r="H27" s="62">
        <f t="shared" si="3"/>
        <v>0.39498729089081991</v>
      </c>
    </row>
    <row r="28" spans="1:8">
      <c r="A28">
        <f t="shared" si="0"/>
        <v>2</v>
      </c>
      <c r="B28" s="44" t="s">
        <v>81</v>
      </c>
      <c r="C28" s="44">
        <v>2003</v>
      </c>
      <c r="D28" s="67">
        <v>1.1644216611</v>
      </c>
      <c r="E28" s="44">
        <v>18337</v>
      </c>
      <c r="F28" s="67">
        <v>8.2848179898000005</v>
      </c>
      <c r="G28" s="68">
        <v>8049</v>
      </c>
      <c r="H28" s="62">
        <f t="shared" si="3"/>
        <v>0.43894857392157932</v>
      </c>
    </row>
    <row r="29" spans="1:8">
      <c r="A29">
        <f t="shared" si="0"/>
        <v>2</v>
      </c>
      <c r="B29" s="44" t="s">
        <v>81</v>
      </c>
      <c r="C29" s="44">
        <v>2004</v>
      </c>
      <c r="D29" s="67">
        <v>1.0320925207</v>
      </c>
      <c r="E29" s="44">
        <v>20363</v>
      </c>
      <c r="F29" s="67">
        <v>8.8296427042999994</v>
      </c>
      <c r="G29" s="68">
        <v>9348</v>
      </c>
      <c r="H29" s="62">
        <f t="shared" si="3"/>
        <v>0.45906791730098706</v>
      </c>
    </row>
    <row r="30" spans="1:8">
      <c r="A30">
        <f t="shared" si="0"/>
        <v>2</v>
      </c>
      <c r="B30" s="44" t="s">
        <v>81</v>
      </c>
      <c r="C30" s="44">
        <v>2005</v>
      </c>
      <c r="D30" s="67">
        <v>0.94616654440000003</v>
      </c>
      <c r="E30" s="44">
        <v>21808</v>
      </c>
      <c r="F30" s="67">
        <v>8.7923943661999999</v>
      </c>
      <c r="G30" s="68">
        <v>8875</v>
      </c>
      <c r="H30" s="62">
        <f t="shared" si="3"/>
        <v>0.40696074834922963</v>
      </c>
    </row>
    <row r="31" spans="1:8">
      <c r="A31">
        <f t="shared" si="0"/>
        <v>2</v>
      </c>
      <c r="B31" s="44" t="s">
        <v>81</v>
      </c>
      <c r="C31" s="44">
        <v>2006</v>
      </c>
      <c r="D31" s="67">
        <v>0.98373804269999998</v>
      </c>
      <c r="E31" s="44">
        <v>20385</v>
      </c>
      <c r="F31" s="67">
        <v>9.0040559990000002</v>
      </c>
      <c r="G31" s="68">
        <v>7643</v>
      </c>
      <c r="H31" s="62">
        <f t="shared" si="3"/>
        <v>0.37493254844248219</v>
      </c>
    </row>
    <row r="32" spans="1:8">
      <c r="A32">
        <f t="shared" si="0"/>
        <v>2</v>
      </c>
      <c r="B32" s="44" t="s">
        <v>81</v>
      </c>
      <c r="C32" s="44">
        <v>2007</v>
      </c>
      <c r="D32" s="67">
        <v>1.0213627993000001</v>
      </c>
      <c r="E32" s="44">
        <v>21720</v>
      </c>
      <c r="F32" s="67">
        <v>8.0581204148999994</v>
      </c>
      <c r="G32" s="68">
        <v>7906</v>
      </c>
      <c r="H32" s="62">
        <f t="shared" ref="H32:H34" si="4">G32/E32</f>
        <v>0.36399631675874772</v>
      </c>
    </row>
    <row r="33" spans="1:8">
      <c r="A33">
        <f t="shared" si="0"/>
        <v>2</v>
      </c>
      <c r="B33" s="44" t="s">
        <v>81</v>
      </c>
      <c r="C33" s="44">
        <v>2008</v>
      </c>
      <c r="D33" s="67">
        <v>1.0005466652999999</v>
      </c>
      <c r="E33" s="44">
        <v>20122</v>
      </c>
      <c r="F33" s="67">
        <v>8.2354341203000008</v>
      </c>
      <c r="G33" s="68">
        <v>5252</v>
      </c>
      <c r="H33" s="62">
        <f t="shared" si="4"/>
        <v>0.2610078521021767</v>
      </c>
    </row>
    <row r="34" spans="1:8">
      <c r="A34">
        <f t="shared" si="0"/>
        <v>2</v>
      </c>
      <c r="B34" s="44" t="s">
        <v>81</v>
      </c>
      <c r="C34" s="44">
        <v>2009</v>
      </c>
      <c r="D34" s="67">
        <v>1.2507729681999999</v>
      </c>
      <c r="E34" s="44">
        <v>13584</v>
      </c>
      <c r="F34" s="67">
        <v>9.0843012364</v>
      </c>
      <c r="G34" s="68">
        <v>2669</v>
      </c>
      <c r="H34" s="62">
        <f t="shared" si="4"/>
        <v>0.19648115429917551</v>
      </c>
    </row>
    <row r="35" spans="1:8">
      <c r="A35">
        <f t="shared" si="0"/>
        <v>2</v>
      </c>
      <c r="B35" s="44" t="s">
        <v>81</v>
      </c>
      <c r="C35" s="44">
        <v>2010</v>
      </c>
      <c r="D35" s="67">
        <v>1.1866478466999999</v>
      </c>
      <c r="E35" s="44">
        <v>16649</v>
      </c>
      <c r="F35" s="67">
        <v>9.2074386503000003</v>
      </c>
      <c r="G35" s="68">
        <v>2608</v>
      </c>
      <c r="H35" s="62">
        <f t="shared" ref="H35:H46" si="5">G35/E35</f>
        <v>0.15664604480749594</v>
      </c>
    </row>
    <row r="36" spans="1:8">
      <c r="A36">
        <f t="shared" si="0"/>
        <v>2</v>
      </c>
      <c r="B36" s="44" t="s">
        <v>81</v>
      </c>
      <c r="C36" s="44">
        <v>2011</v>
      </c>
      <c r="D36" s="67">
        <v>1.1614250080999999</v>
      </c>
      <c r="E36" s="44">
        <v>18442</v>
      </c>
      <c r="F36" s="67">
        <v>9.5541348388999996</v>
      </c>
      <c r="G36" s="68">
        <v>3011</v>
      </c>
      <c r="H36" s="62">
        <f t="shared" si="5"/>
        <v>0.16326862596247696</v>
      </c>
    </row>
    <row r="37" spans="1:8">
      <c r="A37">
        <f t="shared" si="0"/>
        <v>2</v>
      </c>
      <c r="B37" s="44" t="s">
        <v>81</v>
      </c>
      <c r="C37" s="44">
        <v>2012</v>
      </c>
      <c r="D37" s="67">
        <v>1.1358559062</v>
      </c>
      <c r="E37" s="44">
        <v>21486</v>
      </c>
      <c r="F37" s="67">
        <v>9.0391749279999996</v>
      </c>
      <c r="G37" s="68">
        <v>3127</v>
      </c>
      <c r="H37" s="62">
        <f t="shared" si="5"/>
        <v>0.14553662850228055</v>
      </c>
    </row>
    <row r="38" spans="1:8">
      <c r="A38">
        <f t="shared" si="0"/>
        <v>2</v>
      </c>
      <c r="B38" s="44" t="s">
        <v>81</v>
      </c>
      <c r="C38" s="44">
        <v>2013</v>
      </c>
      <c r="D38" s="67">
        <v>0.98666132149999997</v>
      </c>
      <c r="E38" s="44">
        <v>27439</v>
      </c>
      <c r="F38" s="67">
        <v>7.7750192456000002</v>
      </c>
      <c r="G38" s="68">
        <v>5196</v>
      </c>
      <c r="H38" s="62">
        <f t="shared" si="5"/>
        <v>0.18936550165822369</v>
      </c>
    </row>
    <row r="39" spans="1:8">
      <c r="A39">
        <f t="shared" si="0"/>
        <v>2</v>
      </c>
      <c r="B39" s="44" t="s">
        <v>81</v>
      </c>
      <c r="C39" s="44">
        <v>2014</v>
      </c>
      <c r="D39" s="67">
        <v>0.87808680080000001</v>
      </c>
      <c r="E39" s="44">
        <v>32396</v>
      </c>
      <c r="F39" s="67">
        <v>7.7538270884999996</v>
      </c>
      <c r="G39" s="68">
        <v>6859</v>
      </c>
      <c r="H39" s="62">
        <f t="shared" si="5"/>
        <v>0.21172366958883812</v>
      </c>
    </row>
    <row r="40" spans="1:8">
      <c r="A40">
        <f t="shared" si="0"/>
        <v>2</v>
      </c>
      <c r="B40" s="44" t="s">
        <v>81</v>
      </c>
      <c r="C40" s="44">
        <v>2015</v>
      </c>
      <c r="D40" s="67">
        <v>0.89723002809999997</v>
      </c>
      <c r="E40" s="44">
        <v>34874</v>
      </c>
      <c r="F40" s="67">
        <v>8.0876675602999999</v>
      </c>
      <c r="G40" s="68">
        <v>7460</v>
      </c>
      <c r="H40" s="62">
        <f t="shared" si="5"/>
        <v>0.2139129437403223</v>
      </c>
    </row>
    <row r="41" spans="1:8">
      <c r="A41">
        <f t="shared" si="0"/>
        <v>2</v>
      </c>
      <c r="B41" s="44" t="s">
        <v>81</v>
      </c>
      <c r="C41" s="44">
        <v>2016</v>
      </c>
      <c r="D41" s="67">
        <v>0.87387645349999998</v>
      </c>
      <c r="E41" s="44">
        <v>40163</v>
      </c>
      <c r="F41" s="67">
        <v>8.1956162117000009</v>
      </c>
      <c r="G41" s="68">
        <v>9672</v>
      </c>
      <c r="H41" s="62">
        <f t="shared" si="5"/>
        <v>0.24081866394442647</v>
      </c>
    </row>
    <row r="42" spans="1:8">
      <c r="A42">
        <f t="shared" si="0"/>
        <v>2</v>
      </c>
      <c r="B42" s="44" t="s">
        <v>81</v>
      </c>
      <c r="C42" s="44">
        <v>2017</v>
      </c>
      <c r="D42" s="67">
        <v>0.83741833600000004</v>
      </c>
      <c r="E42" s="44">
        <v>46226</v>
      </c>
      <c r="F42" s="67">
        <v>8.4581263307000008</v>
      </c>
      <c r="G42" s="68">
        <v>11272</v>
      </c>
      <c r="H42" s="62">
        <f t="shared" si="5"/>
        <v>0.24384545493877904</v>
      </c>
    </row>
    <row r="43" spans="1:8">
      <c r="A43">
        <f t="shared" si="0"/>
        <v>2</v>
      </c>
      <c r="B43" s="44" t="s">
        <v>81</v>
      </c>
      <c r="C43" s="44">
        <v>2018</v>
      </c>
      <c r="D43" s="67">
        <v>0.82214072890000001</v>
      </c>
      <c r="E43" s="44">
        <v>47993</v>
      </c>
      <c r="F43" s="67">
        <v>8.9445524346000003</v>
      </c>
      <c r="G43" s="68">
        <v>10289</v>
      </c>
      <c r="H43" s="62">
        <f t="shared" si="5"/>
        <v>0.21438543120871795</v>
      </c>
    </row>
    <row r="44" spans="1:8">
      <c r="A44">
        <f t="shared" si="0"/>
        <v>2</v>
      </c>
      <c r="B44" s="44" t="s">
        <v>81</v>
      </c>
      <c r="C44" s="44">
        <v>2019</v>
      </c>
      <c r="D44" s="67">
        <v>0.83047522480000002</v>
      </c>
      <c r="E44" s="44">
        <v>45368</v>
      </c>
      <c r="F44" s="67">
        <v>8.8963233735999996</v>
      </c>
      <c r="G44" s="68">
        <v>9438</v>
      </c>
      <c r="H44" s="62">
        <f t="shared" si="5"/>
        <v>0.20803209310527243</v>
      </c>
    </row>
    <row r="45" spans="1:8">
      <c r="A45">
        <f t="shared" si="0"/>
        <v>2</v>
      </c>
      <c r="B45" s="44" t="s">
        <v>81</v>
      </c>
      <c r="C45" s="44">
        <v>2020</v>
      </c>
      <c r="D45" s="67">
        <v>0.99309687150000003</v>
      </c>
      <c r="E45" s="44">
        <v>35129</v>
      </c>
      <c r="F45" s="67">
        <v>9.3147180928999997</v>
      </c>
      <c r="G45" s="68">
        <v>7467</v>
      </c>
      <c r="H45" s="62">
        <f t="shared" si="5"/>
        <v>0.21255942383785476</v>
      </c>
    </row>
    <row r="46" spans="1:8">
      <c r="A46">
        <f t="shared" si="0"/>
        <v>2</v>
      </c>
      <c r="B46" s="44" t="s">
        <v>81</v>
      </c>
      <c r="C46" s="44">
        <v>2021</v>
      </c>
      <c r="D46" s="67">
        <v>0.87483701390000002</v>
      </c>
      <c r="E46" s="44">
        <v>48317</v>
      </c>
      <c r="F46" s="67">
        <v>9.6984375000000007</v>
      </c>
      <c r="G46" s="68">
        <v>4800</v>
      </c>
      <c r="H46" s="62">
        <f t="shared" si="5"/>
        <v>9.9343916219963982E-2</v>
      </c>
    </row>
    <row r="47" spans="1:8">
      <c r="A47">
        <f t="shared" si="0"/>
        <v>3</v>
      </c>
      <c r="B47" s="44" t="s">
        <v>82</v>
      </c>
      <c r="C47" s="44">
        <v>2000</v>
      </c>
      <c r="D47" s="67">
        <v>1.3985615326</v>
      </c>
      <c r="E47" s="44">
        <v>60342</v>
      </c>
      <c r="F47" s="67">
        <v>7.2979702369000004</v>
      </c>
      <c r="G47" s="68">
        <v>117797</v>
      </c>
      <c r="H47" s="62">
        <f t="shared" ref="H47:H51" si="6">G47/E47</f>
        <v>1.9521560438831991</v>
      </c>
    </row>
    <row r="48" spans="1:8">
      <c r="A48">
        <f t="shared" si="0"/>
        <v>3</v>
      </c>
      <c r="B48" s="44" t="s">
        <v>82</v>
      </c>
      <c r="C48" s="44">
        <v>2001</v>
      </c>
      <c r="D48" s="67">
        <v>1.3435605002</v>
      </c>
      <c r="E48" s="44">
        <v>60851</v>
      </c>
      <c r="F48" s="67">
        <v>7.5681668478999997</v>
      </c>
      <c r="G48" s="68">
        <v>130562</v>
      </c>
      <c r="H48" s="62">
        <f t="shared" si="6"/>
        <v>2.1456015513302984</v>
      </c>
    </row>
    <row r="49" spans="1:8">
      <c r="A49">
        <f t="shared" si="0"/>
        <v>3</v>
      </c>
      <c r="B49" s="44" t="s">
        <v>82</v>
      </c>
      <c r="C49" s="44">
        <v>2002</v>
      </c>
      <c r="D49" s="67">
        <v>1.2970446591</v>
      </c>
      <c r="E49" s="44">
        <v>66862</v>
      </c>
      <c r="F49" s="67">
        <v>7.1971142389000002</v>
      </c>
      <c r="G49" s="68">
        <v>138473</v>
      </c>
      <c r="H49" s="62">
        <f t="shared" si="6"/>
        <v>2.0710268912087582</v>
      </c>
    </row>
    <row r="50" spans="1:8">
      <c r="A50">
        <f t="shared" si="0"/>
        <v>3</v>
      </c>
      <c r="B50" s="44" t="s">
        <v>82</v>
      </c>
      <c r="C50" s="44">
        <v>2003</v>
      </c>
      <c r="D50" s="67">
        <v>1.174164092</v>
      </c>
      <c r="E50" s="44">
        <v>72825</v>
      </c>
      <c r="F50" s="67">
        <v>7.2862257846</v>
      </c>
      <c r="G50" s="68">
        <v>159196</v>
      </c>
      <c r="H50" s="62">
        <f t="shared" si="6"/>
        <v>2.1860075523515277</v>
      </c>
    </row>
    <row r="51" spans="1:8">
      <c r="A51">
        <f t="shared" si="0"/>
        <v>3</v>
      </c>
      <c r="B51" s="44" t="s">
        <v>82</v>
      </c>
      <c r="C51" s="44">
        <v>2004</v>
      </c>
      <c r="D51" s="67">
        <v>1.0826986279999999</v>
      </c>
      <c r="E51" s="44">
        <v>76676</v>
      </c>
      <c r="F51" s="67">
        <v>7.6877327702000002</v>
      </c>
      <c r="G51" s="68">
        <v>156270</v>
      </c>
      <c r="H51" s="62">
        <f t="shared" si="6"/>
        <v>2.038056236632062</v>
      </c>
    </row>
    <row r="52" spans="1:8">
      <c r="A52">
        <f t="shared" si="0"/>
        <v>3</v>
      </c>
      <c r="B52" s="44" t="s">
        <v>82</v>
      </c>
      <c r="C52" s="44">
        <v>2005</v>
      </c>
      <c r="D52" s="67">
        <v>1.0463814298</v>
      </c>
      <c r="E52" s="44">
        <v>79396</v>
      </c>
      <c r="F52" s="67">
        <v>8.1411763567000008</v>
      </c>
      <c r="G52" s="68">
        <v>154902</v>
      </c>
      <c r="H52" s="62">
        <f t="shared" ref="H52:H63" si="7">G52/E52</f>
        <v>1.9510050884175525</v>
      </c>
    </row>
    <row r="53" spans="1:8">
      <c r="A53">
        <f t="shared" si="0"/>
        <v>3</v>
      </c>
      <c r="B53" s="44" t="s">
        <v>82</v>
      </c>
      <c r="C53" s="44">
        <v>2006</v>
      </c>
      <c r="D53" s="67">
        <v>1.0364010814</v>
      </c>
      <c r="E53" s="44">
        <v>78418</v>
      </c>
      <c r="F53" s="67">
        <v>8.3694257438000008</v>
      </c>
      <c r="G53" s="68">
        <v>126407</v>
      </c>
      <c r="H53" s="62">
        <f t="shared" si="7"/>
        <v>1.611964089877324</v>
      </c>
    </row>
    <row r="54" spans="1:8">
      <c r="A54">
        <f t="shared" si="0"/>
        <v>3</v>
      </c>
      <c r="B54" s="44" t="s">
        <v>82</v>
      </c>
      <c r="C54" s="44">
        <v>2007</v>
      </c>
      <c r="D54" s="67">
        <v>1.0265726340000001</v>
      </c>
      <c r="E54" s="44">
        <v>79405</v>
      </c>
      <c r="F54" s="67">
        <v>8.4116063138000001</v>
      </c>
      <c r="G54" s="68">
        <v>123855</v>
      </c>
      <c r="H54" s="62">
        <f t="shared" si="7"/>
        <v>1.5597884264215101</v>
      </c>
    </row>
    <row r="55" spans="1:8">
      <c r="A55">
        <f t="shared" si="0"/>
        <v>3</v>
      </c>
      <c r="B55" s="44" t="s">
        <v>82</v>
      </c>
      <c r="C55" s="44">
        <v>2008</v>
      </c>
      <c r="D55" s="67">
        <v>0.99742220100000001</v>
      </c>
      <c r="E55" s="44">
        <v>75258</v>
      </c>
      <c r="F55" s="67">
        <v>8.5734786932000002</v>
      </c>
      <c r="G55" s="68">
        <v>94524</v>
      </c>
      <c r="H55" s="62">
        <f t="shared" si="7"/>
        <v>1.2559993621940524</v>
      </c>
    </row>
    <row r="56" spans="1:8">
      <c r="A56">
        <f t="shared" si="0"/>
        <v>3</v>
      </c>
      <c r="B56" s="44" t="s">
        <v>82</v>
      </c>
      <c r="C56" s="44">
        <v>2009</v>
      </c>
      <c r="D56" s="67">
        <v>1.2727256703000001</v>
      </c>
      <c r="E56" s="44">
        <v>56731</v>
      </c>
      <c r="F56" s="67">
        <v>8.3170348726000007</v>
      </c>
      <c r="G56" s="68">
        <v>73238</v>
      </c>
      <c r="H56" s="62">
        <f t="shared" si="7"/>
        <v>1.2909696638522148</v>
      </c>
    </row>
    <row r="57" spans="1:8">
      <c r="A57">
        <f t="shared" si="0"/>
        <v>3</v>
      </c>
      <c r="B57" s="44" t="s">
        <v>82</v>
      </c>
      <c r="C57" s="44">
        <v>2010</v>
      </c>
      <c r="D57" s="67">
        <v>1.1820959340999999</v>
      </c>
      <c r="E57" s="44">
        <v>64315</v>
      </c>
      <c r="F57" s="67">
        <v>8.2904942883999997</v>
      </c>
      <c r="G57" s="68">
        <v>92618</v>
      </c>
      <c r="H57" s="62">
        <f t="shared" si="7"/>
        <v>1.4400684132783954</v>
      </c>
    </row>
    <row r="58" spans="1:8">
      <c r="A58">
        <f t="shared" si="0"/>
        <v>3</v>
      </c>
      <c r="B58" s="44" t="s">
        <v>82</v>
      </c>
      <c r="C58" s="44">
        <v>2011</v>
      </c>
      <c r="D58" s="67">
        <v>1.1296750181999999</v>
      </c>
      <c r="E58" s="44">
        <v>66096</v>
      </c>
      <c r="F58" s="67">
        <v>8.9581144676999998</v>
      </c>
      <c r="G58" s="68">
        <v>84146</v>
      </c>
      <c r="H58" s="62">
        <f t="shared" si="7"/>
        <v>1.2730876301137739</v>
      </c>
    </row>
    <row r="59" spans="1:8">
      <c r="A59">
        <f t="shared" si="0"/>
        <v>3</v>
      </c>
      <c r="B59" s="44" t="s">
        <v>82</v>
      </c>
      <c r="C59" s="44">
        <v>2012</v>
      </c>
      <c r="D59" s="67">
        <v>1.0485536276</v>
      </c>
      <c r="E59" s="44">
        <v>79129</v>
      </c>
      <c r="F59" s="67">
        <v>8.2175638224000007</v>
      </c>
      <c r="G59" s="68">
        <v>81907</v>
      </c>
      <c r="H59" s="62">
        <f t="shared" si="7"/>
        <v>1.0351072299662576</v>
      </c>
    </row>
    <row r="60" spans="1:8">
      <c r="A60">
        <f t="shared" si="0"/>
        <v>3</v>
      </c>
      <c r="B60" s="44" t="s">
        <v>82</v>
      </c>
      <c r="C60" s="44">
        <v>2013</v>
      </c>
      <c r="D60" s="67">
        <v>0.98833671400000001</v>
      </c>
      <c r="E60" s="44">
        <v>84796</v>
      </c>
      <c r="F60" s="67">
        <v>8.0418276235999997</v>
      </c>
      <c r="G60" s="68">
        <v>102253</v>
      </c>
      <c r="H60" s="62">
        <f t="shared" si="7"/>
        <v>1.2058705599320723</v>
      </c>
    </row>
    <row r="61" spans="1:8">
      <c r="A61">
        <f t="shared" si="0"/>
        <v>3</v>
      </c>
      <c r="B61" s="44" t="s">
        <v>82</v>
      </c>
      <c r="C61" s="44">
        <v>2014</v>
      </c>
      <c r="D61" s="67">
        <v>0.93568896219999997</v>
      </c>
      <c r="E61" s="44">
        <v>92799</v>
      </c>
      <c r="F61" s="67">
        <v>8.3857863623999993</v>
      </c>
      <c r="G61" s="68">
        <v>132795</v>
      </c>
      <c r="H61" s="62">
        <f t="shared" si="7"/>
        <v>1.4309960236640482</v>
      </c>
    </row>
    <row r="62" spans="1:8">
      <c r="A62">
        <f t="shared" si="0"/>
        <v>3</v>
      </c>
      <c r="B62" s="44" t="s">
        <v>82</v>
      </c>
      <c r="C62" s="44">
        <v>2015</v>
      </c>
      <c r="D62" s="67">
        <v>0.90369841630000003</v>
      </c>
      <c r="E62" s="44">
        <v>97366</v>
      </c>
      <c r="F62" s="67">
        <v>8.8417182398000005</v>
      </c>
      <c r="G62" s="68">
        <v>146394</v>
      </c>
      <c r="H62" s="62">
        <f t="shared" si="7"/>
        <v>1.5035433313476985</v>
      </c>
    </row>
    <row r="63" spans="1:8">
      <c r="A63">
        <f t="shared" si="0"/>
        <v>3</v>
      </c>
      <c r="B63" s="44" t="s">
        <v>82</v>
      </c>
      <c r="C63" s="44">
        <v>2016</v>
      </c>
      <c r="D63" s="67">
        <v>0.91092778799999996</v>
      </c>
      <c r="E63" s="44">
        <v>105218</v>
      </c>
      <c r="F63" s="67">
        <v>9.5952873156000003</v>
      </c>
      <c r="G63" s="68">
        <v>152376</v>
      </c>
      <c r="H63" s="62">
        <f t="shared" si="7"/>
        <v>1.4481932749149384</v>
      </c>
    </row>
    <row r="64" spans="1:8">
      <c r="A64">
        <f t="shared" si="0"/>
        <v>3</v>
      </c>
      <c r="B64" s="44" t="s">
        <v>82</v>
      </c>
      <c r="C64" s="44">
        <v>2017</v>
      </c>
      <c r="D64" s="67">
        <v>0.89598042830000002</v>
      </c>
      <c r="E64" s="44">
        <v>111181</v>
      </c>
      <c r="F64" s="67">
        <v>9.8446624723999996</v>
      </c>
      <c r="G64" s="68">
        <v>168327</v>
      </c>
      <c r="H64" s="62">
        <f t="shared" ref="H64:H68" si="8">G64/E64</f>
        <v>1.5139906998497945</v>
      </c>
    </row>
    <row r="65" spans="1:8">
      <c r="A65">
        <f t="shared" si="0"/>
        <v>3</v>
      </c>
      <c r="B65" s="44" t="s">
        <v>82</v>
      </c>
      <c r="C65" s="44">
        <v>2018</v>
      </c>
      <c r="D65" s="67">
        <v>0.86131271409999999</v>
      </c>
      <c r="E65" s="44">
        <v>110641</v>
      </c>
      <c r="F65" s="67">
        <v>10.201996239</v>
      </c>
      <c r="G65" s="68">
        <v>150483</v>
      </c>
      <c r="H65" s="62">
        <f t="shared" si="8"/>
        <v>1.3601015898265563</v>
      </c>
    </row>
    <row r="66" spans="1:8">
      <c r="A66">
        <f t="shared" si="0"/>
        <v>3</v>
      </c>
      <c r="B66" s="44" t="s">
        <v>82</v>
      </c>
      <c r="C66" s="44">
        <v>2019</v>
      </c>
      <c r="D66" s="67">
        <v>0.8520132212</v>
      </c>
      <c r="E66" s="44">
        <v>106496</v>
      </c>
      <c r="F66" s="67">
        <v>10.232402141</v>
      </c>
      <c r="G66" s="68">
        <v>143114</v>
      </c>
      <c r="H66" s="62">
        <f t="shared" si="8"/>
        <v>1.3438439002403846</v>
      </c>
    </row>
    <row r="67" spans="1:8">
      <c r="A67">
        <f t="shared" si="0"/>
        <v>3</v>
      </c>
      <c r="B67" s="44" t="s">
        <v>82</v>
      </c>
      <c r="C67" s="44">
        <v>2020</v>
      </c>
      <c r="D67" s="67">
        <v>0.96059157669999995</v>
      </c>
      <c r="E67" s="44">
        <v>83269</v>
      </c>
      <c r="F67" s="67">
        <v>10.17481984</v>
      </c>
      <c r="G67" s="68">
        <v>116008</v>
      </c>
      <c r="H67" s="62">
        <f t="shared" si="8"/>
        <v>1.3931715284199402</v>
      </c>
    </row>
    <row r="68" spans="1:8">
      <c r="A68">
        <f t="shared" ref="A68:A131" si="9">IF(B68=B67, A67, A67+1)</f>
        <v>3</v>
      </c>
      <c r="B68" s="44" t="s">
        <v>82</v>
      </c>
      <c r="C68" s="44">
        <v>2021</v>
      </c>
      <c r="D68" s="67">
        <v>0.85572955289999997</v>
      </c>
      <c r="E68" s="44">
        <v>114625</v>
      </c>
      <c r="F68" s="67">
        <v>9.8652219873</v>
      </c>
      <c r="G68" s="68">
        <v>124872</v>
      </c>
      <c r="H68" s="62">
        <f t="shared" si="8"/>
        <v>1.0893958560523447</v>
      </c>
    </row>
    <row r="69" spans="1:8">
      <c r="A69">
        <f t="shared" si="9"/>
        <v>4</v>
      </c>
      <c r="B69" s="44" t="s">
        <v>67</v>
      </c>
      <c r="C69" s="44">
        <v>2000</v>
      </c>
      <c r="D69" s="67">
        <v>1.4263659704</v>
      </c>
      <c r="E69" s="44">
        <v>74782</v>
      </c>
      <c r="F69" s="67">
        <v>7.3215851491999997</v>
      </c>
      <c r="G69" s="68">
        <v>122714</v>
      </c>
      <c r="H69" s="62">
        <f t="shared" ref="H69:H133" si="10">G69/E69</f>
        <v>1.6409563798775106</v>
      </c>
    </row>
    <row r="70" spans="1:8">
      <c r="A70">
        <f t="shared" si="9"/>
        <v>4</v>
      </c>
      <c r="B70" s="44" t="s">
        <v>67</v>
      </c>
      <c r="C70" s="44">
        <v>2001</v>
      </c>
      <c r="D70" s="67">
        <v>1.3513892916000001</v>
      </c>
      <c r="E70" s="44">
        <v>75866</v>
      </c>
      <c r="F70" s="67">
        <v>7.5883430732999999</v>
      </c>
      <c r="G70" s="68">
        <v>135353</v>
      </c>
      <c r="H70" s="62">
        <f t="shared" si="10"/>
        <v>1.7841061872248438</v>
      </c>
    </row>
    <row r="71" spans="1:8">
      <c r="A71">
        <f t="shared" si="9"/>
        <v>4</v>
      </c>
      <c r="B71" s="44" t="s">
        <v>67</v>
      </c>
      <c r="C71" s="44">
        <v>2002</v>
      </c>
      <c r="D71" s="67">
        <v>1.2785662278000001</v>
      </c>
      <c r="E71" s="44">
        <v>83779</v>
      </c>
      <c r="F71" s="67">
        <v>7.2181840101999999</v>
      </c>
      <c r="G71" s="68">
        <v>145155</v>
      </c>
      <c r="H71" s="62">
        <f t="shared" si="10"/>
        <v>1.7325940868236671</v>
      </c>
    </row>
    <row r="72" spans="1:8">
      <c r="A72">
        <f t="shared" si="9"/>
        <v>4</v>
      </c>
      <c r="B72" s="44" t="s">
        <v>67</v>
      </c>
      <c r="C72" s="44">
        <v>2003</v>
      </c>
      <c r="D72" s="67">
        <v>1.1722044273000001</v>
      </c>
      <c r="E72" s="44">
        <v>91162</v>
      </c>
      <c r="F72" s="67">
        <v>7.3342850309000003</v>
      </c>
      <c r="G72" s="68">
        <v>167245</v>
      </c>
      <c r="H72" s="62">
        <f t="shared" si="10"/>
        <v>1.83459116737237</v>
      </c>
    </row>
    <row r="73" spans="1:8">
      <c r="A73">
        <f t="shared" si="9"/>
        <v>4</v>
      </c>
      <c r="B73" s="44" t="s">
        <v>67</v>
      </c>
      <c r="C73" s="44">
        <v>2004</v>
      </c>
      <c r="D73" s="67">
        <v>1.0720792670999999</v>
      </c>
      <c r="E73" s="44">
        <v>97039</v>
      </c>
      <c r="F73" s="67">
        <v>7.7521857528</v>
      </c>
      <c r="G73" s="68">
        <v>165618</v>
      </c>
      <c r="H73" s="62">
        <f t="shared" si="10"/>
        <v>1.7067158565112996</v>
      </c>
    </row>
    <row r="74" spans="1:8">
      <c r="A74">
        <f t="shared" si="9"/>
        <v>4</v>
      </c>
      <c r="B74" s="44" t="s">
        <v>67</v>
      </c>
      <c r="C74" s="44">
        <v>2005</v>
      </c>
      <c r="D74" s="67">
        <v>1.0247865697</v>
      </c>
      <c r="E74" s="44">
        <v>101204</v>
      </c>
      <c r="F74" s="67">
        <v>8.1764655599000005</v>
      </c>
      <c r="G74" s="68">
        <v>163777</v>
      </c>
      <c r="H74" s="62">
        <f t="shared" si="10"/>
        <v>1.618285838504407</v>
      </c>
    </row>
    <row r="75" spans="1:8">
      <c r="A75">
        <f t="shared" si="9"/>
        <v>4</v>
      </c>
      <c r="B75" s="44" t="s">
        <v>67</v>
      </c>
      <c r="C75" s="44">
        <v>2006</v>
      </c>
      <c r="D75" s="67">
        <v>1.0255356619</v>
      </c>
      <c r="E75" s="44">
        <v>98803</v>
      </c>
      <c r="F75" s="67">
        <v>8.4056098470999991</v>
      </c>
      <c r="G75" s="68">
        <v>134050</v>
      </c>
      <c r="H75" s="62">
        <f t="shared" si="10"/>
        <v>1.3567401799540499</v>
      </c>
    </row>
    <row r="76" spans="1:8">
      <c r="A76">
        <f t="shared" si="9"/>
        <v>4</v>
      </c>
      <c r="B76" s="44" t="s">
        <v>67</v>
      </c>
      <c r="C76" s="44">
        <v>2007</v>
      </c>
      <c r="D76" s="67">
        <v>1.0254536464999999</v>
      </c>
      <c r="E76" s="44">
        <v>101125</v>
      </c>
      <c r="F76" s="67">
        <v>8.3903962478</v>
      </c>
      <c r="G76" s="68">
        <v>131761</v>
      </c>
      <c r="H76" s="62">
        <f t="shared" si="10"/>
        <v>1.3029517923362175</v>
      </c>
    </row>
    <row r="77" spans="1:8">
      <c r="A77">
        <f t="shared" si="9"/>
        <v>4</v>
      </c>
      <c r="B77" s="44" t="s">
        <v>67</v>
      </c>
      <c r="C77" s="44">
        <v>2008</v>
      </c>
      <c r="D77" s="67">
        <v>0.99808135880000004</v>
      </c>
      <c r="E77" s="44">
        <v>95380</v>
      </c>
      <c r="F77" s="67">
        <v>8.5556847337999997</v>
      </c>
      <c r="G77" s="68">
        <v>99776</v>
      </c>
      <c r="H77" s="62">
        <f t="shared" si="10"/>
        <v>1.0460893269029146</v>
      </c>
    </row>
    <row r="78" spans="1:8">
      <c r="A78">
        <f t="shared" si="9"/>
        <v>4</v>
      </c>
      <c r="B78" s="44" t="s">
        <v>67</v>
      </c>
      <c r="C78" s="44">
        <v>2009</v>
      </c>
      <c r="D78" s="67">
        <v>1.2684846760999999</v>
      </c>
      <c r="E78" s="44">
        <v>70315</v>
      </c>
      <c r="F78" s="67">
        <v>8.3440130686000007</v>
      </c>
      <c r="G78" s="68">
        <v>75907</v>
      </c>
      <c r="H78" s="62">
        <f t="shared" si="10"/>
        <v>1.0795278390101686</v>
      </c>
    </row>
    <row r="79" spans="1:8">
      <c r="A79">
        <f t="shared" si="9"/>
        <v>4</v>
      </c>
      <c r="B79" s="44" t="s">
        <v>67</v>
      </c>
      <c r="C79" s="44">
        <v>2010</v>
      </c>
      <c r="D79" s="67">
        <v>1.1830319648000001</v>
      </c>
      <c r="E79" s="44">
        <v>80964</v>
      </c>
      <c r="F79" s="67">
        <v>8.3156070820999997</v>
      </c>
      <c r="G79" s="68">
        <v>95226</v>
      </c>
      <c r="H79" s="62">
        <f t="shared" si="10"/>
        <v>1.1761523640136358</v>
      </c>
    </row>
    <row r="80" spans="1:8">
      <c r="A80">
        <f t="shared" si="9"/>
        <v>4</v>
      </c>
      <c r="B80" s="44" t="s">
        <v>67</v>
      </c>
      <c r="C80" s="44">
        <v>2011</v>
      </c>
      <c r="D80" s="67">
        <v>1.1366012916999999</v>
      </c>
      <c r="E80" s="44">
        <v>84538</v>
      </c>
      <c r="F80" s="67">
        <v>8.9787050954000005</v>
      </c>
      <c r="G80" s="68">
        <v>87157</v>
      </c>
      <c r="H80" s="62">
        <f t="shared" si="10"/>
        <v>1.0309801509380396</v>
      </c>
    </row>
    <row r="81" spans="1:8">
      <c r="A81">
        <f t="shared" si="9"/>
        <v>4</v>
      </c>
      <c r="B81" s="44" t="s">
        <v>67</v>
      </c>
      <c r="C81" s="44">
        <v>2012</v>
      </c>
      <c r="D81" s="67">
        <v>1.06719674</v>
      </c>
      <c r="E81" s="44">
        <v>100615</v>
      </c>
      <c r="F81" s="67">
        <v>8.2477773596000006</v>
      </c>
      <c r="G81" s="68">
        <v>85034</v>
      </c>
      <c r="H81" s="62">
        <f t="shared" si="10"/>
        <v>0.84514237439745565</v>
      </c>
    </row>
    <row r="82" spans="1:8">
      <c r="A82">
        <f t="shared" si="9"/>
        <v>4</v>
      </c>
      <c r="B82" s="44" t="s">
        <v>67</v>
      </c>
      <c r="C82" s="44">
        <v>2013</v>
      </c>
      <c r="D82" s="67">
        <v>0.98792711720000004</v>
      </c>
      <c r="E82" s="44">
        <v>112235</v>
      </c>
      <c r="F82" s="67">
        <v>8.0289253505999998</v>
      </c>
      <c r="G82" s="68">
        <v>107449</v>
      </c>
      <c r="H82" s="62">
        <f t="shared" si="10"/>
        <v>0.95735733060097117</v>
      </c>
    </row>
    <row r="83" spans="1:8">
      <c r="A83">
        <f t="shared" si="9"/>
        <v>4</v>
      </c>
      <c r="B83" s="44" t="s">
        <v>67</v>
      </c>
      <c r="C83" s="44">
        <v>2014</v>
      </c>
      <c r="D83" s="67">
        <v>0.92078357759999996</v>
      </c>
      <c r="E83" s="44">
        <v>125195</v>
      </c>
      <c r="F83" s="67">
        <v>8.3547481633</v>
      </c>
      <c r="G83" s="68">
        <v>139654</v>
      </c>
      <c r="H83" s="62">
        <f t="shared" si="10"/>
        <v>1.1154918327409242</v>
      </c>
    </row>
    <row r="84" spans="1:8">
      <c r="A84">
        <f t="shared" si="9"/>
        <v>4</v>
      </c>
      <c r="B84" s="44" t="s">
        <v>67</v>
      </c>
      <c r="C84" s="44">
        <v>2015</v>
      </c>
      <c r="D84" s="67">
        <v>0.90199258920000003</v>
      </c>
      <c r="E84" s="44">
        <v>132240</v>
      </c>
      <c r="F84" s="67">
        <v>8.8051561869999997</v>
      </c>
      <c r="G84" s="68">
        <v>153854</v>
      </c>
      <c r="H84" s="62">
        <f t="shared" si="10"/>
        <v>1.1634452510586812</v>
      </c>
    </row>
    <row r="85" spans="1:8">
      <c r="A85">
        <f t="shared" si="9"/>
        <v>4</v>
      </c>
      <c r="B85" s="44" t="s">
        <v>67</v>
      </c>
      <c r="C85" s="44">
        <v>2016</v>
      </c>
      <c r="D85" s="67">
        <v>0.90069197489999997</v>
      </c>
      <c r="E85" s="44">
        <v>145381</v>
      </c>
      <c r="F85" s="67">
        <v>9.5117465195000008</v>
      </c>
      <c r="G85" s="68">
        <v>162048</v>
      </c>
      <c r="H85" s="62">
        <f t="shared" si="10"/>
        <v>1.1146435916660362</v>
      </c>
    </row>
    <row r="86" spans="1:8">
      <c r="A86">
        <f t="shared" si="9"/>
        <v>4</v>
      </c>
      <c r="B86" s="44" t="s">
        <v>67</v>
      </c>
      <c r="C86" s="44">
        <v>2017</v>
      </c>
      <c r="D86" s="67">
        <v>0.87878239209999998</v>
      </c>
      <c r="E86" s="44">
        <v>157407</v>
      </c>
      <c r="F86" s="67">
        <v>9.7576406326999994</v>
      </c>
      <c r="G86" s="68">
        <v>179599</v>
      </c>
      <c r="H86" s="62">
        <f t="shared" si="10"/>
        <v>1.1409848354901624</v>
      </c>
    </row>
    <row r="87" spans="1:8">
      <c r="A87">
        <f t="shared" si="9"/>
        <v>4</v>
      </c>
      <c r="B87" s="44" t="s">
        <v>67</v>
      </c>
      <c r="C87" s="44">
        <v>2018</v>
      </c>
      <c r="D87" s="67">
        <v>0.84946165389999995</v>
      </c>
      <c r="E87" s="44">
        <v>158634</v>
      </c>
      <c r="F87" s="67">
        <v>10.121523026</v>
      </c>
      <c r="G87" s="68">
        <v>160772</v>
      </c>
      <c r="H87" s="62">
        <f t="shared" si="10"/>
        <v>1.0134775647087004</v>
      </c>
    </row>
    <row r="88" spans="1:8">
      <c r="A88">
        <f t="shared" si="9"/>
        <v>4</v>
      </c>
      <c r="B88" s="44" t="s">
        <v>67</v>
      </c>
      <c r="C88" s="44">
        <v>2019</v>
      </c>
      <c r="D88" s="67">
        <v>0.84557893910000004</v>
      </c>
      <c r="E88" s="44">
        <v>151864</v>
      </c>
      <c r="F88" s="67">
        <v>10.149742383</v>
      </c>
      <c r="G88" s="68">
        <v>152552</v>
      </c>
      <c r="H88" s="62">
        <f t="shared" si="10"/>
        <v>1.0045303692777749</v>
      </c>
    </row>
    <row r="89" spans="1:8">
      <c r="A89">
        <f t="shared" si="9"/>
        <v>4</v>
      </c>
      <c r="B89" s="44" t="s">
        <v>67</v>
      </c>
      <c r="C89" s="44">
        <v>2020</v>
      </c>
      <c r="D89" s="67">
        <v>0.97023598369999997</v>
      </c>
      <c r="E89" s="44">
        <v>118398</v>
      </c>
      <c r="F89" s="67">
        <v>10.122806236000001</v>
      </c>
      <c r="G89" s="68">
        <v>123475</v>
      </c>
      <c r="H89" s="62">
        <f t="shared" si="10"/>
        <v>1.0428807919052687</v>
      </c>
    </row>
    <row r="90" spans="1:8">
      <c r="A90">
        <f t="shared" si="9"/>
        <v>4</v>
      </c>
      <c r="B90" s="44" t="s">
        <v>67</v>
      </c>
      <c r="C90" s="44">
        <v>2021</v>
      </c>
      <c r="D90" s="67">
        <v>0.86139546590000005</v>
      </c>
      <c r="E90" s="44">
        <v>162942</v>
      </c>
      <c r="F90" s="67">
        <v>9.8590482139999995</v>
      </c>
      <c r="G90" s="68">
        <v>129672</v>
      </c>
      <c r="H90" s="62">
        <f t="shared" si="10"/>
        <v>0.79581691644879771</v>
      </c>
    </row>
    <row r="91" spans="1:8">
      <c r="A91">
        <f t="shared" si="9"/>
        <v>5</v>
      </c>
      <c r="B91" s="44" t="s">
        <v>68</v>
      </c>
      <c r="C91" s="44">
        <v>2000</v>
      </c>
      <c r="D91" s="67">
        <v>4.9186396901</v>
      </c>
      <c r="E91" s="44">
        <v>4646</v>
      </c>
      <c r="F91" s="67">
        <v>14.304834199</v>
      </c>
      <c r="G91" s="68">
        <v>2503</v>
      </c>
      <c r="H91" s="62">
        <f t="shared" si="10"/>
        <v>0.53874300473525616</v>
      </c>
    </row>
    <row r="92" spans="1:8">
      <c r="A92">
        <f t="shared" si="9"/>
        <v>5</v>
      </c>
      <c r="B92" s="44" t="s">
        <v>68</v>
      </c>
      <c r="C92" s="44">
        <v>2001</v>
      </c>
      <c r="D92" s="67">
        <v>5.0126300149</v>
      </c>
      <c r="E92" s="44">
        <v>4711</v>
      </c>
      <c r="F92" s="67">
        <v>14.024632499000001</v>
      </c>
      <c r="G92" s="68">
        <v>2517</v>
      </c>
      <c r="H92" s="62">
        <f t="shared" si="10"/>
        <v>0.53428146890256845</v>
      </c>
    </row>
    <row r="93" spans="1:8">
      <c r="A93">
        <f t="shared" si="9"/>
        <v>5</v>
      </c>
      <c r="B93" s="44" t="s">
        <v>68</v>
      </c>
      <c r="C93" s="44">
        <v>2002</v>
      </c>
      <c r="D93" s="67">
        <v>4.0016525511000003</v>
      </c>
      <c r="E93" s="44">
        <v>4841</v>
      </c>
      <c r="F93" s="67">
        <v>13.632399857999999</v>
      </c>
      <c r="G93" s="68">
        <v>2821</v>
      </c>
      <c r="H93" s="62">
        <f t="shared" si="10"/>
        <v>0.58273084073538528</v>
      </c>
    </row>
    <row r="94" spans="1:8">
      <c r="A94">
        <f t="shared" si="9"/>
        <v>5</v>
      </c>
      <c r="B94" s="44" t="s">
        <v>68</v>
      </c>
      <c r="C94" s="44">
        <v>2003</v>
      </c>
      <c r="D94" s="67">
        <v>3.3032716683999999</v>
      </c>
      <c r="E94" s="44">
        <v>5838</v>
      </c>
      <c r="F94" s="67">
        <v>12.942234848</v>
      </c>
      <c r="G94" s="68">
        <v>3168</v>
      </c>
      <c r="H94" s="62">
        <f t="shared" si="10"/>
        <v>0.54265159301130528</v>
      </c>
    </row>
    <row r="95" spans="1:8">
      <c r="A95">
        <f t="shared" si="9"/>
        <v>5</v>
      </c>
      <c r="B95" s="44" t="s">
        <v>68</v>
      </c>
      <c r="C95" s="44">
        <v>2004</v>
      </c>
      <c r="D95" s="67">
        <v>2.6595005148999999</v>
      </c>
      <c r="E95" s="44">
        <v>7768</v>
      </c>
      <c r="F95" s="67">
        <v>12.273698069</v>
      </c>
      <c r="G95" s="68">
        <v>3418</v>
      </c>
      <c r="H95" s="62">
        <f t="shared" si="10"/>
        <v>0.44001029866117403</v>
      </c>
    </row>
    <row r="96" spans="1:8">
      <c r="A96">
        <f t="shared" si="9"/>
        <v>5</v>
      </c>
      <c r="B96" s="44" t="s">
        <v>68</v>
      </c>
      <c r="C96" s="44">
        <v>2005</v>
      </c>
      <c r="D96" s="67">
        <v>2.0252329874999999</v>
      </c>
      <c r="E96" s="44">
        <v>11374</v>
      </c>
      <c r="F96" s="67">
        <v>12.537658910999999</v>
      </c>
      <c r="G96" s="68">
        <v>4169</v>
      </c>
      <c r="H96" s="62">
        <f t="shared" si="10"/>
        <v>0.36653771760154741</v>
      </c>
    </row>
    <row r="97" spans="1:8">
      <c r="A97">
        <f t="shared" si="9"/>
        <v>5</v>
      </c>
      <c r="B97" s="44" t="s">
        <v>68</v>
      </c>
      <c r="C97" s="44">
        <v>2006</v>
      </c>
      <c r="D97" s="67">
        <v>1.9729382390000001</v>
      </c>
      <c r="E97" s="44">
        <v>13617</v>
      </c>
      <c r="F97" s="67">
        <v>12.710127100999999</v>
      </c>
      <c r="G97" s="68">
        <v>4878</v>
      </c>
      <c r="H97" s="62">
        <f t="shared" si="10"/>
        <v>0.35822868473231989</v>
      </c>
    </row>
    <row r="98" spans="1:8">
      <c r="A98">
        <f t="shared" si="9"/>
        <v>5</v>
      </c>
      <c r="B98" s="44" t="s">
        <v>68</v>
      </c>
      <c r="C98" s="44">
        <v>2007</v>
      </c>
      <c r="D98" s="67">
        <v>1.5937052445</v>
      </c>
      <c r="E98" s="44">
        <v>14663</v>
      </c>
      <c r="F98" s="67">
        <v>11.791404825000001</v>
      </c>
      <c r="G98" s="68">
        <v>4933</v>
      </c>
      <c r="H98" s="62">
        <f t="shared" si="10"/>
        <v>0.33642501534474528</v>
      </c>
    </row>
    <row r="99" spans="1:8">
      <c r="A99">
        <f t="shared" si="9"/>
        <v>5</v>
      </c>
      <c r="B99" s="44" t="s">
        <v>68</v>
      </c>
      <c r="C99" s="44">
        <v>2008</v>
      </c>
      <c r="D99" s="67">
        <v>1.4861953064</v>
      </c>
      <c r="E99" s="44">
        <v>16661</v>
      </c>
      <c r="F99" s="67">
        <v>11.995923913</v>
      </c>
      <c r="G99" s="68">
        <v>5520</v>
      </c>
      <c r="H99" s="62">
        <f t="shared" si="10"/>
        <v>0.33131264629974189</v>
      </c>
    </row>
    <row r="100" spans="1:8">
      <c r="A100">
        <f t="shared" si="9"/>
        <v>5</v>
      </c>
      <c r="B100" s="44" t="s">
        <v>68</v>
      </c>
      <c r="C100" s="44">
        <v>2009</v>
      </c>
      <c r="D100" s="67">
        <v>2.0810442335000001</v>
      </c>
      <c r="E100" s="44">
        <v>9902</v>
      </c>
      <c r="F100" s="67">
        <v>13.810255075000001</v>
      </c>
      <c r="G100" s="68">
        <v>3842</v>
      </c>
      <c r="H100" s="62">
        <f t="shared" si="10"/>
        <v>0.38800242375277721</v>
      </c>
    </row>
    <row r="101" spans="1:8">
      <c r="A101">
        <f t="shared" si="9"/>
        <v>5</v>
      </c>
      <c r="B101" s="44" t="s">
        <v>68</v>
      </c>
      <c r="C101" s="44">
        <v>2010</v>
      </c>
      <c r="D101" s="67">
        <v>2.4163134232000001</v>
      </c>
      <c r="E101" s="44">
        <v>7785</v>
      </c>
      <c r="F101" s="67">
        <v>13.914159292000001</v>
      </c>
      <c r="G101" s="68">
        <v>3390</v>
      </c>
      <c r="H101" s="62">
        <f t="shared" si="10"/>
        <v>0.43545279383429675</v>
      </c>
    </row>
    <row r="102" spans="1:8">
      <c r="A102">
        <f t="shared" si="9"/>
        <v>5</v>
      </c>
      <c r="B102" s="44" t="s">
        <v>68</v>
      </c>
      <c r="C102" s="44">
        <v>2011</v>
      </c>
      <c r="D102" s="67">
        <v>2.3498386056</v>
      </c>
      <c r="E102" s="44">
        <v>7745</v>
      </c>
      <c r="F102" s="67">
        <v>14.365952612999999</v>
      </c>
      <c r="G102" s="68">
        <v>3081</v>
      </c>
      <c r="H102" s="62">
        <f t="shared" si="10"/>
        <v>0.39780503550677859</v>
      </c>
    </row>
    <row r="103" spans="1:8">
      <c r="A103">
        <f t="shared" si="9"/>
        <v>5</v>
      </c>
      <c r="B103" s="44" t="s">
        <v>68</v>
      </c>
      <c r="C103" s="44">
        <v>2012</v>
      </c>
      <c r="D103" s="67">
        <v>2.7436534215999999</v>
      </c>
      <c r="E103" s="44">
        <v>7248</v>
      </c>
      <c r="F103" s="67">
        <v>13.32982389</v>
      </c>
      <c r="G103" s="68">
        <v>2612</v>
      </c>
      <c r="H103" s="62">
        <f t="shared" si="10"/>
        <v>0.36037527593818985</v>
      </c>
    </row>
    <row r="104" spans="1:8">
      <c r="A104">
        <f t="shared" si="9"/>
        <v>5</v>
      </c>
      <c r="B104" s="44" t="s">
        <v>68</v>
      </c>
      <c r="C104" s="44">
        <v>2013</v>
      </c>
      <c r="D104" s="67">
        <v>2.5754358914000002</v>
      </c>
      <c r="E104" s="44">
        <v>8431</v>
      </c>
      <c r="F104" s="67">
        <v>13.371229698</v>
      </c>
      <c r="G104" s="68">
        <v>3017</v>
      </c>
      <c r="H104" s="62">
        <f t="shared" si="10"/>
        <v>0.35784604436009965</v>
      </c>
    </row>
    <row r="105" spans="1:8">
      <c r="A105">
        <f t="shared" si="9"/>
        <v>5</v>
      </c>
      <c r="B105" s="44" t="s">
        <v>68</v>
      </c>
      <c r="C105" s="44">
        <v>2014</v>
      </c>
      <c r="D105" s="67">
        <v>2.5847120756000002</v>
      </c>
      <c r="E105" s="44">
        <v>9308</v>
      </c>
      <c r="F105" s="67">
        <v>13.603866780000001</v>
      </c>
      <c r="G105" s="68">
        <v>3543</v>
      </c>
      <c r="H105" s="62">
        <f t="shared" si="10"/>
        <v>0.38064030941125915</v>
      </c>
    </row>
    <row r="106" spans="1:8">
      <c r="A106">
        <f t="shared" si="9"/>
        <v>5</v>
      </c>
      <c r="B106" s="44" t="s">
        <v>68</v>
      </c>
      <c r="C106" s="44">
        <v>2015</v>
      </c>
      <c r="D106" s="67">
        <v>2.4154077087000001</v>
      </c>
      <c r="E106" s="44">
        <v>10326</v>
      </c>
      <c r="F106" s="67">
        <v>13.98906687</v>
      </c>
      <c r="G106" s="68">
        <v>3933</v>
      </c>
      <c r="H106" s="62">
        <f t="shared" si="10"/>
        <v>0.38088320743753634</v>
      </c>
    </row>
    <row r="107" spans="1:8">
      <c r="A107">
        <f t="shared" si="9"/>
        <v>5</v>
      </c>
      <c r="B107" s="44" t="s">
        <v>68</v>
      </c>
      <c r="C107" s="44">
        <v>2016</v>
      </c>
      <c r="D107" s="67">
        <v>2.5982001582000001</v>
      </c>
      <c r="E107" s="44">
        <v>10112</v>
      </c>
      <c r="F107" s="67">
        <v>14.526509186</v>
      </c>
      <c r="G107" s="68">
        <v>3810</v>
      </c>
      <c r="H107" s="62">
        <f t="shared" si="10"/>
        <v>0.37678006329113922</v>
      </c>
    </row>
    <row r="108" spans="1:8">
      <c r="A108">
        <f t="shared" si="9"/>
        <v>5</v>
      </c>
      <c r="B108" s="44" t="s">
        <v>68</v>
      </c>
      <c r="C108" s="44">
        <v>2017</v>
      </c>
      <c r="D108" s="67">
        <v>2.4851844584</v>
      </c>
      <c r="E108" s="44">
        <v>10192</v>
      </c>
      <c r="F108" s="67">
        <v>13.753814147</v>
      </c>
      <c r="G108" s="68">
        <v>4326</v>
      </c>
      <c r="H108" s="62">
        <f t="shared" si="10"/>
        <v>0.42445054945054944</v>
      </c>
    </row>
    <row r="109" spans="1:8">
      <c r="A109">
        <f t="shared" si="9"/>
        <v>5</v>
      </c>
      <c r="B109" s="44" t="s">
        <v>68</v>
      </c>
      <c r="C109" s="44">
        <v>2018</v>
      </c>
      <c r="D109" s="67">
        <v>2.5310344828</v>
      </c>
      <c r="E109" s="44">
        <v>10440</v>
      </c>
      <c r="F109" s="67">
        <v>15.230465220999999</v>
      </c>
      <c r="G109" s="68">
        <v>4428</v>
      </c>
      <c r="H109" s="62">
        <f t="shared" si="10"/>
        <v>0.42413793103448277</v>
      </c>
    </row>
    <row r="110" spans="1:8">
      <c r="A110">
        <f t="shared" si="9"/>
        <v>5</v>
      </c>
      <c r="B110" s="44" t="s">
        <v>68</v>
      </c>
      <c r="C110" s="44">
        <v>2019</v>
      </c>
      <c r="D110" s="67">
        <v>2.5469373844000001</v>
      </c>
      <c r="E110" s="44">
        <v>10269</v>
      </c>
      <c r="F110" s="67">
        <v>15.370640613000001</v>
      </c>
      <c r="G110" s="68">
        <v>4043</v>
      </c>
      <c r="H110" s="62">
        <f t="shared" si="10"/>
        <v>0.39370922193008084</v>
      </c>
    </row>
    <row r="111" spans="1:8">
      <c r="A111">
        <f t="shared" si="9"/>
        <v>5</v>
      </c>
      <c r="B111" s="44" t="s">
        <v>68</v>
      </c>
      <c r="C111" s="44">
        <v>2020</v>
      </c>
      <c r="D111" s="67">
        <v>2.5389115899000001</v>
      </c>
      <c r="E111" s="44">
        <v>10768</v>
      </c>
      <c r="F111" s="67">
        <v>16.039293249</v>
      </c>
      <c r="G111" s="68">
        <v>3792</v>
      </c>
      <c r="H111" s="62">
        <f t="shared" si="10"/>
        <v>0.3521545319465082</v>
      </c>
    </row>
    <row r="112" spans="1:8">
      <c r="A112">
        <f t="shared" si="9"/>
        <v>5</v>
      </c>
      <c r="B112" s="44" t="s">
        <v>68</v>
      </c>
      <c r="C112" s="44">
        <v>2021</v>
      </c>
      <c r="D112" s="67">
        <v>2.2285849877000001</v>
      </c>
      <c r="E112" s="44">
        <v>12643</v>
      </c>
      <c r="F112" s="67">
        <v>17.588244004</v>
      </c>
      <c r="G112" s="68">
        <v>3377</v>
      </c>
      <c r="H112" s="62">
        <f t="shared" si="10"/>
        <v>0.26710432650478527</v>
      </c>
    </row>
    <row r="113" spans="1:8">
      <c r="A113">
        <f t="shared" si="9"/>
        <v>6</v>
      </c>
      <c r="B113" s="44" t="s">
        <v>23</v>
      </c>
      <c r="C113" s="44">
        <v>2000</v>
      </c>
      <c r="D113" s="67">
        <v>4.1877213695000002</v>
      </c>
      <c r="E113" s="44">
        <v>1694</v>
      </c>
      <c r="F113" s="67">
        <v>17.823599809000001</v>
      </c>
      <c r="G113" s="68">
        <v>2089</v>
      </c>
      <c r="H113" s="62">
        <f t="shared" si="10"/>
        <v>1.2331759149940968</v>
      </c>
    </row>
    <row r="114" spans="1:8">
      <c r="A114">
        <f t="shared" si="9"/>
        <v>6</v>
      </c>
      <c r="B114" s="44" t="s">
        <v>23</v>
      </c>
      <c r="C114" s="44">
        <v>2001</v>
      </c>
      <c r="D114" s="67">
        <v>3.4925222312000002</v>
      </c>
      <c r="E114" s="44">
        <v>2474</v>
      </c>
      <c r="F114" s="67">
        <v>18.278395920000001</v>
      </c>
      <c r="G114" s="68">
        <v>2157</v>
      </c>
      <c r="H114" s="62">
        <f t="shared" si="10"/>
        <v>0.87186742118027483</v>
      </c>
    </row>
    <row r="115" spans="1:8">
      <c r="A115">
        <f t="shared" si="9"/>
        <v>6</v>
      </c>
      <c r="B115" s="44" t="s">
        <v>23</v>
      </c>
      <c r="C115" s="44">
        <v>2002</v>
      </c>
      <c r="D115" s="67">
        <v>2.9585535006999999</v>
      </c>
      <c r="E115" s="44">
        <v>3028</v>
      </c>
      <c r="F115" s="67">
        <v>18.072544643000001</v>
      </c>
      <c r="G115" s="68">
        <v>2240</v>
      </c>
      <c r="H115" s="62">
        <f t="shared" si="10"/>
        <v>0.73976221928665786</v>
      </c>
    </row>
    <row r="116" spans="1:8">
      <c r="A116">
        <f t="shared" si="9"/>
        <v>6</v>
      </c>
      <c r="B116" s="44" t="s">
        <v>23</v>
      </c>
      <c r="C116" s="44">
        <v>2003</v>
      </c>
      <c r="D116" s="67">
        <v>3.2242735043000001</v>
      </c>
      <c r="E116" s="44">
        <v>2925</v>
      </c>
      <c r="F116" s="67">
        <v>18.128136568999999</v>
      </c>
      <c r="G116" s="68">
        <v>2431</v>
      </c>
      <c r="H116" s="62">
        <f t="shared" si="10"/>
        <v>0.83111111111111113</v>
      </c>
    </row>
    <row r="117" spans="1:8">
      <c r="A117">
        <f t="shared" si="9"/>
        <v>6</v>
      </c>
      <c r="B117" s="44" t="s">
        <v>23</v>
      </c>
      <c r="C117" s="44">
        <v>2004</v>
      </c>
      <c r="D117" s="67">
        <v>3.2437682097999998</v>
      </c>
      <c r="E117" s="44">
        <v>3089</v>
      </c>
      <c r="F117" s="67">
        <v>18.178363786999999</v>
      </c>
      <c r="G117" s="68">
        <v>2408</v>
      </c>
      <c r="H117" s="62">
        <f t="shared" si="10"/>
        <v>0.77954030430560051</v>
      </c>
    </row>
    <row r="118" spans="1:8">
      <c r="A118">
        <f t="shared" si="9"/>
        <v>6</v>
      </c>
      <c r="B118" s="44" t="s">
        <v>23</v>
      </c>
      <c r="C118" s="44">
        <v>2005</v>
      </c>
      <c r="D118" s="67">
        <v>2.5446043165000001</v>
      </c>
      <c r="E118" s="44">
        <v>3475</v>
      </c>
      <c r="F118" s="67">
        <v>17.21450415</v>
      </c>
      <c r="G118" s="68">
        <v>2289</v>
      </c>
      <c r="H118" s="62">
        <f t="shared" si="10"/>
        <v>0.65870503597122299</v>
      </c>
    </row>
    <row r="119" spans="1:8">
      <c r="A119">
        <f t="shared" si="9"/>
        <v>6</v>
      </c>
      <c r="B119" s="44" t="s">
        <v>23</v>
      </c>
      <c r="C119" s="44">
        <v>2006</v>
      </c>
      <c r="D119" s="67">
        <v>3.1089053803</v>
      </c>
      <c r="E119" s="44">
        <v>2695</v>
      </c>
      <c r="F119" s="67">
        <v>18.530412371000001</v>
      </c>
      <c r="G119" s="68">
        <v>1940</v>
      </c>
      <c r="H119" s="62">
        <f t="shared" si="10"/>
        <v>0.71985157699443414</v>
      </c>
    </row>
    <row r="120" spans="1:8">
      <c r="A120">
        <f t="shared" si="9"/>
        <v>6</v>
      </c>
      <c r="B120" s="44" t="s">
        <v>23</v>
      </c>
      <c r="C120" s="44">
        <v>2007</v>
      </c>
      <c r="D120" s="67">
        <v>0.64404248259999997</v>
      </c>
      <c r="E120" s="44">
        <v>3013</v>
      </c>
      <c r="F120" s="67">
        <v>20.189313984000002</v>
      </c>
      <c r="G120" s="68">
        <v>1516</v>
      </c>
      <c r="H120" s="62">
        <f t="shared" si="10"/>
        <v>0.50315300365084636</v>
      </c>
    </row>
    <row r="121" spans="1:8">
      <c r="A121">
        <f t="shared" si="9"/>
        <v>6</v>
      </c>
      <c r="B121" s="44" t="s">
        <v>23</v>
      </c>
      <c r="C121" s="44">
        <v>2008</v>
      </c>
      <c r="D121" s="67">
        <v>0.62217391300000002</v>
      </c>
      <c r="E121" s="44">
        <v>3450</v>
      </c>
      <c r="F121" s="67">
        <v>19.837458194</v>
      </c>
      <c r="G121" s="68">
        <v>1495</v>
      </c>
      <c r="H121" s="62">
        <f t="shared" si="10"/>
        <v>0.43333333333333335</v>
      </c>
    </row>
    <row r="122" spans="1:8">
      <c r="A122">
        <f t="shared" si="9"/>
        <v>6</v>
      </c>
      <c r="B122" s="44" t="s">
        <v>23</v>
      </c>
      <c r="C122" s="44">
        <v>2009</v>
      </c>
      <c r="D122" s="67">
        <v>0.65628718760000004</v>
      </c>
      <c r="E122" s="44">
        <v>2521</v>
      </c>
      <c r="F122" s="67">
        <v>20.830833833</v>
      </c>
      <c r="G122" s="68">
        <v>1667</v>
      </c>
      <c r="H122" s="62">
        <f t="shared" si="10"/>
        <v>0.66124553748512493</v>
      </c>
    </row>
    <row r="123" spans="1:8">
      <c r="A123">
        <f t="shared" si="9"/>
        <v>6</v>
      </c>
      <c r="B123" s="44" t="s">
        <v>23</v>
      </c>
      <c r="C123" s="44">
        <v>2010</v>
      </c>
      <c r="D123" s="67">
        <v>0.53627311519999998</v>
      </c>
      <c r="E123" s="44">
        <v>2109</v>
      </c>
      <c r="F123" s="67">
        <v>20.201508620999999</v>
      </c>
      <c r="G123" s="68">
        <v>1856</v>
      </c>
      <c r="H123" s="62">
        <f t="shared" si="10"/>
        <v>0.88003793266951158</v>
      </c>
    </row>
    <row r="124" spans="1:8">
      <c r="A124">
        <f t="shared" si="9"/>
        <v>6</v>
      </c>
      <c r="B124" s="44" t="s">
        <v>23</v>
      </c>
      <c r="C124" s="44">
        <v>2011</v>
      </c>
      <c r="D124" s="67">
        <v>0.53279049300000003</v>
      </c>
      <c r="E124" s="44">
        <v>2272</v>
      </c>
      <c r="F124" s="67">
        <v>17.512552300999999</v>
      </c>
      <c r="G124" s="68">
        <v>2151</v>
      </c>
      <c r="H124" s="62">
        <f t="shared" si="10"/>
        <v>0.94674295774647887</v>
      </c>
    </row>
    <row r="125" spans="1:8">
      <c r="A125">
        <f t="shared" si="9"/>
        <v>6</v>
      </c>
      <c r="B125" s="44" t="s">
        <v>23</v>
      </c>
      <c r="C125" s="44">
        <v>2012</v>
      </c>
      <c r="D125" s="67">
        <v>0.57249070629999999</v>
      </c>
      <c r="E125" s="44">
        <v>2690</v>
      </c>
      <c r="F125" s="67">
        <v>18.871480709</v>
      </c>
      <c r="G125" s="68">
        <v>1918</v>
      </c>
      <c r="H125" s="62">
        <f t="shared" si="10"/>
        <v>0.71301115241635693</v>
      </c>
    </row>
    <row r="126" spans="1:8">
      <c r="A126">
        <f t="shared" si="9"/>
        <v>6</v>
      </c>
      <c r="B126" s="44" t="s">
        <v>23</v>
      </c>
      <c r="C126" s="44">
        <v>2013</v>
      </c>
      <c r="D126" s="67">
        <v>0.53081232489999997</v>
      </c>
      <c r="E126" s="44">
        <v>2856</v>
      </c>
      <c r="F126" s="67">
        <v>18.920930233</v>
      </c>
      <c r="G126" s="68">
        <v>1935</v>
      </c>
      <c r="H126" s="62">
        <f t="shared" si="10"/>
        <v>0.67752100840336138</v>
      </c>
    </row>
    <row r="127" spans="1:8">
      <c r="A127">
        <f t="shared" si="9"/>
        <v>6</v>
      </c>
      <c r="B127" s="44" t="s">
        <v>23</v>
      </c>
      <c r="C127" s="44">
        <v>2014</v>
      </c>
      <c r="D127" s="67">
        <v>0.50089901110000001</v>
      </c>
      <c r="E127" s="44">
        <v>3337</v>
      </c>
      <c r="F127" s="67">
        <v>17.584403233</v>
      </c>
      <c r="G127" s="68">
        <v>2103</v>
      </c>
      <c r="H127" s="62">
        <f t="shared" si="10"/>
        <v>0.63020677255019475</v>
      </c>
    </row>
    <row r="128" spans="1:8">
      <c r="A128">
        <f t="shared" si="9"/>
        <v>6</v>
      </c>
      <c r="B128" s="44" t="s">
        <v>23</v>
      </c>
      <c r="C128" s="44">
        <v>2015</v>
      </c>
      <c r="D128" s="67">
        <v>0.5</v>
      </c>
      <c r="E128" s="44">
        <v>3171</v>
      </c>
      <c r="F128" s="67">
        <v>18.671610169000001</v>
      </c>
      <c r="G128" s="68">
        <v>2124</v>
      </c>
      <c r="H128" s="62">
        <f t="shared" si="10"/>
        <v>0.66982024597918632</v>
      </c>
    </row>
    <row r="129" spans="1:8">
      <c r="A129">
        <f t="shared" si="9"/>
        <v>6</v>
      </c>
      <c r="B129" s="44" t="s">
        <v>23</v>
      </c>
      <c r="C129" s="44">
        <v>2016</v>
      </c>
      <c r="D129" s="67">
        <v>0.54443405050000004</v>
      </c>
      <c r="E129" s="44">
        <v>3207</v>
      </c>
      <c r="F129" s="67">
        <v>18.635339806000001</v>
      </c>
      <c r="G129" s="68">
        <v>2575</v>
      </c>
      <c r="H129" s="62">
        <f t="shared" si="10"/>
        <v>0.80293108824446524</v>
      </c>
    </row>
    <row r="130" spans="1:8">
      <c r="A130">
        <f t="shared" si="9"/>
        <v>6</v>
      </c>
      <c r="B130" s="44" t="s">
        <v>23</v>
      </c>
      <c r="C130" s="44">
        <v>2017</v>
      </c>
      <c r="D130" s="67">
        <v>0.54350700870000002</v>
      </c>
      <c r="E130" s="44">
        <v>3781</v>
      </c>
      <c r="F130" s="67">
        <v>15.753569883000001</v>
      </c>
      <c r="G130" s="68">
        <v>2311</v>
      </c>
      <c r="H130" s="62">
        <f t="shared" si="10"/>
        <v>0.61121396455964028</v>
      </c>
    </row>
    <row r="131" spans="1:8">
      <c r="A131">
        <f t="shared" si="9"/>
        <v>6</v>
      </c>
      <c r="B131" s="44" t="s">
        <v>23</v>
      </c>
      <c r="C131" s="44">
        <v>2018</v>
      </c>
      <c r="D131" s="67">
        <v>0.51381145459999999</v>
      </c>
      <c r="E131" s="44">
        <v>3946</v>
      </c>
      <c r="F131" s="67">
        <v>17.289692233</v>
      </c>
      <c r="G131" s="68">
        <v>2047</v>
      </c>
      <c r="H131" s="62">
        <f t="shared" si="10"/>
        <v>0.51875316776482516</v>
      </c>
    </row>
    <row r="132" spans="1:8">
      <c r="A132">
        <f t="shared" ref="A132:A195" si="11">IF(B132=B131, A131, A131+1)</f>
        <v>6</v>
      </c>
      <c r="B132" s="44" t="s">
        <v>23</v>
      </c>
      <c r="C132" s="44">
        <v>2019</v>
      </c>
      <c r="D132" s="67">
        <v>0.53069507859999998</v>
      </c>
      <c r="E132" s="44">
        <v>3942</v>
      </c>
      <c r="F132" s="67">
        <v>16.391398366000001</v>
      </c>
      <c r="G132" s="68">
        <v>2081</v>
      </c>
      <c r="H132" s="62">
        <f t="shared" si="10"/>
        <v>0.52790461694571289</v>
      </c>
    </row>
    <row r="133" spans="1:8">
      <c r="A133">
        <f t="shared" si="11"/>
        <v>6</v>
      </c>
      <c r="B133" s="44" t="s">
        <v>23</v>
      </c>
      <c r="C133" s="44">
        <v>2020</v>
      </c>
      <c r="D133" s="67">
        <v>0.51664025359999999</v>
      </c>
      <c r="E133" s="44">
        <v>3155</v>
      </c>
      <c r="F133" s="67">
        <v>16.291407575000001</v>
      </c>
      <c r="G133" s="68">
        <v>1769</v>
      </c>
      <c r="H133" s="62">
        <f t="shared" si="10"/>
        <v>0.56069730586370836</v>
      </c>
    </row>
    <row r="134" spans="1:8">
      <c r="A134">
        <f t="shared" si="11"/>
        <v>6</v>
      </c>
      <c r="B134" s="44" t="s">
        <v>23</v>
      </c>
      <c r="C134" s="44">
        <v>2021</v>
      </c>
      <c r="D134" s="67">
        <v>0.50810157190000005</v>
      </c>
      <c r="E134" s="44">
        <v>4135</v>
      </c>
      <c r="F134" s="67">
        <v>15.35565764</v>
      </c>
      <c r="G134" s="68">
        <v>2068</v>
      </c>
      <c r="H134" s="62">
        <f t="shared" ref="H134:H148" si="12">G134/E134</f>
        <v>0.50012091898428057</v>
      </c>
    </row>
    <row r="135" spans="1:8">
      <c r="A135">
        <f t="shared" si="11"/>
        <v>7</v>
      </c>
      <c r="B135" s="44" t="s">
        <v>69</v>
      </c>
      <c r="C135" s="44">
        <v>2000</v>
      </c>
      <c r="D135" s="67">
        <v>2.6304202802000001</v>
      </c>
      <c r="E135" s="44">
        <v>2998</v>
      </c>
      <c r="F135" s="67">
        <v>8.8086879433000007</v>
      </c>
      <c r="G135" s="68">
        <v>2820</v>
      </c>
      <c r="H135" s="62">
        <f t="shared" si="12"/>
        <v>0.94062708472314882</v>
      </c>
    </row>
    <row r="136" spans="1:8">
      <c r="A136">
        <f t="shared" si="11"/>
        <v>7</v>
      </c>
      <c r="B136" s="44" t="s">
        <v>69</v>
      </c>
      <c r="C136" s="44">
        <v>2001</v>
      </c>
      <c r="D136" s="67">
        <v>2.5607180569999999</v>
      </c>
      <c r="E136" s="44">
        <v>2841</v>
      </c>
      <c r="F136" s="67">
        <v>9.2104371399999998</v>
      </c>
      <c r="G136" s="68">
        <v>2951</v>
      </c>
      <c r="H136" s="62">
        <f t="shared" si="12"/>
        <v>1.038718760999648</v>
      </c>
    </row>
    <row r="137" spans="1:8">
      <c r="A137">
        <f t="shared" si="11"/>
        <v>7</v>
      </c>
      <c r="B137" s="44" t="s">
        <v>69</v>
      </c>
      <c r="C137" s="44">
        <v>2002</v>
      </c>
      <c r="D137" s="67">
        <v>2.0810415448000001</v>
      </c>
      <c r="E137" s="44">
        <v>3418</v>
      </c>
      <c r="F137" s="67">
        <v>9.1975796492999997</v>
      </c>
      <c r="G137" s="68">
        <v>4049</v>
      </c>
      <c r="H137" s="62">
        <f t="shared" si="12"/>
        <v>1.1846108835576361</v>
      </c>
    </row>
    <row r="138" spans="1:8">
      <c r="A138">
        <f t="shared" si="11"/>
        <v>7</v>
      </c>
      <c r="B138" s="44" t="s">
        <v>69</v>
      </c>
      <c r="C138" s="44">
        <v>2003</v>
      </c>
      <c r="D138" s="67">
        <v>1.7111959288</v>
      </c>
      <c r="E138" s="44">
        <v>3930</v>
      </c>
      <c r="F138" s="67">
        <v>9.6914704135999994</v>
      </c>
      <c r="G138" s="68">
        <v>5053</v>
      </c>
      <c r="H138" s="62">
        <f t="shared" si="12"/>
        <v>1.2857506361323154</v>
      </c>
    </row>
    <row r="139" spans="1:8">
      <c r="A139">
        <f t="shared" si="11"/>
        <v>7</v>
      </c>
      <c r="B139" s="44" t="s">
        <v>69</v>
      </c>
      <c r="C139" s="44">
        <v>2004</v>
      </c>
      <c r="D139" s="67">
        <v>1.6400177658999999</v>
      </c>
      <c r="E139" s="44">
        <v>4503</v>
      </c>
      <c r="F139" s="67">
        <v>10.189320388000001</v>
      </c>
      <c r="G139" s="68">
        <v>6283</v>
      </c>
      <c r="H139" s="62">
        <f t="shared" si="12"/>
        <v>1.3952920275371974</v>
      </c>
    </row>
    <row r="140" spans="1:8">
      <c r="A140">
        <f t="shared" si="11"/>
        <v>7</v>
      </c>
      <c r="B140" s="44" t="s">
        <v>69</v>
      </c>
      <c r="C140" s="44">
        <v>2005</v>
      </c>
      <c r="D140" s="67">
        <v>1.3205128205000001</v>
      </c>
      <c r="E140" s="44">
        <v>4758</v>
      </c>
      <c r="F140" s="67">
        <v>10.486770073000001</v>
      </c>
      <c r="G140" s="68">
        <v>5480</v>
      </c>
      <c r="H140" s="62">
        <f t="shared" si="12"/>
        <v>1.1517444304329549</v>
      </c>
    </row>
    <row r="141" spans="1:8">
      <c r="A141">
        <f t="shared" si="11"/>
        <v>7</v>
      </c>
      <c r="B141" s="44" t="s">
        <v>69</v>
      </c>
      <c r="C141" s="44">
        <v>2006</v>
      </c>
      <c r="D141" s="67">
        <v>1.3555157410000001</v>
      </c>
      <c r="E141" s="44">
        <v>3907</v>
      </c>
      <c r="F141" s="67">
        <v>10.631014962</v>
      </c>
      <c r="G141" s="68">
        <v>4946</v>
      </c>
      <c r="H141" s="62">
        <f t="shared" si="12"/>
        <v>1.2659329408753519</v>
      </c>
    </row>
    <row r="142" spans="1:8">
      <c r="A142">
        <f t="shared" si="11"/>
        <v>7</v>
      </c>
      <c r="B142" s="44" t="s">
        <v>69</v>
      </c>
      <c r="C142" s="44">
        <v>2007</v>
      </c>
      <c r="D142" s="67">
        <v>1.4565795839</v>
      </c>
      <c r="E142" s="44">
        <v>4134</v>
      </c>
      <c r="F142" s="67">
        <v>10.457655403</v>
      </c>
      <c r="G142" s="68">
        <v>4794</v>
      </c>
      <c r="H142" s="62">
        <f t="shared" si="12"/>
        <v>1.1596516690856313</v>
      </c>
    </row>
    <row r="143" spans="1:8">
      <c r="A143">
        <f t="shared" si="11"/>
        <v>7</v>
      </c>
      <c r="B143" s="44" t="s">
        <v>69</v>
      </c>
      <c r="C143" s="44">
        <v>2008</v>
      </c>
      <c r="D143" s="67">
        <v>1.2444470153</v>
      </c>
      <c r="E143" s="44">
        <v>4322</v>
      </c>
      <c r="F143" s="67">
        <v>10.690997230000001</v>
      </c>
      <c r="G143" s="68">
        <v>3610</v>
      </c>
      <c r="H143" s="62">
        <f t="shared" si="12"/>
        <v>0.83526145303100419</v>
      </c>
    </row>
    <row r="144" spans="1:8">
      <c r="A144">
        <f t="shared" si="11"/>
        <v>7</v>
      </c>
      <c r="B144" s="44" t="s">
        <v>69</v>
      </c>
      <c r="C144" s="44">
        <v>2009</v>
      </c>
      <c r="D144" s="67">
        <v>1.7561026065000001</v>
      </c>
      <c r="E144" s="44">
        <v>2417</v>
      </c>
      <c r="F144" s="67">
        <v>7.4161947904999996</v>
      </c>
      <c r="G144" s="68">
        <v>883</v>
      </c>
      <c r="H144" s="62">
        <f t="shared" si="12"/>
        <v>0.36532892014894497</v>
      </c>
    </row>
    <row r="145" spans="1:8">
      <c r="A145">
        <f t="shared" si="11"/>
        <v>7</v>
      </c>
      <c r="B145" s="44" t="s">
        <v>69</v>
      </c>
      <c r="C145" s="44">
        <v>2010</v>
      </c>
      <c r="D145" s="67">
        <v>1.9311340206000001</v>
      </c>
      <c r="E145" s="44">
        <v>2425</v>
      </c>
      <c r="F145" s="67">
        <v>10.059071729999999</v>
      </c>
      <c r="G145" s="68">
        <v>711</v>
      </c>
      <c r="H145" s="62">
        <f t="shared" si="12"/>
        <v>0.29319587628865978</v>
      </c>
    </row>
    <row r="146" spans="1:8">
      <c r="A146">
        <f t="shared" si="11"/>
        <v>7</v>
      </c>
      <c r="B146" s="44" t="s">
        <v>69</v>
      </c>
      <c r="C146" s="44">
        <v>2011</v>
      </c>
      <c r="D146" s="67">
        <v>1.4735006974</v>
      </c>
      <c r="E146" s="44">
        <v>2868</v>
      </c>
      <c r="F146" s="67">
        <v>10.118846695</v>
      </c>
      <c r="G146" s="68">
        <v>711</v>
      </c>
      <c r="H146" s="62">
        <f t="shared" si="12"/>
        <v>0.24790794979079497</v>
      </c>
    </row>
    <row r="147" spans="1:8">
      <c r="A147">
        <f t="shared" si="11"/>
        <v>7</v>
      </c>
      <c r="B147" s="44" t="s">
        <v>69</v>
      </c>
      <c r="C147" s="44">
        <v>2012</v>
      </c>
      <c r="D147" s="67">
        <v>1.532677665</v>
      </c>
      <c r="E147" s="44">
        <v>3152</v>
      </c>
      <c r="F147" s="67">
        <v>8.4555256065000002</v>
      </c>
      <c r="G147" s="68">
        <v>742</v>
      </c>
      <c r="H147" s="62">
        <f t="shared" si="12"/>
        <v>0.23540609137055837</v>
      </c>
    </row>
    <row r="148" spans="1:8">
      <c r="A148">
        <f t="shared" si="11"/>
        <v>7</v>
      </c>
      <c r="B148" s="44" t="s">
        <v>69</v>
      </c>
      <c r="C148" s="44">
        <v>2013</v>
      </c>
      <c r="D148" s="67">
        <v>1.2800248138999999</v>
      </c>
      <c r="E148" s="44">
        <v>4030</v>
      </c>
      <c r="F148" s="67">
        <v>7.7349546579000004</v>
      </c>
      <c r="G148" s="68">
        <v>1213</v>
      </c>
      <c r="H148" s="62">
        <f t="shared" si="12"/>
        <v>0.3009925558312655</v>
      </c>
    </row>
    <row r="149" spans="1:8">
      <c r="A149">
        <f t="shared" si="11"/>
        <v>7</v>
      </c>
      <c r="B149" s="44" t="s">
        <v>69</v>
      </c>
      <c r="C149" s="44">
        <v>2014</v>
      </c>
      <c r="D149" s="67">
        <v>1.0907527317000001</v>
      </c>
      <c r="E149" s="44">
        <v>4942</v>
      </c>
      <c r="F149" s="67">
        <v>7.5038542396999999</v>
      </c>
      <c r="G149" s="68">
        <v>1427</v>
      </c>
      <c r="H149" s="62">
        <f t="shared" ref="H149:H156" si="13">G149/E149</f>
        <v>0.28874949413193041</v>
      </c>
    </row>
    <row r="150" spans="1:8">
      <c r="A150">
        <f t="shared" si="11"/>
        <v>7</v>
      </c>
      <c r="B150" s="189" t="s">
        <v>69</v>
      </c>
      <c r="C150" s="189">
        <v>2015</v>
      </c>
      <c r="D150" s="190">
        <v>1.2563446582</v>
      </c>
      <c r="E150" s="189">
        <v>4886</v>
      </c>
      <c r="F150" s="190">
        <v>7.6587837837999997</v>
      </c>
      <c r="G150" s="191">
        <v>1776</v>
      </c>
      <c r="H150" s="62">
        <f t="shared" si="13"/>
        <v>0.36348751534997953</v>
      </c>
    </row>
    <row r="151" spans="1:8">
      <c r="A151">
        <f t="shared" si="11"/>
        <v>7</v>
      </c>
      <c r="B151" s="189" t="s">
        <v>69</v>
      </c>
      <c r="C151" s="189">
        <v>2016</v>
      </c>
      <c r="D151" s="190">
        <v>1.2099780702</v>
      </c>
      <c r="E151" s="189">
        <v>4560</v>
      </c>
      <c r="F151" s="190">
        <v>8.0424192665999996</v>
      </c>
      <c r="G151" s="191">
        <v>1827</v>
      </c>
      <c r="H151" s="62">
        <f t="shared" si="13"/>
        <v>0.4006578947368421</v>
      </c>
    </row>
    <row r="152" spans="1:8">
      <c r="A152">
        <f t="shared" si="11"/>
        <v>7</v>
      </c>
      <c r="B152" s="189" t="s">
        <v>69</v>
      </c>
      <c r="C152" s="189">
        <v>2017</v>
      </c>
      <c r="D152" s="190">
        <v>1.1661452902</v>
      </c>
      <c r="E152" s="189">
        <v>5754</v>
      </c>
      <c r="F152" s="190">
        <v>7.6269180183999996</v>
      </c>
      <c r="G152" s="191">
        <v>2281</v>
      </c>
      <c r="H152" s="62">
        <f t="shared" si="13"/>
        <v>0.39641988182134169</v>
      </c>
    </row>
    <row r="153" spans="1:8">
      <c r="A153">
        <f t="shared" si="11"/>
        <v>7</v>
      </c>
      <c r="B153" s="189" t="s">
        <v>69</v>
      </c>
      <c r="C153" s="189">
        <v>2018</v>
      </c>
      <c r="D153" s="190">
        <v>1.1035816378000001</v>
      </c>
      <c r="E153" s="189">
        <v>5947</v>
      </c>
      <c r="F153" s="190">
        <v>8.5639534883999993</v>
      </c>
      <c r="G153" s="191">
        <v>2322</v>
      </c>
      <c r="H153" s="62">
        <f t="shared" si="13"/>
        <v>0.39044896586514211</v>
      </c>
    </row>
    <row r="154" spans="1:8">
      <c r="A154">
        <f t="shared" si="11"/>
        <v>7</v>
      </c>
      <c r="B154" s="189" t="s">
        <v>69</v>
      </c>
      <c r="C154" s="189">
        <v>2019</v>
      </c>
      <c r="D154" s="190">
        <v>1.0065623423000001</v>
      </c>
      <c r="E154" s="189">
        <v>5943</v>
      </c>
      <c r="F154" s="190">
        <v>8.8826998688999996</v>
      </c>
      <c r="G154" s="191">
        <v>2289</v>
      </c>
      <c r="H154" s="62">
        <f t="shared" si="13"/>
        <v>0.38515901060070673</v>
      </c>
    </row>
    <row r="155" spans="1:8">
      <c r="A155">
        <f t="shared" si="11"/>
        <v>7</v>
      </c>
      <c r="B155" s="189" t="s">
        <v>69</v>
      </c>
      <c r="C155" s="189">
        <v>2020</v>
      </c>
      <c r="D155" s="190">
        <v>1.2773170225999999</v>
      </c>
      <c r="E155" s="189">
        <v>4823</v>
      </c>
      <c r="F155" s="190">
        <v>9.4066502462999999</v>
      </c>
      <c r="G155" s="191">
        <v>2030</v>
      </c>
      <c r="H155" s="62">
        <f t="shared" si="13"/>
        <v>0.42089985486211901</v>
      </c>
    </row>
    <row r="156" spans="1:8">
      <c r="A156">
        <f t="shared" si="11"/>
        <v>7</v>
      </c>
      <c r="B156" s="189" t="s">
        <v>69</v>
      </c>
      <c r="C156" s="189">
        <v>2021</v>
      </c>
      <c r="D156" s="190">
        <v>1.0200849117999999</v>
      </c>
      <c r="E156" s="189">
        <v>6124</v>
      </c>
      <c r="F156" s="190">
        <v>9.3821376281000006</v>
      </c>
      <c r="G156" s="191">
        <v>2732</v>
      </c>
      <c r="H156" s="62">
        <f t="shared" si="13"/>
        <v>0.44611365120836055</v>
      </c>
    </row>
    <row r="157" spans="1:8">
      <c r="A157">
        <f t="shared" si="11"/>
        <v>8</v>
      </c>
      <c r="H157" s="62"/>
    </row>
    <row r="158" spans="1:8">
      <c r="A158">
        <f t="shared" si="11"/>
        <v>8</v>
      </c>
      <c r="H158" s="62"/>
    </row>
    <row r="159" spans="1:8">
      <c r="A159">
        <f t="shared" si="11"/>
        <v>8</v>
      </c>
      <c r="H159" s="62"/>
    </row>
    <row r="160" spans="1:8">
      <c r="A160">
        <f t="shared" si="11"/>
        <v>8</v>
      </c>
      <c r="H160" s="62"/>
    </row>
    <row r="161" spans="1:8">
      <c r="A161">
        <f t="shared" si="11"/>
        <v>8</v>
      </c>
      <c r="H161" s="62"/>
    </row>
    <row r="162" spans="1:8">
      <c r="A162">
        <f t="shared" si="11"/>
        <v>8</v>
      </c>
      <c r="H162" s="62"/>
    </row>
    <row r="163" spans="1:8">
      <c r="A163">
        <f t="shared" si="11"/>
        <v>8</v>
      </c>
      <c r="H163" s="62"/>
    </row>
    <row r="164" spans="1:8">
      <c r="A164">
        <f t="shared" si="11"/>
        <v>8</v>
      </c>
      <c r="H164" s="62"/>
    </row>
    <row r="165" spans="1:8">
      <c r="A165">
        <f t="shared" si="11"/>
        <v>8</v>
      </c>
      <c r="H165" s="62"/>
    </row>
    <row r="166" spans="1:8">
      <c r="A166">
        <f t="shared" si="11"/>
        <v>8</v>
      </c>
      <c r="H166" s="62"/>
    </row>
    <row r="167" spans="1:8">
      <c r="A167">
        <f t="shared" si="11"/>
        <v>8</v>
      </c>
      <c r="H167" s="62"/>
    </row>
    <row r="168" spans="1:8">
      <c r="A168">
        <f t="shared" si="11"/>
        <v>8</v>
      </c>
      <c r="H168" s="62"/>
    </row>
    <row r="169" spans="1:8">
      <c r="A169">
        <f t="shared" si="11"/>
        <v>8</v>
      </c>
      <c r="H169" s="62"/>
    </row>
    <row r="170" spans="1:8">
      <c r="A170">
        <f t="shared" si="11"/>
        <v>8</v>
      </c>
      <c r="H170" s="62"/>
    </row>
    <row r="171" spans="1:8">
      <c r="A171">
        <f t="shared" si="11"/>
        <v>8</v>
      </c>
      <c r="H171" s="62"/>
    </row>
    <row r="172" spans="1:8">
      <c r="A172">
        <f t="shared" si="11"/>
        <v>8</v>
      </c>
      <c r="H172" s="62"/>
    </row>
    <row r="173" spans="1:8">
      <c r="A173">
        <f t="shared" si="11"/>
        <v>8</v>
      </c>
      <c r="H173" s="62"/>
    </row>
    <row r="174" spans="1:8">
      <c r="A174">
        <f t="shared" si="11"/>
        <v>8</v>
      </c>
      <c r="H174" s="62"/>
    </row>
    <row r="175" spans="1:8">
      <c r="A175">
        <f t="shared" si="11"/>
        <v>8</v>
      </c>
      <c r="H175" s="62"/>
    </row>
    <row r="176" spans="1:8">
      <c r="A176">
        <f t="shared" si="11"/>
        <v>8</v>
      </c>
      <c r="H176" s="62"/>
    </row>
    <row r="177" spans="1:8">
      <c r="A177">
        <f t="shared" si="11"/>
        <v>8</v>
      </c>
      <c r="H177" s="62"/>
    </row>
    <row r="178" spans="1:8">
      <c r="A178">
        <f t="shared" si="11"/>
        <v>8</v>
      </c>
      <c r="H178" s="62"/>
    </row>
    <row r="179" spans="1:8">
      <c r="A179">
        <f t="shared" si="11"/>
        <v>8</v>
      </c>
      <c r="H179" s="62"/>
    </row>
    <row r="180" spans="1:8">
      <c r="A180">
        <f t="shared" si="11"/>
        <v>8</v>
      </c>
      <c r="H180" s="62"/>
    </row>
    <row r="181" spans="1:8">
      <c r="A181">
        <f t="shared" si="11"/>
        <v>8</v>
      </c>
      <c r="H181" s="62"/>
    </row>
    <row r="182" spans="1:8">
      <c r="A182">
        <f t="shared" si="11"/>
        <v>8</v>
      </c>
      <c r="H182" s="62"/>
    </row>
    <row r="183" spans="1:8">
      <c r="A183">
        <f t="shared" si="11"/>
        <v>8</v>
      </c>
      <c r="H183" s="62"/>
    </row>
    <row r="184" spans="1:8">
      <c r="A184">
        <f t="shared" si="11"/>
        <v>8</v>
      </c>
      <c r="H184" s="62"/>
    </row>
    <row r="185" spans="1:8">
      <c r="A185">
        <f t="shared" si="11"/>
        <v>8</v>
      </c>
      <c r="H185" s="62"/>
    </row>
    <row r="186" spans="1:8">
      <c r="A186">
        <f t="shared" si="11"/>
        <v>8</v>
      </c>
      <c r="H186" s="62"/>
    </row>
    <row r="187" spans="1:8">
      <c r="A187">
        <f t="shared" si="11"/>
        <v>8</v>
      </c>
      <c r="H187" s="62"/>
    </row>
    <row r="188" spans="1:8">
      <c r="A188">
        <f t="shared" si="11"/>
        <v>8</v>
      </c>
      <c r="H188" s="62"/>
    </row>
    <row r="189" spans="1:8">
      <c r="A189">
        <f t="shared" si="11"/>
        <v>8</v>
      </c>
      <c r="H189" s="62"/>
    </row>
    <row r="190" spans="1:8">
      <c r="A190">
        <f t="shared" si="11"/>
        <v>8</v>
      </c>
      <c r="H190" s="62"/>
    </row>
    <row r="191" spans="1:8">
      <c r="A191">
        <f t="shared" si="11"/>
        <v>8</v>
      </c>
      <c r="H191" s="62"/>
    </row>
    <row r="192" spans="1:8">
      <c r="A192">
        <f t="shared" si="11"/>
        <v>8</v>
      </c>
      <c r="H192" s="62"/>
    </row>
    <row r="193" spans="1:8">
      <c r="A193">
        <f t="shared" si="11"/>
        <v>8</v>
      </c>
      <c r="H193" s="62"/>
    </row>
    <row r="194" spans="1:8">
      <c r="A194">
        <f t="shared" si="11"/>
        <v>8</v>
      </c>
      <c r="H194" s="62"/>
    </row>
    <row r="195" spans="1:8">
      <c r="A195">
        <f t="shared" si="11"/>
        <v>8</v>
      </c>
      <c r="H195" s="62"/>
    </row>
    <row r="196" spans="1:8">
      <c r="A196">
        <f t="shared" ref="A196:A259" si="14">IF(B196=B195, A195, A195+1)</f>
        <v>8</v>
      </c>
      <c r="H196" s="62"/>
    </row>
    <row r="197" spans="1:8">
      <c r="A197">
        <f t="shared" si="14"/>
        <v>8</v>
      </c>
      <c r="H197" s="62"/>
    </row>
    <row r="198" spans="1:8">
      <c r="A198">
        <f t="shared" si="14"/>
        <v>8</v>
      </c>
      <c r="H198" s="62"/>
    </row>
    <row r="199" spans="1:8">
      <c r="A199">
        <f t="shared" si="14"/>
        <v>8</v>
      </c>
      <c r="H199" s="62"/>
    </row>
    <row r="200" spans="1:8">
      <c r="A200">
        <f t="shared" si="14"/>
        <v>8</v>
      </c>
      <c r="H200" s="62"/>
    </row>
    <row r="201" spans="1:8">
      <c r="A201">
        <f t="shared" si="14"/>
        <v>8</v>
      </c>
      <c r="H201" s="62"/>
    </row>
    <row r="202" spans="1:8">
      <c r="A202">
        <f t="shared" si="14"/>
        <v>8</v>
      </c>
      <c r="H202" s="62"/>
    </row>
    <row r="203" spans="1:8">
      <c r="A203">
        <f t="shared" si="14"/>
        <v>8</v>
      </c>
      <c r="H203" s="62"/>
    </row>
    <row r="204" spans="1:8">
      <c r="A204">
        <f t="shared" si="14"/>
        <v>8</v>
      </c>
      <c r="H204" s="62"/>
    </row>
    <row r="205" spans="1:8">
      <c r="A205">
        <f t="shared" si="14"/>
        <v>8</v>
      </c>
      <c r="H205" s="62"/>
    </row>
    <row r="206" spans="1:8">
      <c r="A206">
        <f t="shared" si="14"/>
        <v>8</v>
      </c>
      <c r="H206" s="62"/>
    </row>
    <row r="207" spans="1:8">
      <c r="A207">
        <f t="shared" si="14"/>
        <v>8</v>
      </c>
      <c r="H207" s="62"/>
    </row>
    <row r="208" spans="1:8">
      <c r="A208">
        <f t="shared" si="14"/>
        <v>8</v>
      </c>
      <c r="H208" s="62"/>
    </row>
    <row r="209" spans="1:8">
      <c r="A209">
        <f t="shared" si="14"/>
        <v>8</v>
      </c>
      <c r="H209" s="62"/>
    </row>
    <row r="210" spans="1:8">
      <c r="A210">
        <f t="shared" si="14"/>
        <v>8</v>
      </c>
      <c r="H210" s="62"/>
    </row>
    <row r="211" spans="1:8">
      <c r="A211">
        <f t="shared" si="14"/>
        <v>8</v>
      </c>
      <c r="H211" s="62"/>
    </row>
    <row r="212" spans="1:8">
      <c r="A212">
        <f t="shared" si="14"/>
        <v>8</v>
      </c>
      <c r="H212" s="62"/>
    </row>
    <row r="213" spans="1:8">
      <c r="A213">
        <f t="shared" si="14"/>
        <v>8</v>
      </c>
      <c r="H213" s="62"/>
    </row>
    <row r="214" spans="1:8">
      <c r="A214">
        <f t="shared" si="14"/>
        <v>8</v>
      </c>
      <c r="H214" s="62"/>
    </row>
    <row r="215" spans="1:8">
      <c r="A215">
        <f t="shared" si="14"/>
        <v>8</v>
      </c>
      <c r="H215" s="62"/>
    </row>
    <row r="216" spans="1:8">
      <c r="A216">
        <f t="shared" si="14"/>
        <v>8</v>
      </c>
      <c r="H216" s="62"/>
    </row>
    <row r="217" spans="1:8">
      <c r="A217">
        <f t="shared" si="14"/>
        <v>8</v>
      </c>
      <c r="H217" s="62"/>
    </row>
    <row r="218" spans="1:8">
      <c r="A218">
        <f t="shared" si="14"/>
        <v>8</v>
      </c>
      <c r="H218" s="62"/>
    </row>
    <row r="219" spans="1:8">
      <c r="A219">
        <f t="shared" si="14"/>
        <v>8</v>
      </c>
      <c r="H219" s="62"/>
    </row>
    <row r="220" spans="1:8">
      <c r="A220">
        <f t="shared" si="14"/>
        <v>8</v>
      </c>
      <c r="H220" s="62"/>
    </row>
    <row r="221" spans="1:8">
      <c r="A221">
        <f t="shared" si="14"/>
        <v>8</v>
      </c>
      <c r="H221" s="62"/>
    </row>
    <row r="222" spans="1:8">
      <c r="A222">
        <f t="shared" si="14"/>
        <v>8</v>
      </c>
      <c r="H222" s="62"/>
    </row>
    <row r="223" spans="1:8">
      <c r="A223">
        <f t="shared" si="14"/>
        <v>8</v>
      </c>
      <c r="H223" s="62"/>
    </row>
    <row r="224" spans="1:8">
      <c r="A224">
        <f t="shared" si="14"/>
        <v>8</v>
      </c>
      <c r="H224" s="62"/>
    </row>
    <row r="225" spans="1:8">
      <c r="A225">
        <f t="shared" si="14"/>
        <v>8</v>
      </c>
      <c r="H225" s="62"/>
    </row>
    <row r="226" spans="1:8">
      <c r="A226">
        <f t="shared" si="14"/>
        <v>8</v>
      </c>
      <c r="H226" s="62"/>
    </row>
    <row r="227" spans="1:8">
      <c r="A227">
        <f t="shared" si="14"/>
        <v>8</v>
      </c>
      <c r="H227" s="62"/>
    </row>
    <row r="228" spans="1:8">
      <c r="A228">
        <f t="shared" si="14"/>
        <v>8</v>
      </c>
      <c r="H228" s="62"/>
    </row>
    <row r="229" spans="1:8">
      <c r="A229">
        <f t="shared" si="14"/>
        <v>8</v>
      </c>
      <c r="H229" s="62"/>
    </row>
    <row r="230" spans="1:8">
      <c r="A230">
        <f t="shared" si="14"/>
        <v>8</v>
      </c>
      <c r="H230" s="62"/>
    </row>
    <row r="231" spans="1:8">
      <c r="A231">
        <f t="shared" si="14"/>
        <v>8</v>
      </c>
      <c r="H231" s="62"/>
    </row>
    <row r="232" spans="1:8">
      <c r="A232">
        <f t="shared" si="14"/>
        <v>8</v>
      </c>
      <c r="H232" s="62"/>
    </row>
    <row r="233" spans="1:8">
      <c r="A233">
        <f t="shared" si="14"/>
        <v>8</v>
      </c>
      <c r="H233" s="62"/>
    </row>
    <row r="234" spans="1:8">
      <c r="A234">
        <f t="shared" si="14"/>
        <v>8</v>
      </c>
      <c r="H234" s="62"/>
    </row>
    <row r="235" spans="1:8">
      <c r="A235">
        <f t="shared" si="14"/>
        <v>8</v>
      </c>
      <c r="H235" s="62"/>
    </row>
    <row r="236" spans="1:8">
      <c r="A236">
        <f t="shared" si="14"/>
        <v>8</v>
      </c>
      <c r="H236" s="62"/>
    </row>
    <row r="237" spans="1:8">
      <c r="A237">
        <f t="shared" si="14"/>
        <v>8</v>
      </c>
      <c r="H237" s="62"/>
    </row>
    <row r="238" spans="1:8">
      <c r="A238">
        <f t="shared" si="14"/>
        <v>8</v>
      </c>
      <c r="H238" s="62"/>
    </row>
    <row r="239" spans="1:8">
      <c r="A239">
        <f t="shared" si="14"/>
        <v>8</v>
      </c>
      <c r="H239" s="62"/>
    </row>
    <row r="240" spans="1:8">
      <c r="A240">
        <f t="shared" si="14"/>
        <v>8</v>
      </c>
      <c r="H240" s="62"/>
    </row>
    <row r="241" spans="1:8">
      <c r="A241">
        <f t="shared" si="14"/>
        <v>8</v>
      </c>
      <c r="H241" s="62"/>
    </row>
    <row r="242" spans="1:8">
      <c r="A242">
        <f t="shared" si="14"/>
        <v>8</v>
      </c>
      <c r="H242" s="62"/>
    </row>
    <row r="243" spans="1:8">
      <c r="A243">
        <f t="shared" si="14"/>
        <v>8</v>
      </c>
      <c r="H243" s="62"/>
    </row>
    <row r="244" spans="1:8">
      <c r="A244">
        <f t="shared" si="14"/>
        <v>8</v>
      </c>
      <c r="H244" s="62"/>
    </row>
    <row r="245" spans="1:8">
      <c r="A245">
        <f t="shared" si="14"/>
        <v>8</v>
      </c>
      <c r="H245" s="62"/>
    </row>
    <row r="246" spans="1:8">
      <c r="A246">
        <f t="shared" si="14"/>
        <v>8</v>
      </c>
      <c r="H246" s="62"/>
    </row>
    <row r="247" spans="1:8">
      <c r="A247">
        <f t="shared" si="14"/>
        <v>8</v>
      </c>
      <c r="H247" s="62"/>
    </row>
    <row r="248" spans="1:8">
      <c r="A248">
        <f t="shared" si="14"/>
        <v>8</v>
      </c>
      <c r="H248" s="62"/>
    </row>
    <row r="249" spans="1:8">
      <c r="A249">
        <f t="shared" si="14"/>
        <v>8</v>
      </c>
      <c r="H249" s="62"/>
    </row>
    <row r="250" spans="1:8">
      <c r="A250">
        <f t="shared" si="14"/>
        <v>8</v>
      </c>
      <c r="H250" s="62"/>
    </row>
    <row r="251" spans="1:8">
      <c r="A251">
        <f t="shared" si="14"/>
        <v>8</v>
      </c>
      <c r="H251" s="62"/>
    </row>
    <row r="252" spans="1:8">
      <c r="A252">
        <f t="shared" si="14"/>
        <v>8</v>
      </c>
      <c r="H252" s="62"/>
    </row>
    <row r="253" spans="1:8">
      <c r="A253">
        <f t="shared" si="14"/>
        <v>8</v>
      </c>
      <c r="H253" s="62"/>
    </row>
    <row r="254" spans="1:8">
      <c r="A254">
        <f t="shared" si="14"/>
        <v>8</v>
      </c>
      <c r="H254" s="62"/>
    </row>
    <row r="255" spans="1:8">
      <c r="A255">
        <f t="shared" si="14"/>
        <v>8</v>
      </c>
      <c r="H255" s="62"/>
    </row>
    <row r="256" spans="1:8">
      <c r="A256">
        <f t="shared" si="14"/>
        <v>8</v>
      </c>
      <c r="H256" s="62"/>
    </row>
    <row r="257" spans="1:8">
      <c r="A257">
        <f t="shared" si="14"/>
        <v>8</v>
      </c>
      <c r="H257" s="62"/>
    </row>
    <row r="258" spans="1:8">
      <c r="A258">
        <f t="shared" si="14"/>
        <v>8</v>
      </c>
      <c r="H258" s="62"/>
    </row>
    <row r="259" spans="1:8">
      <c r="A259">
        <f t="shared" si="14"/>
        <v>8</v>
      </c>
      <c r="H259" s="62"/>
    </row>
    <row r="260" spans="1:8">
      <c r="A260">
        <f t="shared" ref="A260:A323" si="15">IF(B260=B259, A259, A259+1)</f>
        <v>8</v>
      </c>
      <c r="H260" s="62"/>
    </row>
    <row r="261" spans="1:8">
      <c r="A261">
        <f t="shared" si="15"/>
        <v>8</v>
      </c>
      <c r="H261" s="62"/>
    </row>
    <row r="262" spans="1:8">
      <c r="A262">
        <f t="shared" si="15"/>
        <v>8</v>
      </c>
      <c r="H262" s="62"/>
    </row>
    <row r="263" spans="1:8">
      <c r="A263">
        <f t="shared" si="15"/>
        <v>8</v>
      </c>
      <c r="H263" s="62"/>
    </row>
    <row r="264" spans="1:8">
      <c r="A264">
        <f t="shared" si="15"/>
        <v>8</v>
      </c>
      <c r="H264" s="62"/>
    </row>
    <row r="265" spans="1:8">
      <c r="A265">
        <f t="shared" si="15"/>
        <v>8</v>
      </c>
      <c r="H265" s="62"/>
    </row>
    <row r="266" spans="1:8">
      <c r="A266">
        <f t="shared" si="15"/>
        <v>8</v>
      </c>
      <c r="H266" s="62"/>
    </row>
    <row r="267" spans="1:8">
      <c r="A267">
        <f t="shared" si="15"/>
        <v>8</v>
      </c>
      <c r="H267" s="62"/>
    </row>
    <row r="268" spans="1:8">
      <c r="A268">
        <f t="shared" si="15"/>
        <v>8</v>
      </c>
      <c r="H268" s="62"/>
    </row>
    <row r="269" spans="1:8">
      <c r="A269">
        <f t="shared" si="15"/>
        <v>8</v>
      </c>
      <c r="H269" s="62"/>
    </row>
    <row r="270" spans="1:8">
      <c r="A270">
        <f t="shared" si="15"/>
        <v>8</v>
      </c>
      <c r="H270" s="62"/>
    </row>
    <row r="271" spans="1:8">
      <c r="A271">
        <f t="shared" si="15"/>
        <v>8</v>
      </c>
      <c r="H271" s="62"/>
    </row>
    <row r="272" spans="1:8">
      <c r="A272">
        <f t="shared" si="15"/>
        <v>8</v>
      </c>
      <c r="H272" s="62"/>
    </row>
    <row r="273" spans="1:8">
      <c r="A273">
        <f t="shared" si="15"/>
        <v>8</v>
      </c>
      <c r="H273" s="62"/>
    </row>
    <row r="274" spans="1:8">
      <c r="A274">
        <f t="shared" si="15"/>
        <v>8</v>
      </c>
      <c r="H274" s="62"/>
    </row>
    <row r="275" spans="1:8">
      <c r="A275">
        <f t="shared" si="15"/>
        <v>8</v>
      </c>
      <c r="H275" s="62"/>
    </row>
    <row r="276" spans="1:8">
      <c r="A276">
        <f t="shared" si="15"/>
        <v>8</v>
      </c>
      <c r="H276" s="62"/>
    </row>
    <row r="277" spans="1:8">
      <c r="A277">
        <f t="shared" si="15"/>
        <v>8</v>
      </c>
      <c r="H277" s="62"/>
    </row>
    <row r="278" spans="1:8">
      <c r="A278">
        <f t="shared" si="15"/>
        <v>8</v>
      </c>
      <c r="H278" s="62"/>
    </row>
    <row r="279" spans="1:8">
      <c r="A279">
        <f t="shared" si="15"/>
        <v>8</v>
      </c>
      <c r="H279" s="62"/>
    </row>
    <row r="280" spans="1:8">
      <c r="A280">
        <f t="shared" si="15"/>
        <v>8</v>
      </c>
      <c r="H280" s="62"/>
    </row>
    <row r="281" spans="1:8">
      <c r="A281">
        <f t="shared" si="15"/>
        <v>8</v>
      </c>
      <c r="H281" s="62"/>
    </row>
    <row r="282" spans="1:8">
      <c r="A282">
        <f t="shared" si="15"/>
        <v>8</v>
      </c>
      <c r="H282" s="62"/>
    </row>
    <row r="283" spans="1:8">
      <c r="A283">
        <f t="shared" si="15"/>
        <v>8</v>
      </c>
      <c r="H283" s="62"/>
    </row>
    <row r="284" spans="1:8">
      <c r="A284">
        <f t="shared" si="15"/>
        <v>8</v>
      </c>
      <c r="H284" s="62"/>
    </row>
    <row r="285" spans="1:8">
      <c r="A285">
        <f t="shared" si="15"/>
        <v>8</v>
      </c>
      <c r="H285" s="62"/>
    </row>
    <row r="286" spans="1:8">
      <c r="A286">
        <f t="shared" si="15"/>
        <v>8</v>
      </c>
      <c r="H286" s="62"/>
    </row>
    <row r="287" spans="1:8">
      <c r="A287">
        <f t="shared" si="15"/>
        <v>8</v>
      </c>
      <c r="H287" s="62"/>
    </row>
    <row r="288" spans="1:8">
      <c r="A288">
        <f t="shared" si="15"/>
        <v>8</v>
      </c>
      <c r="H288" s="62"/>
    </row>
    <row r="289" spans="1:8">
      <c r="A289">
        <f t="shared" si="15"/>
        <v>8</v>
      </c>
      <c r="H289" s="62"/>
    </row>
    <row r="290" spans="1:8">
      <c r="A290">
        <f t="shared" si="15"/>
        <v>8</v>
      </c>
      <c r="H290" s="62"/>
    </row>
    <row r="291" spans="1:8">
      <c r="A291">
        <f t="shared" si="15"/>
        <v>8</v>
      </c>
      <c r="H291" s="62"/>
    </row>
    <row r="292" spans="1:8">
      <c r="A292">
        <f t="shared" si="15"/>
        <v>8</v>
      </c>
      <c r="H292" s="62"/>
    </row>
    <row r="293" spans="1:8">
      <c r="A293">
        <f t="shared" si="15"/>
        <v>8</v>
      </c>
      <c r="H293" s="62"/>
    </row>
    <row r="294" spans="1:8">
      <c r="A294">
        <f t="shared" si="15"/>
        <v>8</v>
      </c>
      <c r="H294" s="62"/>
    </row>
    <row r="295" spans="1:8">
      <c r="A295">
        <f t="shared" si="15"/>
        <v>8</v>
      </c>
      <c r="H295" s="62"/>
    </row>
    <row r="296" spans="1:8">
      <c r="A296">
        <f t="shared" si="15"/>
        <v>8</v>
      </c>
      <c r="H296" s="62"/>
    </row>
    <row r="297" spans="1:8">
      <c r="A297">
        <f t="shared" si="15"/>
        <v>8</v>
      </c>
      <c r="H297" s="62"/>
    </row>
    <row r="298" spans="1:8">
      <c r="A298">
        <f t="shared" si="15"/>
        <v>8</v>
      </c>
      <c r="H298" s="62"/>
    </row>
    <row r="299" spans="1:8">
      <c r="A299">
        <f t="shared" si="15"/>
        <v>8</v>
      </c>
      <c r="H299" s="62"/>
    </row>
    <row r="300" spans="1:8">
      <c r="A300">
        <f t="shared" si="15"/>
        <v>8</v>
      </c>
      <c r="H300" s="62"/>
    </row>
    <row r="301" spans="1:8">
      <c r="A301">
        <f t="shared" si="15"/>
        <v>8</v>
      </c>
      <c r="H301" s="62"/>
    </row>
    <row r="302" spans="1:8">
      <c r="A302">
        <f t="shared" si="15"/>
        <v>8</v>
      </c>
      <c r="H302" s="62"/>
    </row>
    <row r="303" spans="1:8">
      <c r="A303">
        <f t="shared" si="15"/>
        <v>8</v>
      </c>
      <c r="H303" s="62"/>
    </row>
    <row r="304" spans="1:8">
      <c r="A304">
        <f t="shared" si="15"/>
        <v>8</v>
      </c>
      <c r="H304" s="62"/>
    </row>
    <row r="305" spans="1:8">
      <c r="A305">
        <f t="shared" si="15"/>
        <v>8</v>
      </c>
      <c r="H305" s="62"/>
    </row>
    <row r="306" spans="1:8">
      <c r="A306">
        <f t="shared" si="15"/>
        <v>8</v>
      </c>
      <c r="H306" s="62"/>
    </row>
    <row r="307" spans="1:8">
      <c r="A307">
        <f t="shared" si="15"/>
        <v>8</v>
      </c>
      <c r="H307" s="62"/>
    </row>
    <row r="308" spans="1:8">
      <c r="A308">
        <f t="shared" si="15"/>
        <v>8</v>
      </c>
      <c r="H308" s="62"/>
    </row>
    <row r="309" spans="1:8">
      <c r="A309">
        <f t="shared" si="15"/>
        <v>8</v>
      </c>
      <c r="H309" s="62"/>
    </row>
    <row r="310" spans="1:8">
      <c r="A310">
        <f t="shared" si="15"/>
        <v>8</v>
      </c>
      <c r="H310" s="62"/>
    </row>
    <row r="311" spans="1:8">
      <c r="A311">
        <f t="shared" si="15"/>
        <v>8</v>
      </c>
      <c r="H311" s="62"/>
    </row>
    <row r="312" spans="1:8">
      <c r="A312">
        <f t="shared" si="15"/>
        <v>8</v>
      </c>
      <c r="H312" s="62"/>
    </row>
    <row r="313" spans="1:8">
      <c r="A313">
        <f t="shared" si="15"/>
        <v>8</v>
      </c>
      <c r="H313" s="62"/>
    </row>
    <row r="314" spans="1:8">
      <c r="A314">
        <f t="shared" si="15"/>
        <v>8</v>
      </c>
      <c r="H314" s="62"/>
    </row>
    <row r="315" spans="1:8">
      <c r="A315">
        <f t="shared" si="15"/>
        <v>8</v>
      </c>
      <c r="H315" s="62"/>
    </row>
    <row r="316" spans="1:8">
      <c r="A316">
        <f t="shared" si="15"/>
        <v>8</v>
      </c>
      <c r="H316" s="62"/>
    </row>
    <row r="317" spans="1:8">
      <c r="A317">
        <f t="shared" si="15"/>
        <v>8</v>
      </c>
      <c r="H317" s="62"/>
    </row>
    <row r="318" spans="1:8">
      <c r="A318">
        <f t="shared" si="15"/>
        <v>8</v>
      </c>
      <c r="H318" s="62"/>
    </row>
    <row r="319" spans="1:8">
      <c r="A319">
        <f t="shared" si="15"/>
        <v>8</v>
      </c>
      <c r="H319" s="62"/>
    </row>
    <row r="320" spans="1:8">
      <c r="A320">
        <f t="shared" si="15"/>
        <v>8</v>
      </c>
      <c r="H320" s="62"/>
    </row>
    <row r="321" spans="1:8">
      <c r="A321">
        <f t="shared" si="15"/>
        <v>8</v>
      </c>
      <c r="H321" s="62"/>
    </row>
    <row r="322" spans="1:8">
      <c r="A322">
        <f t="shared" si="15"/>
        <v>8</v>
      </c>
      <c r="H322" s="62"/>
    </row>
    <row r="323" spans="1:8">
      <c r="A323">
        <f t="shared" si="15"/>
        <v>8</v>
      </c>
      <c r="H323" s="62"/>
    </row>
    <row r="324" spans="1:8">
      <c r="A324">
        <f t="shared" ref="A324:A387" si="16">IF(B324=B323, A323, A323+1)</f>
        <v>8</v>
      </c>
      <c r="H324" s="62"/>
    </row>
    <row r="325" spans="1:8">
      <c r="A325">
        <f t="shared" si="16"/>
        <v>8</v>
      </c>
      <c r="H325" s="62"/>
    </row>
    <row r="326" spans="1:8">
      <c r="A326">
        <f t="shared" si="16"/>
        <v>8</v>
      </c>
      <c r="H326" s="62"/>
    </row>
    <row r="327" spans="1:8">
      <c r="A327">
        <f t="shared" si="16"/>
        <v>8</v>
      </c>
      <c r="H327" s="62"/>
    </row>
    <row r="328" spans="1:8">
      <c r="A328">
        <f t="shared" si="16"/>
        <v>8</v>
      </c>
      <c r="H328" s="62"/>
    </row>
    <row r="329" spans="1:8">
      <c r="A329">
        <f t="shared" si="16"/>
        <v>8</v>
      </c>
      <c r="H329" s="62"/>
    </row>
    <row r="330" spans="1:8">
      <c r="A330">
        <f t="shared" si="16"/>
        <v>8</v>
      </c>
      <c r="H330" s="62"/>
    </row>
    <row r="331" spans="1:8">
      <c r="A331">
        <f t="shared" si="16"/>
        <v>8</v>
      </c>
      <c r="H331" s="62"/>
    </row>
    <row r="332" spans="1:8">
      <c r="A332">
        <f t="shared" si="16"/>
        <v>8</v>
      </c>
      <c r="H332" s="62"/>
    </row>
    <row r="333" spans="1:8">
      <c r="A333">
        <f t="shared" si="16"/>
        <v>8</v>
      </c>
      <c r="H333" s="62"/>
    </row>
    <row r="334" spans="1:8">
      <c r="A334">
        <f t="shared" si="16"/>
        <v>8</v>
      </c>
      <c r="H334" s="62"/>
    </row>
    <row r="335" spans="1:8">
      <c r="A335">
        <f t="shared" si="16"/>
        <v>8</v>
      </c>
      <c r="H335" s="62"/>
    </row>
    <row r="336" spans="1:8">
      <c r="A336">
        <f t="shared" si="16"/>
        <v>8</v>
      </c>
      <c r="H336" s="62"/>
    </row>
    <row r="337" spans="1:8">
      <c r="A337">
        <f t="shared" si="16"/>
        <v>8</v>
      </c>
      <c r="H337" s="62"/>
    </row>
    <row r="338" spans="1:8">
      <c r="A338">
        <f t="shared" si="16"/>
        <v>8</v>
      </c>
      <c r="H338" s="62"/>
    </row>
    <row r="339" spans="1:8">
      <c r="A339">
        <f t="shared" si="16"/>
        <v>8</v>
      </c>
      <c r="H339" s="62"/>
    </row>
    <row r="340" spans="1:8">
      <c r="A340">
        <f t="shared" si="16"/>
        <v>8</v>
      </c>
      <c r="H340" s="62"/>
    </row>
    <row r="341" spans="1:8">
      <c r="A341">
        <f t="shared" si="16"/>
        <v>8</v>
      </c>
      <c r="H341" s="62"/>
    </row>
    <row r="342" spans="1:8">
      <c r="A342">
        <f t="shared" si="16"/>
        <v>8</v>
      </c>
      <c r="H342" s="62"/>
    </row>
    <row r="343" spans="1:8">
      <c r="A343">
        <f t="shared" si="16"/>
        <v>8</v>
      </c>
      <c r="H343" s="62"/>
    </row>
    <row r="344" spans="1:8">
      <c r="A344">
        <f t="shared" si="16"/>
        <v>8</v>
      </c>
      <c r="H344" s="62"/>
    </row>
    <row r="345" spans="1:8">
      <c r="A345">
        <f t="shared" si="16"/>
        <v>8</v>
      </c>
      <c r="H345" s="62"/>
    </row>
    <row r="346" spans="1:8">
      <c r="A346">
        <f t="shared" si="16"/>
        <v>8</v>
      </c>
      <c r="H346" s="62"/>
    </row>
    <row r="347" spans="1:8">
      <c r="A347">
        <f t="shared" si="16"/>
        <v>8</v>
      </c>
      <c r="H347" s="62"/>
    </row>
    <row r="348" spans="1:8">
      <c r="A348">
        <f t="shared" si="16"/>
        <v>8</v>
      </c>
      <c r="H348" s="62"/>
    </row>
    <row r="349" spans="1:8">
      <c r="A349">
        <f t="shared" si="16"/>
        <v>8</v>
      </c>
      <c r="H349" s="62"/>
    </row>
    <row r="350" spans="1:8">
      <c r="A350">
        <f t="shared" si="16"/>
        <v>8</v>
      </c>
      <c r="H350" s="62"/>
    </row>
    <row r="351" spans="1:8">
      <c r="A351">
        <f t="shared" si="16"/>
        <v>8</v>
      </c>
      <c r="H351" s="62"/>
    </row>
    <row r="352" spans="1:8">
      <c r="A352">
        <f t="shared" si="16"/>
        <v>8</v>
      </c>
      <c r="H352" s="62"/>
    </row>
    <row r="353" spans="1:8">
      <c r="A353">
        <f t="shared" si="16"/>
        <v>8</v>
      </c>
      <c r="H353" s="62"/>
    </row>
    <row r="354" spans="1:8">
      <c r="A354">
        <f t="shared" si="16"/>
        <v>8</v>
      </c>
      <c r="H354" s="62"/>
    </row>
    <row r="355" spans="1:8">
      <c r="A355">
        <f t="shared" si="16"/>
        <v>8</v>
      </c>
      <c r="H355" s="62"/>
    </row>
    <row r="356" spans="1:8">
      <c r="A356">
        <f t="shared" si="16"/>
        <v>8</v>
      </c>
      <c r="H356" s="62"/>
    </row>
    <row r="357" spans="1:8">
      <c r="A357">
        <f t="shared" si="16"/>
        <v>8</v>
      </c>
      <c r="H357" s="62"/>
    </row>
    <row r="358" spans="1:8">
      <c r="A358">
        <f t="shared" si="16"/>
        <v>8</v>
      </c>
      <c r="H358" s="62"/>
    </row>
    <row r="359" spans="1:8">
      <c r="A359">
        <f t="shared" si="16"/>
        <v>8</v>
      </c>
      <c r="H359" s="62"/>
    </row>
    <row r="360" spans="1:8">
      <c r="A360">
        <f t="shared" si="16"/>
        <v>8</v>
      </c>
      <c r="H360" s="62"/>
    </row>
    <row r="361" spans="1:8">
      <c r="A361">
        <f t="shared" si="16"/>
        <v>8</v>
      </c>
      <c r="H361" s="62"/>
    </row>
    <row r="362" spans="1:8">
      <c r="A362">
        <f t="shared" si="16"/>
        <v>8</v>
      </c>
      <c r="H362" s="62"/>
    </row>
    <row r="363" spans="1:8">
      <c r="A363">
        <f t="shared" si="16"/>
        <v>8</v>
      </c>
      <c r="H363" s="62"/>
    </row>
    <row r="364" spans="1:8">
      <c r="A364">
        <f t="shared" si="16"/>
        <v>8</v>
      </c>
      <c r="H364" s="62"/>
    </row>
    <row r="365" spans="1:8">
      <c r="A365">
        <f t="shared" si="16"/>
        <v>8</v>
      </c>
      <c r="H365" s="62"/>
    </row>
    <row r="366" spans="1:8">
      <c r="A366">
        <f t="shared" si="16"/>
        <v>8</v>
      </c>
      <c r="H366" s="62"/>
    </row>
    <row r="367" spans="1:8">
      <c r="A367">
        <f t="shared" si="16"/>
        <v>8</v>
      </c>
      <c r="H367" s="62"/>
    </row>
    <row r="368" spans="1:8">
      <c r="A368">
        <f t="shared" si="16"/>
        <v>8</v>
      </c>
      <c r="H368" s="62"/>
    </row>
    <row r="369" spans="1:8">
      <c r="A369">
        <f t="shared" si="16"/>
        <v>8</v>
      </c>
      <c r="H369" s="62"/>
    </row>
    <row r="370" spans="1:8">
      <c r="A370">
        <f t="shared" si="16"/>
        <v>8</v>
      </c>
      <c r="H370" s="62"/>
    </row>
    <row r="371" spans="1:8">
      <c r="A371">
        <f t="shared" si="16"/>
        <v>8</v>
      </c>
      <c r="H371" s="62"/>
    </row>
    <row r="372" spans="1:8">
      <c r="A372">
        <f t="shared" si="16"/>
        <v>8</v>
      </c>
      <c r="H372" s="62"/>
    </row>
    <row r="373" spans="1:8">
      <c r="A373">
        <f t="shared" si="16"/>
        <v>8</v>
      </c>
      <c r="H373" s="62"/>
    </row>
    <row r="374" spans="1:8">
      <c r="A374">
        <f t="shared" si="16"/>
        <v>8</v>
      </c>
      <c r="H374" s="62"/>
    </row>
    <row r="375" spans="1:8">
      <c r="A375">
        <f t="shared" si="16"/>
        <v>8</v>
      </c>
      <c r="H375" s="62"/>
    </row>
    <row r="376" spans="1:8">
      <c r="A376">
        <f t="shared" si="16"/>
        <v>8</v>
      </c>
      <c r="H376" s="62"/>
    </row>
    <row r="377" spans="1:8">
      <c r="A377">
        <f t="shared" si="16"/>
        <v>8</v>
      </c>
      <c r="H377" s="62"/>
    </row>
    <row r="378" spans="1:8">
      <c r="A378">
        <f t="shared" si="16"/>
        <v>8</v>
      </c>
      <c r="H378" s="62"/>
    </row>
    <row r="379" spans="1:8">
      <c r="A379">
        <f t="shared" si="16"/>
        <v>8</v>
      </c>
      <c r="H379" s="62"/>
    </row>
    <row r="380" spans="1:8">
      <c r="A380">
        <f t="shared" si="16"/>
        <v>8</v>
      </c>
      <c r="H380" s="62"/>
    </row>
    <row r="381" spans="1:8">
      <c r="A381">
        <f t="shared" si="16"/>
        <v>8</v>
      </c>
      <c r="H381" s="62"/>
    </row>
    <row r="382" spans="1:8">
      <c r="A382">
        <f t="shared" si="16"/>
        <v>8</v>
      </c>
      <c r="H382" s="62"/>
    </row>
    <row r="383" spans="1:8">
      <c r="A383">
        <f t="shared" si="16"/>
        <v>8</v>
      </c>
      <c r="H383" s="62"/>
    </row>
    <row r="384" spans="1:8">
      <c r="A384">
        <f t="shared" si="16"/>
        <v>8</v>
      </c>
      <c r="H384" s="62"/>
    </row>
    <row r="385" spans="1:8">
      <c r="A385">
        <f t="shared" si="16"/>
        <v>8</v>
      </c>
      <c r="H385" s="62"/>
    </row>
    <row r="386" spans="1:8">
      <c r="A386">
        <f t="shared" si="16"/>
        <v>8</v>
      </c>
      <c r="H386" s="62"/>
    </row>
    <row r="387" spans="1:8">
      <c r="A387">
        <f t="shared" si="16"/>
        <v>8</v>
      </c>
      <c r="H387" s="62"/>
    </row>
    <row r="388" spans="1:8">
      <c r="A388">
        <f t="shared" ref="A388:A451" si="17">IF(B388=B387, A387, A387+1)</f>
        <v>8</v>
      </c>
      <c r="H388" s="62"/>
    </row>
    <row r="389" spans="1:8">
      <c r="A389">
        <f t="shared" si="17"/>
        <v>8</v>
      </c>
      <c r="H389" s="62"/>
    </row>
    <row r="390" spans="1:8">
      <c r="A390">
        <f t="shared" si="17"/>
        <v>8</v>
      </c>
      <c r="H390" s="62"/>
    </row>
    <row r="391" spans="1:8">
      <c r="A391">
        <f t="shared" si="17"/>
        <v>8</v>
      </c>
      <c r="H391" s="62"/>
    </row>
    <row r="392" spans="1:8">
      <c r="A392">
        <f t="shared" si="17"/>
        <v>8</v>
      </c>
      <c r="H392" s="62"/>
    </row>
    <row r="393" spans="1:8">
      <c r="A393">
        <f t="shared" si="17"/>
        <v>8</v>
      </c>
      <c r="H393" s="62"/>
    </row>
    <row r="394" spans="1:8">
      <c r="A394">
        <f t="shared" si="17"/>
        <v>8</v>
      </c>
      <c r="H394" s="62"/>
    </row>
    <row r="395" spans="1:8">
      <c r="A395">
        <f t="shared" si="17"/>
        <v>8</v>
      </c>
      <c r="H395" s="62"/>
    </row>
    <row r="396" spans="1:8">
      <c r="A396">
        <f t="shared" si="17"/>
        <v>8</v>
      </c>
      <c r="H396" s="62"/>
    </row>
    <row r="397" spans="1:8">
      <c r="A397">
        <f t="shared" si="17"/>
        <v>8</v>
      </c>
      <c r="H397" s="62"/>
    </row>
    <row r="398" spans="1:8">
      <c r="A398">
        <f t="shared" si="17"/>
        <v>8</v>
      </c>
      <c r="H398" s="62"/>
    </row>
    <row r="399" spans="1:8">
      <c r="A399">
        <f t="shared" si="17"/>
        <v>8</v>
      </c>
      <c r="H399" s="62"/>
    </row>
    <row r="400" spans="1:8">
      <c r="A400">
        <f t="shared" si="17"/>
        <v>8</v>
      </c>
      <c r="H400" s="62"/>
    </row>
    <row r="401" spans="1:8">
      <c r="A401">
        <f t="shared" si="17"/>
        <v>8</v>
      </c>
      <c r="H401" s="62"/>
    </row>
    <row r="402" spans="1:8">
      <c r="A402">
        <f t="shared" si="17"/>
        <v>8</v>
      </c>
      <c r="H402" s="62"/>
    </row>
    <row r="403" spans="1:8">
      <c r="A403">
        <f t="shared" si="17"/>
        <v>8</v>
      </c>
      <c r="H403" s="62"/>
    </row>
    <row r="404" spans="1:8">
      <c r="A404">
        <f t="shared" si="17"/>
        <v>8</v>
      </c>
      <c r="H404" s="62"/>
    </row>
    <row r="405" spans="1:8">
      <c r="A405">
        <f t="shared" si="17"/>
        <v>8</v>
      </c>
      <c r="H405" s="62"/>
    </row>
    <row r="406" spans="1:8">
      <c r="A406">
        <f t="shared" si="17"/>
        <v>8</v>
      </c>
      <c r="H406" s="62"/>
    </row>
    <row r="407" spans="1:8">
      <c r="A407">
        <f t="shared" si="17"/>
        <v>8</v>
      </c>
      <c r="H407" s="62"/>
    </row>
    <row r="408" spans="1:8">
      <c r="A408">
        <f t="shared" si="17"/>
        <v>8</v>
      </c>
      <c r="H408" s="62"/>
    </row>
    <row r="409" spans="1:8">
      <c r="A409">
        <f t="shared" si="17"/>
        <v>8</v>
      </c>
      <c r="H409" s="62"/>
    </row>
    <row r="410" spans="1:8">
      <c r="A410">
        <f t="shared" si="17"/>
        <v>8</v>
      </c>
      <c r="H410" s="62"/>
    </row>
    <row r="411" spans="1:8">
      <c r="A411">
        <f t="shared" si="17"/>
        <v>8</v>
      </c>
      <c r="H411" s="62"/>
    </row>
    <row r="412" spans="1:8">
      <c r="A412">
        <f t="shared" si="17"/>
        <v>8</v>
      </c>
      <c r="H412" s="62"/>
    </row>
    <row r="413" spans="1:8">
      <c r="A413">
        <f t="shared" si="17"/>
        <v>8</v>
      </c>
      <c r="H413" s="62"/>
    </row>
    <row r="414" spans="1:8">
      <c r="A414">
        <f t="shared" si="17"/>
        <v>8</v>
      </c>
      <c r="H414" s="62"/>
    </row>
    <row r="415" spans="1:8">
      <c r="A415">
        <f t="shared" si="17"/>
        <v>8</v>
      </c>
      <c r="H415" s="62"/>
    </row>
    <row r="416" spans="1:8">
      <c r="A416">
        <f t="shared" si="17"/>
        <v>8</v>
      </c>
      <c r="H416" s="62"/>
    </row>
    <row r="417" spans="1:8">
      <c r="A417">
        <f t="shared" si="17"/>
        <v>8</v>
      </c>
      <c r="H417" s="62"/>
    </row>
    <row r="418" spans="1:8">
      <c r="A418">
        <f t="shared" si="17"/>
        <v>8</v>
      </c>
      <c r="H418" s="62"/>
    </row>
    <row r="419" spans="1:8">
      <c r="A419">
        <f t="shared" si="17"/>
        <v>8</v>
      </c>
      <c r="H419" s="62"/>
    </row>
    <row r="420" spans="1:8">
      <c r="A420">
        <f t="shared" si="17"/>
        <v>8</v>
      </c>
      <c r="H420" s="62"/>
    </row>
    <row r="421" spans="1:8">
      <c r="A421">
        <f t="shared" si="17"/>
        <v>8</v>
      </c>
      <c r="H421" s="62"/>
    </row>
    <row r="422" spans="1:8">
      <c r="A422">
        <f t="shared" si="17"/>
        <v>8</v>
      </c>
      <c r="H422" s="62"/>
    </row>
    <row r="423" spans="1:8">
      <c r="A423">
        <f t="shared" si="17"/>
        <v>8</v>
      </c>
      <c r="H423" s="62"/>
    </row>
    <row r="424" spans="1:8">
      <c r="A424">
        <f t="shared" si="17"/>
        <v>8</v>
      </c>
      <c r="H424" s="62"/>
    </row>
    <row r="425" spans="1:8">
      <c r="A425">
        <f t="shared" si="17"/>
        <v>8</v>
      </c>
      <c r="H425" s="62"/>
    </row>
    <row r="426" spans="1:8">
      <c r="A426">
        <f t="shared" si="17"/>
        <v>8</v>
      </c>
      <c r="H426" s="62"/>
    </row>
    <row r="427" spans="1:8">
      <c r="A427">
        <f t="shared" si="17"/>
        <v>8</v>
      </c>
      <c r="H427" s="62"/>
    </row>
    <row r="428" spans="1:8">
      <c r="A428">
        <f t="shared" si="17"/>
        <v>8</v>
      </c>
      <c r="H428" s="62"/>
    </row>
    <row r="429" spans="1:8">
      <c r="A429">
        <f t="shared" si="17"/>
        <v>8</v>
      </c>
      <c r="H429" s="62"/>
    </row>
    <row r="430" spans="1:8">
      <c r="A430">
        <f t="shared" si="17"/>
        <v>8</v>
      </c>
      <c r="H430" s="62"/>
    </row>
    <row r="431" spans="1:8">
      <c r="A431">
        <f t="shared" si="17"/>
        <v>8</v>
      </c>
      <c r="H431" s="62"/>
    </row>
    <row r="432" spans="1:8">
      <c r="A432">
        <f t="shared" si="17"/>
        <v>8</v>
      </c>
      <c r="H432" s="62"/>
    </row>
    <row r="433" spans="1:8">
      <c r="A433">
        <f t="shared" si="17"/>
        <v>8</v>
      </c>
      <c r="H433" s="62"/>
    </row>
    <row r="434" spans="1:8">
      <c r="A434">
        <f t="shared" si="17"/>
        <v>8</v>
      </c>
      <c r="H434" s="62"/>
    </row>
    <row r="435" spans="1:8">
      <c r="A435">
        <f t="shared" si="17"/>
        <v>8</v>
      </c>
      <c r="H435" s="62"/>
    </row>
    <row r="436" spans="1:8">
      <c r="A436">
        <f t="shared" si="17"/>
        <v>8</v>
      </c>
      <c r="H436" s="62"/>
    </row>
    <row r="437" spans="1:8">
      <c r="A437">
        <f t="shared" si="17"/>
        <v>8</v>
      </c>
      <c r="H437" s="62"/>
    </row>
    <row r="438" spans="1:8">
      <c r="A438">
        <f t="shared" si="17"/>
        <v>8</v>
      </c>
      <c r="H438" s="62"/>
    </row>
    <row r="439" spans="1:8">
      <c r="A439">
        <f t="shared" si="17"/>
        <v>8</v>
      </c>
      <c r="H439" s="62"/>
    </row>
    <row r="440" spans="1:8">
      <c r="A440">
        <f t="shared" si="17"/>
        <v>8</v>
      </c>
      <c r="H440" s="62"/>
    </row>
    <row r="441" spans="1:8">
      <c r="A441">
        <f t="shared" si="17"/>
        <v>8</v>
      </c>
      <c r="H441" s="62"/>
    </row>
    <row r="442" spans="1:8">
      <c r="A442">
        <f t="shared" si="17"/>
        <v>8</v>
      </c>
      <c r="H442" s="62"/>
    </row>
    <row r="443" spans="1:8">
      <c r="A443">
        <f t="shared" si="17"/>
        <v>8</v>
      </c>
      <c r="H443" s="62"/>
    </row>
    <row r="444" spans="1:8">
      <c r="A444">
        <f t="shared" si="17"/>
        <v>8</v>
      </c>
      <c r="H444" s="62"/>
    </row>
    <row r="445" spans="1:8">
      <c r="A445">
        <f t="shared" si="17"/>
        <v>8</v>
      </c>
      <c r="H445" s="62"/>
    </row>
    <row r="446" spans="1:8">
      <c r="A446">
        <f t="shared" si="17"/>
        <v>8</v>
      </c>
      <c r="H446" s="62"/>
    </row>
    <row r="447" spans="1:8">
      <c r="A447">
        <f t="shared" si="17"/>
        <v>8</v>
      </c>
      <c r="H447" s="62"/>
    </row>
    <row r="448" spans="1:8">
      <c r="A448">
        <f t="shared" si="17"/>
        <v>8</v>
      </c>
      <c r="H448" s="62"/>
    </row>
    <row r="449" spans="1:8">
      <c r="A449">
        <f t="shared" si="17"/>
        <v>8</v>
      </c>
      <c r="H449" s="62"/>
    </row>
    <row r="450" spans="1:8">
      <c r="A450">
        <f t="shared" si="17"/>
        <v>8</v>
      </c>
      <c r="H450" s="62"/>
    </row>
    <row r="451" spans="1:8">
      <c r="A451">
        <f t="shared" si="17"/>
        <v>8</v>
      </c>
      <c r="H451" s="62"/>
    </row>
    <row r="452" spans="1:8">
      <c r="A452">
        <f t="shared" ref="A452:A515" si="18">IF(B452=B451, A451, A451+1)</f>
        <v>8</v>
      </c>
      <c r="H452" s="62"/>
    </row>
    <row r="453" spans="1:8">
      <c r="A453">
        <f t="shared" si="18"/>
        <v>8</v>
      </c>
      <c r="H453" s="62"/>
    </row>
    <row r="454" spans="1:8">
      <c r="A454">
        <f t="shared" si="18"/>
        <v>8</v>
      </c>
      <c r="H454" s="62"/>
    </row>
    <row r="455" spans="1:8">
      <c r="A455">
        <f t="shared" si="18"/>
        <v>8</v>
      </c>
      <c r="H455" s="62"/>
    </row>
    <row r="456" spans="1:8">
      <c r="A456">
        <f t="shared" si="18"/>
        <v>8</v>
      </c>
      <c r="H456" s="62"/>
    </row>
    <row r="457" spans="1:8">
      <c r="A457">
        <f t="shared" si="18"/>
        <v>8</v>
      </c>
      <c r="H457" s="62"/>
    </row>
    <row r="458" spans="1:8">
      <c r="A458">
        <f t="shared" si="18"/>
        <v>8</v>
      </c>
      <c r="H458" s="62"/>
    </row>
    <row r="459" spans="1:8">
      <c r="A459">
        <f t="shared" si="18"/>
        <v>8</v>
      </c>
      <c r="H459" s="62"/>
    </row>
    <row r="460" spans="1:8">
      <c r="A460">
        <f t="shared" si="18"/>
        <v>8</v>
      </c>
      <c r="H460" s="62"/>
    </row>
    <row r="461" spans="1:8">
      <c r="A461">
        <f t="shared" si="18"/>
        <v>8</v>
      </c>
      <c r="H461" s="62"/>
    </row>
    <row r="462" spans="1:8">
      <c r="A462">
        <f t="shared" si="18"/>
        <v>8</v>
      </c>
      <c r="H462" s="62"/>
    </row>
    <row r="463" spans="1:8">
      <c r="A463">
        <f t="shared" si="18"/>
        <v>8</v>
      </c>
      <c r="H463" s="62"/>
    </row>
    <row r="464" spans="1:8">
      <c r="A464">
        <f t="shared" si="18"/>
        <v>8</v>
      </c>
      <c r="H464" s="62"/>
    </row>
    <row r="465" spans="1:8">
      <c r="A465">
        <f t="shared" si="18"/>
        <v>8</v>
      </c>
      <c r="H465" s="62"/>
    </row>
    <row r="466" spans="1:8">
      <c r="A466">
        <f t="shared" si="18"/>
        <v>8</v>
      </c>
      <c r="H466" s="62"/>
    </row>
    <row r="467" spans="1:8">
      <c r="A467">
        <f t="shared" si="18"/>
        <v>8</v>
      </c>
      <c r="H467" s="62"/>
    </row>
    <row r="468" spans="1:8">
      <c r="A468">
        <f t="shared" si="18"/>
        <v>8</v>
      </c>
      <c r="H468" s="62"/>
    </row>
    <row r="469" spans="1:8">
      <c r="A469">
        <f t="shared" si="18"/>
        <v>8</v>
      </c>
      <c r="H469" s="62"/>
    </row>
    <row r="470" spans="1:8">
      <c r="A470">
        <f t="shared" si="18"/>
        <v>8</v>
      </c>
      <c r="H470" s="62"/>
    </row>
    <row r="471" spans="1:8">
      <c r="A471">
        <f t="shared" si="18"/>
        <v>8</v>
      </c>
      <c r="H471" s="62"/>
    </row>
    <row r="472" spans="1:8">
      <c r="A472">
        <f t="shared" si="18"/>
        <v>8</v>
      </c>
      <c r="H472" s="62"/>
    </row>
    <row r="473" spans="1:8">
      <c r="A473">
        <f t="shared" si="18"/>
        <v>8</v>
      </c>
      <c r="H473" s="62"/>
    </row>
    <row r="474" spans="1:8">
      <c r="A474">
        <f t="shared" si="18"/>
        <v>8</v>
      </c>
      <c r="H474" s="62"/>
    </row>
    <row r="475" spans="1:8">
      <c r="A475">
        <f t="shared" si="18"/>
        <v>8</v>
      </c>
      <c r="H475" s="62"/>
    </row>
    <row r="476" spans="1:8">
      <c r="A476">
        <f t="shared" si="18"/>
        <v>8</v>
      </c>
      <c r="H476" s="62"/>
    </row>
    <row r="477" spans="1:8">
      <c r="A477">
        <f t="shared" si="18"/>
        <v>8</v>
      </c>
      <c r="H477" s="62"/>
    </row>
    <row r="478" spans="1:8">
      <c r="A478">
        <f t="shared" si="18"/>
        <v>8</v>
      </c>
      <c r="H478" s="62"/>
    </row>
    <row r="479" spans="1:8">
      <c r="A479">
        <f t="shared" si="18"/>
        <v>8</v>
      </c>
      <c r="H479" s="62"/>
    </row>
    <row r="480" spans="1:8">
      <c r="A480">
        <f t="shared" si="18"/>
        <v>8</v>
      </c>
      <c r="H480" s="62"/>
    </row>
    <row r="481" spans="1:8">
      <c r="A481">
        <f t="shared" si="18"/>
        <v>8</v>
      </c>
      <c r="H481" s="62"/>
    </row>
    <row r="482" spans="1:8">
      <c r="A482">
        <f t="shared" si="18"/>
        <v>8</v>
      </c>
      <c r="H482" s="62"/>
    </row>
    <row r="483" spans="1:8">
      <c r="A483">
        <f t="shared" si="18"/>
        <v>8</v>
      </c>
      <c r="H483" s="62"/>
    </row>
    <row r="484" spans="1:8">
      <c r="A484">
        <f t="shared" si="18"/>
        <v>8</v>
      </c>
      <c r="H484" s="62"/>
    </row>
    <row r="485" spans="1:8">
      <c r="A485">
        <f t="shared" si="18"/>
        <v>8</v>
      </c>
      <c r="H485" s="62"/>
    </row>
    <row r="486" spans="1:8">
      <c r="A486">
        <f t="shared" si="18"/>
        <v>8</v>
      </c>
      <c r="H486" s="62"/>
    </row>
    <row r="487" spans="1:8">
      <c r="A487">
        <f t="shared" si="18"/>
        <v>8</v>
      </c>
      <c r="H487" s="62"/>
    </row>
    <row r="488" spans="1:8">
      <c r="A488">
        <f t="shared" si="18"/>
        <v>8</v>
      </c>
      <c r="H488" s="62"/>
    </row>
    <row r="489" spans="1:8">
      <c r="A489">
        <f t="shared" si="18"/>
        <v>8</v>
      </c>
      <c r="H489" s="62"/>
    </row>
    <row r="490" spans="1:8">
      <c r="A490">
        <f t="shared" si="18"/>
        <v>8</v>
      </c>
      <c r="H490" s="62"/>
    </row>
    <row r="491" spans="1:8">
      <c r="A491">
        <f t="shared" si="18"/>
        <v>8</v>
      </c>
      <c r="H491" s="62"/>
    </row>
    <row r="492" spans="1:8">
      <c r="A492">
        <f t="shared" si="18"/>
        <v>8</v>
      </c>
      <c r="H492" s="62"/>
    </row>
    <row r="493" spans="1:8">
      <c r="A493">
        <f t="shared" si="18"/>
        <v>8</v>
      </c>
      <c r="H493" s="62"/>
    </row>
    <row r="494" spans="1:8">
      <c r="A494">
        <f t="shared" si="18"/>
        <v>8</v>
      </c>
      <c r="H494" s="62"/>
    </row>
    <row r="495" spans="1:8">
      <c r="A495">
        <f t="shared" si="18"/>
        <v>8</v>
      </c>
      <c r="H495" s="62"/>
    </row>
    <row r="496" spans="1:8">
      <c r="A496">
        <f t="shared" si="18"/>
        <v>8</v>
      </c>
      <c r="H496" s="62"/>
    </row>
    <row r="497" spans="1:8">
      <c r="A497">
        <f t="shared" si="18"/>
        <v>8</v>
      </c>
      <c r="H497" s="62"/>
    </row>
    <row r="498" spans="1:8">
      <c r="A498">
        <f t="shared" si="18"/>
        <v>8</v>
      </c>
      <c r="H498" s="62"/>
    </row>
    <row r="499" spans="1:8">
      <c r="A499">
        <f t="shared" si="18"/>
        <v>8</v>
      </c>
      <c r="H499" s="62"/>
    </row>
    <row r="500" spans="1:8">
      <c r="A500">
        <f t="shared" si="18"/>
        <v>8</v>
      </c>
      <c r="H500" s="62"/>
    </row>
    <row r="501" spans="1:8">
      <c r="A501">
        <f t="shared" si="18"/>
        <v>8</v>
      </c>
      <c r="H501" s="62"/>
    </row>
    <row r="502" spans="1:8">
      <c r="A502">
        <f t="shared" si="18"/>
        <v>8</v>
      </c>
      <c r="H502" s="62"/>
    </row>
    <row r="503" spans="1:8">
      <c r="A503">
        <f t="shared" si="18"/>
        <v>8</v>
      </c>
      <c r="H503" s="62"/>
    </row>
    <row r="504" spans="1:8">
      <c r="A504">
        <f t="shared" si="18"/>
        <v>8</v>
      </c>
      <c r="H504" s="62"/>
    </row>
    <row r="505" spans="1:8">
      <c r="A505">
        <f t="shared" si="18"/>
        <v>8</v>
      </c>
      <c r="H505" s="62"/>
    </row>
    <row r="506" spans="1:8">
      <c r="A506">
        <f t="shared" si="18"/>
        <v>8</v>
      </c>
      <c r="H506" s="62"/>
    </row>
    <row r="507" spans="1:8">
      <c r="A507">
        <f t="shared" si="18"/>
        <v>8</v>
      </c>
      <c r="H507" s="62"/>
    </row>
    <row r="508" spans="1:8">
      <c r="A508">
        <f t="shared" si="18"/>
        <v>8</v>
      </c>
      <c r="H508" s="62"/>
    </row>
    <row r="509" spans="1:8">
      <c r="A509">
        <f t="shared" si="18"/>
        <v>8</v>
      </c>
      <c r="H509" s="62"/>
    </row>
    <row r="510" spans="1:8">
      <c r="A510">
        <f t="shared" si="18"/>
        <v>8</v>
      </c>
      <c r="H510" s="62"/>
    </row>
    <row r="511" spans="1:8">
      <c r="A511">
        <f t="shared" si="18"/>
        <v>8</v>
      </c>
      <c r="H511" s="62"/>
    </row>
    <row r="512" spans="1:8">
      <c r="A512">
        <f t="shared" si="18"/>
        <v>8</v>
      </c>
      <c r="H512" s="62"/>
    </row>
    <row r="513" spans="1:8">
      <c r="A513">
        <f t="shared" si="18"/>
        <v>8</v>
      </c>
      <c r="H513" s="62"/>
    </row>
    <row r="514" spans="1:8">
      <c r="A514">
        <f t="shared" si="18"/>
        <v>8</v>
      </c>
      <c r="H514" s="62"/>
    </row>
    <row r="515" spans="1:8">
      <c r="A515">
        <f t="shared" si="18"/>
        <v>8</v>
      </c>
      <c r="H515" s="62"/>
    </row>
    <row r="516" spans="1:8">
      <c r="A516">
        <f t="shared" ref="A516:A579" si="19">IF(B516=B515, A515, A515+1)</f>
        <v>8</v>
      </c>
      <c r="H516" s="62"/>
    </row>
    <row r="517" spans="1:8">
      <c r="A517">
        <f t="shared" si="19"/>
        <v>8</v>
      </c>
      <c r="H517" s="62"/>
    </row>
    <row r="518" spans="1:8">
      <c r="A518">
        <f t="shared" si="19"/>
        <v>8</v>
      </c>
      <c r="H518" s="62"/>
    </row>
    <row r="519" spans="1:8">
      <c r="A519">
        <f t="shared" si="19"/>
        <v>8</v>
      </c>
      <c r="H519" s="62"/>
    </row>
    <row r="520" spans="1:8">
      <c r="A520">
        <f t="shared" si="19"/>
        <v>8</v>
      </c>
      <c r="H520" s="62"/>
    </row>
    <row r="521" spans="1:8">
      <c r="A521">
        <f t="shared" si="19"/>
        <v>8</v>
      </c>
      <c r="H521" s="62"/>
    </row>
    <row r="522" spans="1:8">
      <c r="A522">
        <f t="shared" si="19"/>
        <v>8</v>
      </c>
      <c r="H522" s="62"/>
    </row>
    <row r="523" spans="1:8">
      <c r="A523">
        <f t="shared" si="19"/>
        <v>8</v>
      </c>
      <c r="H523" s="62"/>
    </row>
    <row r="524" spans="1:8">
      <c r="A524">
        <f t="shared" si="19"/>
        <v>8</v>
      </c>
      <c r="H524" s="62"/>
    </row>
    <row r="525" spans="1:8">
      <c r="A525">
        <f t="shared" si="19"/>
        <v>8</v>
      </c>
      <c r="H525" s="62"/>
    </row>
    <row r="526" spans="1:8">
      <c r="A526">
        <f t="shared" si="19"/>
        <v>8</v>
      </c>
      <c r="H526" s="62"/>
    </row>
    <row r="527" spans="1:8">
      <c r="A527">
        <f t="shared" si="19"/>
        <v>8</v>
      </c>
      <c r="H527" s="62"/>
    </row>
    <row r="528" spans="1:8">
      <c r="A528">
        <f t="shared" si="19"/>
        <v>8</v>
      </c>
      <c r="H528" s="62"/>
    </row>
    <row r="529" spans="1:8">
      <c r="A529">
        <f t="shared" si="19"/>
        <v>8</v>
      </c>
      <c r="H529" s="62"/>
    </row>
    <row r="530" spans="1:8">
      <c r="A530">
        <f t="shared" si="19"/>
        <v>8</v>
      </c>
      <c r="H530" s="62"/>
    </row>
    <row r="531" spans="1:8">
      <c r="A531">
        <f t="shared" si="19"/>
        <v>8</v>
      </c>
      <c r="H531" s="62"/>
    </row>
    <row r="532" spans="1:8">
      <c r="A532">
        <f t="shared" si="19"/>
        <v>8</v>
      </c>
      <c r="H532" s="62"/>
    </row>
    <row r="533" spans="1:8">
      <c r="A533">
        <f t="shared" si="19"/>
        <v>8</v>
      </c>
      <c r="H533" s="62"/>
    </row>
    <row r="534" spans="1:8">
      <c r="A534">
        <f t="shared" si="19"/>
        <v>8</v>
      </c>
      <c r="H534" s="62"/>
    </row>
    <row r="535" spans="1:8">
      <c r="A535">
        <f t="shared" si="19"/>
        <v>8</v>
      </c>
      <c r="H535" s="62"/>
    </row>
    <row r="536" spans="1:8">
      <c r="A536">
        <f t="shared" si="19"/>
        <v>8</v>
      </c>
      <c r="H536" s="62"/>
    </row>
    <row r="537" spans="1:8">
      <c r="A537">
        <f t="shared" si="19"/>
        <v>8</v>
      </c>
      <c r="H537" s="62"/>
    </row>
    <row r="538" spans="1:8">
      <c r="A538">
        <f t="shared" si="19"/>
        <v>8</v>
      </c>
      <c r="H538" s="62"/>
    </row>
    <row r="539" spans="1:8">
      <c r="A539">
        <f t="shared" si="19"/>
        <v>8</v>
      </c>
      <c r="H539" s="62"/>
    </row>
    <row r="540" spans="1:8">
      <c r="A540">
        <f t="shared" si="19"/>
        <v>8</v>
      </c>
      <c r="H540" s="62"/>
    </row>
    <row r="541" spans="1:8">
      <c r="A541">
        <f t="shared" si="19"/>
        <v>8</v>
      </c>
      <c r="H541" s="62"/>
    </row>
    <row r="542" spans="1:8">
      <c r="A542">
        <f t="shared" si="19"/>
        <v>8</v>
      </c>
      <c r="H542" s="62"/>
    </row>
    <row r="543" spans="1:8">
      <c r="A543">
        <f t="shared" si="19"/>
        <v>8</v>
      </c>
      <c r="H543" s="62"/>
    </row>
    <row r="544" spans="1:8">
      <c r="A544">
        <f t="shared" si="19"/>
        <v>8</v>
      </c>
      <c r="H544" s="62"/>
    </row>
    <row r="545" spans="1:8">
      <c r="A545">
        <f t="shared" si="19"/>
        <v>8</v>
      </c>
      <c r="H545" s="62"/>
    </row>
    <row r="546" spans="1:8">
      <c r="A546">
        <f t="shared" si="19"/>
        <v>8</v>
      </c>
      <c r="H546" s="62"/>
    </row>
    <row r="547" spans="1:8">
      <c r="A547">
        <f t="shared" si="19"/>
        <v>8</v>
      </c>
      <c r="H547" s="62"/>
    </row>
    <row r="548" spans="1:8">
      <c r="A548">
        <f t="shared" si="19"/>
        <v>8</v>
      </c>
      <c r="H548" s="62"/>
    </row>
    <row r="549" spans="1:8">
      <c r="A549">
        <f t="shared" si="19"/>
        <v>8</v>
      </c>
      <c r="H549" s="62"/>
    </row>
    <row r="550" spans="1:8">
      <c r="A550">
        <f t="shared" si="19"/>
        <v>8</v>
      </c>
      <c r="H550" s="62"/>
    </row>
    <row r="551" spans="1:8">
      <c r="A551">
        <f t="shared" si="19"/>
        <v>8</v>
      </c>
      <c r="H551" s="62"/>
    </row>
    <row r="552" spans="1:8">
      <c r="A552">
        <f t="shared" si="19"/>
        <v>8</v>
      </c>
      <c r="H552" s="62"/>
    </row>
    <row r="553" spans="1:8">
      <c r="A553">
        <f t="shared" si="19"/>
        <v>8</v>
      </c>
      <c r="H553" s="62"/>
    </row>
    <row r="554" spans="1:8">
      <c r="A554">
        <f t="shared" si="19"/>
        <v>8</v>
      </c>
      <c r="H554" s="62"/>
    </row>
    <row r="555" spans="1:8">
      <c r="A555">
        <f t="shared" si="19"/>
        <v>8</v>
      </c>
      <c r="H555" s="62"/>
    </row>
    <row r="556" spans="1:8">
      <c r="A556">
        <f t="shared" si="19"/>
        <v>8</v>
      </c>
      <c r="H556" s="62"/>
    </row>
    <row r="557" spans="1:8">
      <c r="A557">
        <f t="shared" si="19"/>
        <v>8</v>
      </c>
      <c r="H557" s="62"/>
    </row>
    <row r="558" spans="1:8">
      <c r="A558">
        <f t="shared" si="19"/>
        <v>8</v>
      </c>
      <c r="H558" s="62"/>
    </row>
    <row r="559" spans="1:8">
      <c r="A559">
        <f t="shared" si="19"/>
        <v>8</v>
      </c>
      <c r="H559" s="62"/>
    </row>
    <row r="560" spans="1:8">
      <c r="A560">
        <f t="shared" si="19"/>
        <v>8</v>
      </c>
      <c r="H560" s="62"/>
    </row>
    <row r="561" spans="1:8">
      <c r="A561">
        <f t="shared" si="19"/>
        <v>8</v>
      </c>
      <c r="H561" s="62"/>
    </row>
    <row r="562" spans="1:8">
      <c r="A562">
        <f t="shared" si="19"/>
        <v>8</v>
      </c>
      <c r="H562" s="62"/>
    </row>
    <row r="563" spans="1:8">
      <c r="A563">
        <f t="shared" si="19"/>
        <v>8</v>
      </c>
      <c r="H563" s="62"/>
    </row>
    <row r="564" spans="1:8">
      <c r="A564">
        <f t="shared" si="19"/>
        <v>8</v>
      </c>
      <c r="H564" s="62"/>
    </row>
    <row r="565" spans="1:8">
      <c r="A565">
        <f t="shared" si="19"/>
        <v>8</v>
      </c>
      <c r="H565" s="62"/>
    </row>
    <row r="566" spans="1:8">
      <c r="A566">
        <f t="shared" si="19"/>
        <v>8</v>
      </c>
      <c r="H566" s="62"/>
    </row>
    <row r="567" spans="1:8">
      <c r="A567">
        <f t="shared" si="19"/>
        <v>8</v>
      </c>
      <c r="H567" s="62"/>
    </row>
    <row r="568" spans="1:8">
      <c r="A568">
        <f t="shared" si="19"/>
        <v>8</v>
      </c>
      <c r="H568" s="62"/>
    </row>
    <row r="569" spans="1:8">
      <c r="A569">
        <f t="shared" si="19"/>
        <v>8</v>
      </c>
      <c r="H569" s="62"/>
    </row>
    <row r="570" spans="1:8">
      <c r="A570">
        <f t="shared" si="19"/>
        <v>8</v>
      </c>
      <c r="H570" s="62"/>
    </row>
    <row r="571" spans="1:8">
      <c r="A571">
        <f t="shared" si="19"/>
        <v>8</v>
      </c>
      <c r="H571" s="62"/>
    </row>
    <row r="572" spans="1:8">
      <c r="A572">
        <f t="shared" si="19"/>
        <v>8</v>
      </c>
      <c r="H572" s="62"/>
    </row>
    <row r="573" spans="1:8">
      <c r="A573">
        <f t="shared" si="19"/>
        <v>8</v>
      </c>
      <c r="H573" s="62"/>
    </row>
    <row r="574" spans="1:8">
      <c r="A574">
        <f t="shared" si="19"/>
        <v>8</v>
      </c>
      <c r="H574" s="62"/>
    </row>
    <row r="575" spans="1:8">
      <c r="A575">
        <f t="shared" si="19"/>
        <v>8</v>
      </c>
      <c r="H575" s="62"/>
    </row>
    <row r="576" spans="1:8">
      <c r="A576">
        <f t="shared" si="19"/>
        <v>8</v>
      </c>
      <c r="H576" s="62"/>
    </row>
    <row r="577" spans="1:8">
      <c r="A577">
        <f t="shared" si="19"/>
        <v>8</v>
      </c>
      <c r="H577" s="62"/>
    </row>
    <row r="578" spans="1:8">
      <c r="A578">
        <f t="shared" si="19"/>
        <v>8</v>
      </c>
      <c r="H578" s="62"/>
    </row>
    <row r="579" spans="1:8">
      <c r="A579">
        <f t="shared" si="19"/>
        <v>8</v>
      </c>
      <c r="H579" s="62"/>
    </row>
    <row r="580" spans="1:8">
      <c r="A580">
        <f t="shared" ref="A580:A643" si="20">IF(B580=B579, A579, A579+1)</f>
        <v>8</v>
      </c>
      <c r="H580" s="62"/>
    </row>
    <row r="581" spans="1:8">
      <c r="A581">
        <f t="shared" si="20"/>
        <v>8</v>
      </c>
      <c r="H581" s="62"/>
    </row>
    <row r="582" spans="1:8">
      <c r="A582">
        <f t="shared" si="20"/>
        <v>8</v>
      </c>
      <c r="H582" s="62"/>
    </row>
    <row r="583" spans="1:8">
      <c r="A583">
        <f t="shared" si="20"/>
        <v>8</v>
      </c>
      <c r="H583" s="62"/>
    </row>
    <row r="584" spans="1:8">
      <c r="A584">
        <f t="shared" si="20"/>
        <v>8</v>
      </c>
      <c r="H584" s="62"/>
    </row>
    <row r="585" spans="1:8">
      <c r="A585">
        <f t="shared" si="20"/>
        <v>8</v>
      </c>
      <c r="H585" s="62"/>
    </row>
    <row r="586" spans="1:8">
      <c r="A586">
        <f t="shared" si="20"/>
        <v>8</v>
      </c>
      <c r="H586" s="62"/>
    </row>
    <row r="587" spans="1:8">
      <c r="A587">
        <f t="shared" si="20"/>
        <v>8</v>
      </c>
      <c r="H587" s="62"/>
    </row>
    <row r="588" spans="1:8">
      <c r="A588">
        <f t="shared" si="20"/>
        <v>8</v>
      </c>
      <c r="H588" s="62"/>
    </row>
    <row r="589" spans="1:8">
      <c r="A589">
        <f t="shared" si="20"/>
        <v>8</v>
      </c>
      <c r="H589" s="62"/>
    </row>
    <row r="590" spans="1:8">
      <c r="A590">
        <f t="shared" si="20"/>
        <v>8</v>
      </c>
      <c r="H590" s="62"/>
    </row>
    <row r="591" spans="1:8">
      <c r="A591">
        <f t="shared" si="20"/>
        <v>8</v>
      </c>
      <c r="H591" s="62"/>
    </row>
    <row r="592" spans="1:8">
      <c r="A592">
        <f t="shared" si="20"/>
        <v>8</v>
      </c>
      <c r="H592" s="62"/>
    </row>
    <row r="593" spans="1:8">
      <c r="A593">
        <f t="shared" si="20"/>
        <v>8</v>
      </c>
      <c r="H593" s="62"/>
    </row>
    <row r="594" spans="1:8">
      <c r="A594">
        <f t="shared" si="20"/>
        <v>8</v>
      </c>
      <c r="H594" s="62"/>
    </row>
    <row r="595" spans="1:8">
      <c r="A595">
        <f t="shared" si="20"/>
        <v>8</v>
      </c>
      <c r="H595" s="62"/>
    </row>
    <row r="596" spans="1:8">
      <c r="A596">
        <f t="shared" si="20"/>
        <v>8</v>
      </c>
      <c r="H596" s="62"/>
    </row>
    <row r="597" spans="1:8">
      <c r="A597">
        <f t="shared" si="20"/>
        <v>8</v>
      </c>
      <c r="H597" s="62"/>
    </row>
    <row r="598" spans="1:8">
      <c r="A598">
        <f t="shared" si="20"/>
        <v>8</v>
      </c>
      <c r="H598" s="62"/>
    </row>
    <row r="599" spans="1:8">
      <c r="A599">
        <f t="shared" si="20"/>
        <v>8</v>
      </c>
      <c r="H599" s="62"/>
    </row>
    <row r="600" spans="1:8">
      <c r="A600">
        <f t="shared" si="20"/>
        <v>8</v>
      </c>
      <c r="H600" s="62"/>
    </row>
    <row r="601" spans="1:8">
      <c r="A601">
        <f t="shared" si="20"/>
        <v>8</v>
      </c>
      <c r="H601" s="62"/>
    </row>
    <row r="602" spans="1:8">
      <c r="A602">
        <f t="shared" si="20"/>
        <v>8</v>
      </c>
      <c r="H602" s="62"/>
    </row>
    <row r="603" spans="1:8">
      <c r="A603">
        <f t="shared" si="20"/>
        <v>8</v>
      </c>
      <c r="H603" s="62"/>
    </row>
    <row r="604" spans="1:8">
      <c r="A604">
        <f t="shared" si="20"/>
        <v>8</v>
      </c>
      <c r="H604" s="62"/>
    </row>
    <row r="605" spans="1:8">
      <c r="A605">
        <f t="shared" si="20"/>
        <v>8</v>
      </c>
      <c r="H605" s="62"/>
    </row>
    <row r="606" spans="1:8">
      <c r="A606">
        <f t="shared" si="20"/>
        <v>8</v>
      </c>
      <c r="H606" s="62"/>
    </row>
    <row r="607" spans="1:8">
      <c r="A607">
        <f t="shared" si="20"/>
        <v>8</v>
      </c>
      <c r="H607" s="62"/>
    </row>
    <row r="608" spans="1:8">
      <c r="A608">
        <f t="shared" si="20"/>
        <v>8</v>
      </c>
      <c r="H608" s="62"/>
    </row>
    <row r="609" spans="1:8">
      <c r="A609">
        <f t="shared" si="20"/>
        <v>8</v>
      </c>
      <c r="H609" s="62"/>
    </row>
    <row r="610" spans="1:8">
      <c r="A610">
        <f t="shared" si="20"/>
        <v>8</v>
      </c>
      <c r="H610" s="62"/>
    </row>
    <row r="611" spans="1:8">
      <c r="A611">
        <f t="shared" si="20"/>
        <v>8</v>
      </c>
      <c r="H611" s="62"/>
    </row>
    <row r="612" spans="1:8">
      <c r="A612">
        <f t="shared" si="20"/>
        <v>8</v>
      </c>
      <c r="H612" s="62"/>
    </row>
    <row r="613" spans="1:8">
      <c r="A613">
        <f t="shared" si="20"/>
        <v>8</v>
      </c>
      <c r="H613" s="62"/>
    </row>
    <row r="614" spans="1:8">
      <c r="A614">
        <f t="shared" si="20"/>
        <v>8</v>
      </c>
      <c r="H614" s="62"/>
    </row>
    <row r="615" spans="1:8">
      <c r="A615">
        <f t="shared" si="20"/>
        <v>8</v>
      </c>
      <c r="H615" s="62"/>
    </row>
    <row r="616" spans="1:8">
      <c r="A616">
        <f t="shared" si="20"/>
        <v>8</v>
      </c>
      <c r="H616" s="62"/>
    </row>
    <row r="617" spans="1:8">
      <c r="A617">
        <f t="shared" si="20"/>
        <v>8</v>
      </c>
      <c r="H617" s="62"/>
    </row>
    <row r="618" spans="1:8">
      <c r="A618">
        <f t="shared" si="20"/>
        <v>8</v>
      </c>
      <c r="H618" s="62"/>
    </row>
    <row r="619" spans="1:8">
      <c r="A619">
        <f t="shared" si="20"/>
        <v>8</v>
      </c>
      <c r="H619" s="62"/>
    </row>
    <row r="620" spans="1:8">
      <c r="A620">
        <f t="shared" si="20"/>
        <v>8</v>
      </c>
      <c r="H620" s="62"/>
    </row>
    <row r="621" spans="1:8">
      <c r="A621">
        <f t="shared" si="20"/>
        <v>8</v>
      </c>
      <c r="H621" s="62"/>
    </row>
    <row r="622" spans="1:8">
      <c r="A622">
        <f t="shared" si="20"/>
        <v>8</v>
      </c>
      <c r="H622" s="62"/>
    </row>
    <row r="623" spans="1:8">
      <c r="A623">
        <f t="shared" si="20"/>
        <v>8</v>
      </c>
      <c r="H623" s="62"/>
    </row>
    <row r="624" spans="1:8">
      <c r="A624">
        <f t="shared" si="20"/>
        <v>8</v>
      </c>
      <c r="H624" s="62"/>
    </row>
    <row r="625" spans="1:8">
      <c r="A625">
        <f t="shared" si="20"/>
        <v>8</v>
      </c>
      <c r="H625" s="62"/>
    </row>
    <row r="626" spans="1:8">
      <c r="A626">
        <f t="shared" si="20"/>
        <v>8</v>
      </c>
      <c r="H626" s="62"/>
    </row>
    <row r="627" spans="1:8">
      <c r="A627">
        <f t="shared" si="20"/>
        <v>8</v>
      </c>
      <c r="H627" s="62"/>
    </row>
    <row r="628" spans="1:8">
      <c r="A628">
        <f t="shared" si="20"/>
        <v>8</v>
      </c>
      <c r="H628" s="62"/>
    </row>
    <row r="629" spans="1:8">
      <c r="A629">
        <f t="shared" si="20"/>
        <v>8</v>
      </c>
      <c r="H629" s="62"/>
    </row>
    <row r="630" spans="1:8">
      <c r="A630">
        <f t="shared" si="20"/>
        <v>8</v>
      </c>
      <c r="H630" s="62"/>
    </row>
    <row r="631" spans="1:8">
      <c r="A631">
        <f t="shared" si="20"/>
        <v>8</v>
      </c>
      <c r="H631" s="62"/>
    </row>
    <row r="632" spans="1:8">
      <c r="A632">
        <f t="shared" si="20"/>
        <v>8</v>
      </c>
      <c r="H632" s="62"/>
    </row>
    <row r="633" spans="1:8">
      <c r="A633">
        <f t="shared" si="20"/>
        <v>8</v>
      </c>
      <c r="H633" s="62"/>
    </row>
    <row r="634" spans="1:8">
      <c r="A634">
        <f t="shared" si="20"/>
        <v>8</v>
      </c>
      <c r="H634" s="62"/>
    </row>
    <row r="635" spans="1:8">
      <c r="A635">
        <f t="shared" si="20"/>
        <v>8</v>
      </c>
      <c r="H635" s="62"/>
    </row>
    <row r="636" spans="1:8">
      <c r="A636">
        <f t="shared" si="20"/>
        <v>8</v>
      </c>
      <c r="H636" s="62"/>
    </row>
    <row r="637" spans="1:8">
      <c r="A637">
        <f t="shared" si="20"/>
        <v>8</v>
      </c>
      <c r="H637" s="62"/>
    </row>
    <row r="638" spans="1:8">
      <c r="A638">
        <f t="shared" si="20"/>
        <v>8</v>
      </c>
      <c r="H638" s="62"/>
    </row>
    <row r="639" spans="1:8">
      <c r="A639">
        <f t="shared" si="20"/>
        <v>8</v>
      </c>
      <c r="H639" s="62"/>
    </row>
    <row r="640" spans="1:8">
      <c r="A640">
        <f t="shared" si="20"/>
        <v>8</v>
      </c>
      <c r="H640" s="62"/>
    </row>
    <row r="641" spans="1:8">
      <c r="A641">
        <f t="shared" si="20"/>
        <v>8</v>
      </c>
      <c r="H641" s="62"/>
    </row>
    <row r="642" spans="1:8">
      <c r="A642">
        <f t="shared" si="20"/>
        <v>8</v>
      </c>
      <c r="H642" s="62"/>
    </row>
    <row r="643" spans="1:8">
      <c r="A643">
        <f t="shared" si="20"/>
        <v>8</v>
      </c>
      <c r="H643" s="62"/>
    </row>
    <row r="644" spans="1:8">
      <c r="A644">
        <f t="shared" ref="A644:A707" si="21">IF(B644=B643, A643, A643+1)</f>
        <v>8</v>
      </c>
      <c r="H644" s="62"/>
    </row>
    <row r="645" spans="1:8">
      <c r="A645">
        <f t="shared" si="21"/>
        <v>8</v>
      </c>
      <c r="H645" s="62"/>
    </row>
    <row r="646" spans="1:8">
      <c r="A646">
        <f t="shared" si="21"/>
        <v>8</v>
      </c>
      <c r="H646" s="62"/>
    </row>
    <row r="647" spans="1:8">
      <c r="A647">
        <f t="shared" si="21"/>
        <v>8</v>
      </c>
      <c r="H647" s="62"/>
    </row>
    <row r="648" spans="1:8">
      <c r="A648">
        <f t="shared" si="21"/>
        <v>8</v>
      </c>
      <c r="H648" s="62"/>
    </row>
    <row r="649" spans="1:8">
      <c r="A649">
        <f t="shared" si="21"/>
        <v>8</v>
      </c>
      <c r="H649" s="62"/>
    </row>
    <row r="650" spans="1:8">
      <c r="A650">
        <f t="shared" si="21"/>
        <v>8</v>
      </c>
      <c r="H650" s="62"/>
    </row>
    <row r="651" spans="1:8">
      <c r="A651">
        <f t="shared" si="21"/>
        <v>8</v>
      </c>
      <c r="H651" s="62"/>
    </row>
    <row r="652" spans="1:8">
      <c r="A652">
        <f t="shared" si="21"/>
        <v>8</v>
      </c>
      <c r="H652" s="62"/>
    </row>
    <row r="653" spans="1:8">
      <c r="A653">
        <f t="shared" si="21"/>
        <v>8</v>
      </c>
      <c r="H653" s="62"/>
    </row>
    <row r="654" spans="1:8">
      <c r="A654">
        <f t="shared" si="21"/>
        <v>8</v>
      </c>
      <c r="H654" s="62"/>
    </row>
    <row r="655" spans="1:8">
      <c r="A655">
        <f t="shared" si="21"/>
        <v>8</v>
      </c>
      <c r="H655" s="62"/>
    </row>
    <row r="656" spans="1:8">
      <c r="A656">
        <f t="shared" si="21"/>
        <v>8</v>
      </c>
      <c r="H656" s="62"/>
    </row>
    <row r="657" spans="1:8">
      <c r="A657">
        <f t="shared" si="21"/>
        <v>8</v>
      </c>
      <c r="H657" s="62"/>
    </row>
    <row r="658" spans="1:8">
      <c r="A658">
        <f t="shared" si="21"/>
        <v>8</v>
      </c>
      <c r="H658" s="62"/>
    </row>
    <row r="659" spans="1:8">
      <c r="A659">
        <f t="shared" si="21"/>
        <v>8</v>
      </c>
      <c r="H659" s="62"/>
    </row>
    <row r="660" spans="1:8">
      <c r="A660">
        <f t="shared" si="21"/>
        <v>8</v>
      </c>
      <c r="H660" s="62"/>
    </row>
    <row r="661" spans="1:8">
      <c r="A661">
        <f t="shared" si="21"/>
        <v>8</v>
      </c>
      <c r="H661" s="62"/>
    </row>
    <row r="662" spans="1:8">
      <c r="A662">
        <f t="shared" si="21"/>
        <v>8</v>
      </c>
      <c r="H662" s="62"/>
    </row>
    <row r="663" spans="1:8">
      <c r="A663">
        <f t="shared" si="21"/>
        <v>8</v>
      </c>
      <c r="H663" s="62"/>
    </row>
    <row r="664" spans="1:8">
      <c r="A664">
        <f t="shared" si="21"/>
        <v>8</v>
      </c>
      <c r="H664" s="62"/>
    </row>
    <row r="665" spans="1:8">
      <c r="A665">
        <f t="shared" si="21"/>
        <v>8</v>
      </c>
      <c r="H665" s="62"/>
    </row>
    <row r="666" spans="1:8">
      <c r="A666">
        <f t="shared" si="21"/>
        <v>8</v>
      </c>
      <c r="H666" s="62"/>
    </row>
    <row r="667" spans="1:8">
      <c r="A667">
        <f t="shared" si="21"/>
        <v>8</v>
      </c>
      <c r="H667" s="62"/>
    </row>
    <row r="668" spans="1:8">
      <c r="A668">
        <f t="shared" si="21"/>
        <v>8</v>
      </c>
      <c r="H668" s="62"/>
    </row>
    <row r="669" spans="1:8">
      <c r="A669">
        <f t="shared" si="21"/>
        <v>8</v>
      </c>
      <c r="H669" s="62"/>
    </row>
    <row r="670" spans="1:8">
      <c r="A670">
        <f t="shared" si="21"/>
        <v>8</v>
      </c>
      <c r="H670" s="62"/>
    </row>
    <row r="671" spans="1:8">
      <c r="A671">
        <f t="shared" si="21"/>
        <v>8</v>
      </c>
      <c r="H671" s="62"/>
    </row>
    <row r="672" spans="1:8">
      <c r="A672">
        <f t="shared" si="21"/>
        <v>8</v>
      </c>
      <c r="H672" s="62"/>
    </row>
    <row r="673" spans="1:8">
      <c r="A673">
        <f t="shared" si="21"/>
        <v>8</v>
      </c>
      <c r="H673" s="62"/>
    </row>
    <row r="674" spans="1:8">
      <c r="A674">
        <f t="shared" si="21"/>
        <v>8</v>
      </c>
      <c r="H674" s="62"/>
    </row>
    <row r="675" spans="1:8">
      <c r="A675">
        <f t="shared" si="21"/>
        <v>8</v>
      </c>
      <c r="H675" s="62"/>
    </row>
    <row r="676" spans="1:8">
      <c r="A676">
        <f t="shared" si="21"/>
        <v>8</v>
      </c>
      <c r="H676" s="62"/>
    </row>
    <row r="677" spans="1:8">
      <c r="A677">
        <f t="shared" si="21"/>
        <v>8</v>
      </c>
      <c r="H677" s="62"/>
    </row>
    <row r="678" spans="1:8">
      <c r="A678">
        <f t="shared" si="21"/>
        <v>8</v>
      </c>
      <c r="H678" s="62"/>
    </row>
    <row r="679" spans="1:8">
      <c r="A679">
        <f t="shared" si="21"/>
        <v>8</v>
      </c>
      <c r="H679" s="62"/>
    </row>
    <row r="680" spans="1:8">
      <c r="A680">
        <f t="shared" si="21"/>
        <v>8</v>
      </c>
      <c r="H680" s="62"/>
    </row>
    <row r="681" spans="1:8">
      <c r="A681">
        <f t="shared" si="21"/>
        <v>8</v>
      </c>
      <c r="H681" s="62"/>
    </row>
    <row r="682" spans="1:8">
      <c r="A682">
        <f t="shared" si="21"/>
        <v>8</v>
      </c>
      <c r="H682" s="62"/>
    </row>
    <row r="683" spans="1:8">
      <c r="A683">
        <f t="shared" si="21"/>
        <v>8</v>
      </c>
      <c r="H683" s="62"/>
    </row>
    <row r="684" spans="1:8">
      <c r="A684">
        <f t="shared" si="21"/>
        <v>8</v>
      </c>
      <c r="H684" s="62"/>
    </row>
    <row r="685" spans="1:8">
      <c r="A685">
        <f t="shared" si="21"/>
        <v>8</v>
      </c>
      <c r="H685" s="62"/>
    </row>
    <row r="686" spans="1:8">
      <c r="A686">
        <f t="shared" si="21"/>
        <v>8</v>
      </c>
      <c r="H686" s="62"/>
    </row>
    <row r="687" spans="1:8">
      <c r="A687">
        <f t="shared" si="21"/>
        <v>8</v>
      </c>
      <c r="H687" s="62"/>
    </row>
    <row r="688" spans="1:8">
      <c r="A688">
        <f t="shared" si="21"/>
        <v>8</v>
      </c>
      <c r="H688" s="62"/>
    </row>
    <row r="689" spans="1:8">
      <c r="A689">
        <f t="shared" si="21"/>
        <v>8</v>
      </c>
      <c r="H689" s="62"/>
    </row>
    <row r="690" spans="1:8">
      <c r="A690">
        <f t="shared" si="21"/>
        <v>8</v>
      </c>
      <c r="H690" s="62"/>
    </row>
    <row r="691" spans="1:8">
      <c r="A691">
        <f t="shared" si="21"/>
        <v>8</v>
      </c>
      <c r="H691" s="62"/>
    </row>
    <row r="692" spans="1:8">
      <c r="A692">
        <f t="shared" si="21"/>
        <v>8</v>
      </c>
      <c r="H692" s="62"/>
    </row>
    <row r="693" spans="1:8">
      <c r="A693">
        <f t="shared" si="21"/>
        <v>8</v>
      </c>
      <c r="H693" s="62"/>
    </row>
    <row r="694" spans="1:8">
      <c r="A694">
        <f t="shared" si="21"/>
        <v>8</v>
      </c>
      <c r="H694" s="62"/>
    </row>
    <row r="695" spans="1:8">
      <c r="A695">
        <f t="shared" si="21"/>
        <v>8</v>
      </c>
      <c r="H695" s="62"/>
    </row>
    <row r="696" spans="1:8">
      <c r="A696">
        <f t="shared" si="21"/>
        <v>8</v>
      </c>
      <c r="H696" s="62"/>
    </row>
    <row r="697" spans="1:8">
      <c r="A697">
        <f t="shared" si="21"/>
        <v>8</v>
      </c>
      <c r="H697" s="62"/>
    </row>
    <row r="698" spans="1:8">
      <c r="A698">
        <f t="shared" si="21"/>
        <v>8</v>
      </c>
      <c r="H698" s="62"/>
    </row>
    <row r="699" spans="1:8">
      <c r="A699">
        <f t="shared" si="21"/>
        <v>8</v>
      </c>
      <c r="H699" s="62"/>
    </row>
    <row r="700" spans="1:8">
      <c r="A700">
        <f t="shared" si="21"/>
        <v>8</v>
      </c>
      <c r="H700" s="62"/>
    </row>
    <row r="701" spans="1:8">
      <c r="A701">
        <f t="shared" si="21"/>
        <v>8</v>
      </c>
      <c r="H701" s="62"/>
    </row>
    <row r="702" spans="1:8">
      <c r="A702">
        <f t="shared" si="21"/>
        <v>8</v>
      </c>
      <c r="H702" s="62"/>
    </row>
    <row r="703" spans="1:8">
      <c r="A703">
        <f t="shared" si="21"/>
        <v>8</v>
      </c>
      <c r="H703" s="62"/>
    </row>
    <row r="704" spans="1:8">
      <c r="A704">
        <f t="shared" si="21"/>
        <v>8</v>
      </c>
      <c r="H704" s="62"/>
    </row>
    <row r="705" spans="1:8">
      <c r="A705">
        <f t="shared" si="21"/>
        <v>8</v>
      </c>
      <c r="H705" s="62"/>
    </row>
    <row r="706" spans="1:8">
      <c r="A706">
        <f t="shared" si="21"/>
        <v>8</v>
      </c>
      <c r="H706" s="62"/>
    </row>
    <row r="707" spans="1:8">
      <c r="A707">
        <f t="shared" si="21"/>
        <v>8</v>
      </c>
      <c r="H707" s="62"/>
    </row>
    <row r="708" spans="1:8">
      <c r="A708">
        <f t="shared" ref="A708:A738" si="22">IF(B708=B707, A707, A707+1)</f>
        <v>8</v>
      </c>
      <c r="H708" s="62"/>
    </row>
    <row r="709" spans="1:8">
      <c r="A709">
        <f t="shared" si="22"/>
        <v>8</v>
      </c>
      <c r="H709" s="62"/>
    </row>
    <row r="710" spans="1:8">
      <c r="A710">
        <f t="shared" si="22"/>
        <v>8</v>
      </c>
      <c r="H710" s="62"/>
    </row>
    <row r="711" spans="1:8">
      <c r="A711">
        <f t="shared" si="22"/>
        <v>8</v>
      </c>
      <c r="H711" s="62"/>
    </row>
    <row r="712" spans="1:8">
      <c r="A712">
        <f t="shared" si="22"/>
        <v>8</v>
      </c>
      <c r="H712" s="62"/>
    </row>
    <row r="713" spans="1:8">
      <c r="A713">
        <f t="shared" si="22"/>
        <v>8</v>
      </c>
      <c r="H713" s="62"/>
    </row>
    <row r="714" spans="1:8">
      <c r="A714">
        <f t="shared" si="22"/>
        <v>8</v>
      </c>
      <c r="H714" s="62"/>
    </row>
    <row r="715" spans="1:8">
      <c r="A715">
        <f t="shared" si="22"/>
        <v>8</v>
      </c>
      <c r="H715" s="62"/>
    </row>
    <row r="716" spans="1:8">
      <c r="A716">
        <f t="shared" si="22"/>
        <v>8</v>
      </c>
      <c r="H716" s="62"/>
    </row>
    <row r="717" spans="1:8">
      <c r="A717">
        <f t="shared" si="22"/>
        <v>8</v>
      </c>
      <c r="H717" s="62"/>
    </row>
    <row r="718" spans="1:8">
      <c r="A718">
        <f t="shared" si="22"/>
        <v>8</v>
      </c>
      <c r="H718" s="62"/>
    </row>
    <row r="719" spans="1:8">
      <c r="A719">
        <f t="shared" si="22"/>
        <v>8</v>
      </c>
      <c r="H719" s="62"/>
    </row>
    <row r="720" spans="1:8">
      <c r="A720">
        <f t="shared" si="22"/>
        <v>8</v>
      </c>
      <c r="H720" s="62"/>
    </row>
    <row r="721" spans="1:8">
      <c r="A721">
        <f t="shared" si="22"/>
        <v>8</v>
      </c>
      <c r="H721" s="62"/>
    </row>
    <row r="722" spans="1:8">
      <c r="A722">
        <f t="shared" si="22"/>
        <v>8</v>
      </c>
      <c r="H722" s="62"/>
    </row>
    <row r="723" spans="1:8">
      <c r="A723">
        <f t="shared" si="22"/>
        <v>8</v>
      </c>
      <c r="H723" s="62"/>
    </row>
    <row r="724" spans="1:8">
      <c r="A724">
        <f t="shared" si="22"/>
        <v>8</v>
      </c>
      <c r="H724" s="62"/>
    </row>
    <row r="725" spans="1:8">
      <c r="A725">
        <f t="shared" si="22"/>
        <v>8</v>
      </c>
      <c r="H725" s="62"/>
    </row>
    <row r="726" spans="1:8">
      <c r="A726">
        <f t="shared" si="22"/>
        <v>8</v>
      </c>
      <c r="H726" s="62"/>
    </row>
    <row r="727" spans="1:8">
      <c r="A727">
        <f t="shared" si="22"/>
        <v>8</v>
      </c>
      <c r="H727" s="62"/>
    </row>
    <row r="728" spans="1:8">
      <c r="A728">
        <f t="shared" si="22"/>
        <v>8</v>
      </c>
      <c r="H728" s="62"/>
    </row>
    <row r="729" spans="1:8">
      <c r="A729">
        <f t="shared" si="22"/>
        <v>8</v>
      </c>
      <c r="H729" s="62"/>
    </row>
    <row r="730" spans="1:8">
      <c r="A730">
        <f t="shared" si="22"/>
        <v>8</v>
      </c>
      <c r="H730" s="62"/>
    </row>
    <row r="731" spans="1:8">
      <c r="A731">
        <f t="shared" si="22"/>
        <v>8</v>
      </c>
      <c r="H731" s="62"/>
    </row>
    <row r="732" spans="1:8">
      <c r="A732">
        <f t="shared" si="22"/>
        <v>8</v>
      </c>
      <c r="H732" s="62"/>
    </row>
    <row r="733" spans="1:8">
      <c r="A733">
        <f t="shared" si="22"/>
        <v>8</v>
      </c>
      <c r="H733" s="62"/>
    </row>
    <row r="734" spans="1:8">
      <c r="A734">
        <f t="shared" si="22"/>
        <v>8</v>
      </c>
      <c r="H734" s="62"/>
    </row>
    <row r="735" spans="1:8">
      <c r="A735">
        <f t="shared" si="22"/>
        <v>8</v>
      </c>
      <c r="H735" s="62"/>
    </row>
    <row r="736" spans="1:8">
      <c r="A736">
        <f t="shared" si="22"/>
        <v>8</v>
      </c>
      <c r="H736" s="62"/>
    </row>
    <row r="737" spans="1:8">
      <c r="A737">
        <f t="shared" si="22"/>
        <v>8</v>
      </c>
      <c r="H737" s="62"/>
    </row>
    <row r="738" spans="1:8">
      <c r="A738">
        <f t="shared" si="22"/>
        <v>8</v>
      </c>
      <c r="H738" s="62"/>
    </row>
  </sheetData>
  <mergeCells count="1">
    <mergeCell ref="J1:K1"/>
  </mergeCells>
  <phoneticPr fontId="0" type="noConversion"/>
  <conditionalFormatting sqref="B3:H135 B136:G142 H136:H738">
    <cfRule type="expression" dxfId="4" priority="2">
      <formula>ISODD($A3)</formula>
    </cfRule>
  </conditionalFormatting>
  <conditionalFormatting sqref="B143:G149">
    <cfRule type="expression" dxfId="3" priority="1">
      <formula>ISODD($A143)</formula>
    </cfRule>
  </conditionalFormatting>
  <hyperlinks>
    <hyperlink ref="J1:K1" location="Contents!A1" display="Back to Contents"/>
  </hyperlinks>
  <pageMargins left="0.75" right="0.75" top="1" bottom="1" header="0.5" footer="0.5"/>
  <pageSetup paperSize="9" orientation="landscape" horizontalDpi="4294967292" verticalDpi="4294967292"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S37"/>
  <sheetViews>
    <sheetView workbookViewId="0">
      <selection activeCell="N41" sqref="N41"/>
    </sheetView>
  </sheetViews>
  <sheetFormatPr defaultColWidth="8.85546875" defaultRowHeight="12.75"/>
  <cols>
    <col min="1" max="1" width="12.28515625" style="112" customWidth="1"/>
    <col min="2" max="15" width="8.85546875" style="1" customWidth="1"/>
    <col min="16" max="39" width="8.85546875" customWidth="1"/>
  </cols>
  <sheetData>
    <row r="1" spans="1:45" ht="23.25" customHeight="1">
      <c r="B1" s="17" t="s">
        <v>793</v>
      </c>
      <c r="C1" s="19"/>
      <c r="D1" s="19"/>
      <c r="E1" s="19"/>
      <c r="F1" s="19"/>
      <c r="G1" s="19"/>
      <c r="H1" s="19"/>
      <c r="I1" s="19"/>
      <c r="J1" s="19"/>
      <c r="K1" s="19"/>
      <c r="L1" s="19"/>
      <c r="M1" s="19"/>
      <c r="N1" s="19"/>
      <c r="O1" s="224" t="s">
        <v>249</v>
      </c>
      <c r="P1" s="224"/>
      <c r="Q1" s="18"/>
      <c r="R1" s="18"/>
      <c r="S1" s="18"/>
      <c r="T1" s="18"/>
      <c r="U1" s="18"/>
      <c r="V1" s="18"/>
      <c r="W1" s="18"/>
      <c r="X1" s="18"/>
      <c r="Y1" s="18"/>
      <c r="Z1" s="18"/>
      <c r="AA1" s="18"/>
      <c r="AB1" s="18"/>
      <c r="AC1" s="18"/>
      <c r="AD1" s="18"/>
      <c r="AE1" s="18"/>
      <c r="AF1" s="18"/>
      <c r="AG1" s="18"/>
      <c r="AH1" s="18"/>
      <c r="AI1" s="18"/>
      <c r="AJ1" s="18"/>
      <c r="AK1" s="18"/>
      <c r="AL1" s="18"/>
      <c r="AM1" s="18"/>
      <c r="AN1" s="18"/>
      <c r="AO1" s="18"/>
    </row>
    <row r="2" spans="1:45" s="44" customFormat="1" ht="11.25">
      <c r="A2" s="80"/>
      <c r="B2" s="78" t="s">
        <v>29</v>
      </c>
      <c r="C2" s="51"/>
      <c r="D2" s="51"/>
      <c r="E2" s="51"/>
      <c r="F2" s="51"/>
      <c r="G2" s="51"/>
      <c r="H2" s="51"/>
      <c r="I2" s="51"/>
      <c r="J2" s="51"/>
      <c r="K2" s="51"/>
      <c r="L2" s="51"/>
      <c r="M2" s="51"/>
      <c r="N2" s="51"/>
      <c r="O2" s="51"/>
    </row>
    <row r="3" spans="1:45" s="44" customFormat="1" ht="22.5">
      <c r="A3" s="130" t="s">
        <v>24</v>
      </c>
      <c r="B3" s="60" t="s">
        <v>30</v>
      </c>
      <c r="C3" s="60" t="s">
        <v>31</v>
      </c>
      <c r="D3" s="60" t="s">
        <v>32</v>
      </c>
      <c r="E3" s="60" t="s">
        <v>33</v>
      </c>
      <c r="F3" s="60" t="s">
        <v>34</v>
      </c>
      <c r="G3" s="60" t="s">
        <v>35</v>
      </c>
      <c r="H3" s="60" t="s">
        <v>36</v>
      </c>
      <c r="I3" s="60" t="s">
        <v>37</v>
      </c>
      <c r="J3" s="60" t="s">
        <v>38</v>
      </c>
      <c r="K3" s="60" t="s">
        <v>39</v>
      </c>
      <c r="L3" s="60" t="s">
        <v>40</v>
      </c>
      <c r="M3" s="60" t="s">
        <v>41</v>
      </c>
      <c r="N3" s="60" t="s">
        <v>42</v>
      </c>
      <c r="O3" s="60" t="s">
        <v>43</v>
      </c>
      <c r="P3" s="60" t="s">
        <v>71</v>
      </c>
      <c r="Q3" s="60" t="s">
        <v>72</v>
      </c>
      <c r="R3" s="60" t="s">
        <v>277</v>
      </c>
      <c r="S3" s="60" t="s">
        <v>278</v>
      </c>
      <c r="T3" s="60" t="s">
        <v>297</v>
      </c>
      <c r="U3" s="60" t="s">
        <v>298</v>
      </c>
      <c r="V3" s="60" t="s">
        <v>334</v>
      </c>
      <c r="W3" s="60" t="s">
        <v>335</v>
      </c>
      <c r="X3" s="60" t="s">
        <v>342</v>
      </c>
      <c r="Y3" s="60" t="s">
        <v>343</v>
      </c>
      <c r="Z3" s="60" t="s">
        <v>353</v>
      </c>
      <c r="AA3" s="60" t="s">
        <v>354</v>
      </c>
      <c r="AB3" s="60" t="s">
        <v>398</v>
      </c>
      <c r="AC3" s="60" t="s">
        <v>399</v>
      </c>
      <c r="AD3" s="60" t="s">
        <v>448</v>
      </c>
      <c r="AE3" s="60" t="s">
        <v>449</v>
      </c>
      <c r="AF3" s="60" t="s">
        <v>469</v>
      </c>
      <c r="AG3" s="60" t="s">
        <v>470</v>
      </c>
      <c r="AH3" s="60" t="s">
        <v>477</v>
      </c>
      <c r="AI3" s="60" t="s">
        <v>478</v>
      </c>
      <c r="AJ3" s="60" t="s">
        <v>490</v>
      </c>
      <c r="AK3" s="60" t="s">
        <v>489</v>
      </c>
      <c r="AL3" s="60" t="s">
        <v>538</v>
      </c>
      <c r="AM3" s="60" t="s">
        <v>537</v>
      </c>
      <c r="AN3" s="63" t="s">
        <v>576</v>
      </c>
      <c r="AO3" s="63" t="s">
        <v>577</v>
      </c>
      <c r="AP3" s="173" t="s">
        <v>741</v>
      </c>
      <c r="AQ3" s="173" t="s">
        <v>742</v>
      </c>
      <c r="AR3" s="173" t="s">
        <v>775</v>
      </c>
      <c r="AS3" s="173" t="s">
        <v>776</v>
      </c>
    </row>
    <row r="4" spans="1:45" s="44" customFormat="1" ht="11.25">
      <c r="A4" s="80" t="s">
        <v>23</v>
      </c>
      <c r="B4" s="51">
        <v>0</v>
      </c>
      <c r="C4" s="51">
        <v>0</v>
      </c>
      <c r="D4" s="51">
        <v>0</v>
      </c>
      <c r="E4" s="51">
        <v>0</v>
      </c>
      <c r="F4" s="51">
        <v>0</v>
      </c>
      <c r="G4" s="51">
        <v>0</v>
      </c>
      <c r="H4" s="51">
        <v>0</v>
      </c>
      <c r="I4" s="51">
        <v>0</v>
      </c>
      <c r="J4" s="51">
        <v>0</v>
      </c>
      <c r="K4" s="51">
        <v>0</v>
      </c>
      <c r="L4" s="51">
        <v>0</v>
      </c>
      <c r="M4" s="51">
        <v>0</v>
      </c>
      <c r="N4" s="51">
        <v>0</v>
      </c>
      <c r="O4" s="51">
        <v>0</v>
      </c>
      <c r="P4" s="51">
        <v>0</v>
      </c>
      <c r="Q4" s="51">
        <v>1</v>
      </c>
      <c r="R4" s="51">
        <v>0</v>
      </c>
      <c r="S4" s="51">
        <v>0</v>
      </c>
      <c r="T4" s="51">
        <v>0</v>
      </c>
      <c r="U4" s="51">
        <v>0</v>
      </c>
      <c r="V4" s="51">
        <v>0</v>
      </c>
      <c r="W4" s="51">
        <v>0</v>
      </c>
      <c r="X4" s="51">
        <v>0</v>
      </c>
      <c r="Y4" s="51">
        <v>0</v>
      </c>
      <c r="Z4" s="51">
        <v>0</v>
      </c>
      <c r="AA4" s="51">
        <v>0</v>
      </c>
      <c r="AB4" s="51">
        <v>0</v>
      </c>
      <c r="AC4" s="51">
        <v>0</v>
      </c>
      <c r="AD4" s="51">
        <v>0</v>
      </c>
      <c r="AE4" s="51">
        <v>0</v>
      </c>
      <c r="AF4" s="51">
        <v>0</v>
      </c>
      <c r="AG4" s="51">
        <v>0</v>
      </c>
      <c r="AH4" s="51">
        <v>0</v>
      </c>
      <c r="AI4" s="51">
        <v>0</v>
      </c>
      <c r="AJ4" s="51">
        <v>0</v>
      </c>
      <c r="AK4" s="51">
        <v>0</v>
      </c>
      <c r="AL4" s="51">
        <v>0</v>
      </c>
      <c r="AM4" s="51">
        <v>0</v>
      </c>
      <c r="AN4" s="51">
        <v>0</v>
      </c>
      <c r="AO4" s="51">
        <v>0</v>
      </c>
      <c r="AP4" s="44">
        <v>0</v>
      </c>
      <c r="AQ4" s="44">
        <v>0</v>
      </c>
      <c r="AR4" s="44">
        <v>0</v>
      </c>
      <c r="AS4" s="44">
        <v>0</v>
      </c>
    </row>
    <row r="5" spans="1:45" s="44" customFormat="1" ht="11.25">
      <c r="A5" s="80" t="s">
        <v>25</v>
      </c>
      <c r="B5" s="44">
        <v>1019</v>
      </c>
      <c r="C5" s="44">
        <v>3142</v>
      </c>
      <c r="D5" s="44">
        <v>559</v>
      </c>
      <c r="E5" s="44">
        <v>1531</v>
      </c>
      <c r="F5" s="44">
        <v>321</v>
      </c>
      <c r="G5" s="44">
        <v>877</v>
      </c>
      <c r="H5" s="44">
        <v>212</v>
      </c>
      <c r="I5" s="44">
        <v>627</v>
      </c>
      <c r="J5" s="44">
        <v>174</v>
      </c>
      <c r="K5" s="44">
        <v>867</v>
      </c>
      <c r="L5" s="44">
        <v>76</v>
      </c>
      <c r="M5" s="44">
        <v>1180</v>
      </c>
      <c r="N5" s="44">
        <v>39</v>
      </c>
      <c r="O5" s="44">
        <v>1309</v>
      </c>
      <c r="P5" s="44">
        <v>45</v>
      </c>
      <c r="Q5" s="44">
        <v>1351</v>
      </c>
      <c r="R5" s="44">
        <v>31</v>
      </c>
      <c r="S5" s="44">
        <v>1627</v>
      </c>
      <c r="T5" s="44">
        <v>10</v>
      </c>
      <c r="U5" s="44">
        <v>1091</v>
      </c>
      <c r="V5" s="44">
        <v>22</v>
      </c>
      <c r="W5" s="44">
        <v>1212</v>
      </c>
      <c r="X5" s="44">
        <v>22</v>
      </c>
      <c r="Y5" s="44">
        <v>1087</v>
      </c>
      <c r="Z5" s="44">
        <v>7</v>
      </c>
      <c r="AA5" s="44">
        <v>1078</v>
      </c>
      <c r="AB5" s="44">
        <v>19</v>
      </c>
      <c r="AC5" s="44">
        <v>1081</v>
      </c>
      <c r="AD5" s="44">
        <v>15</v>
      </c>
      <c r="AE5" s="44">
        <v>1050</v>
      </c>
      <c r="AF5" s="44">
        <v>12</v>
      </c>
      <c r="AG5" s="44">
        <v>1070</v>
      </c>
      <c r="AH5" s="44">
        <v>11</v>
      </c>
      <c r="AI5" s="44">
        <v>1002</v>
      </c>
      <c r="AJ5" s="44">
        <v>15</v>
      </c>
      <c r="AK5" s="44">
        <v>1145</v>
      </c>
      <c r="AL5" s="44">
        <v>19</v>
      </c>
      <c r="AM5" s="44">
        <v>1250</v>
      </c>
      <c r="AN5" s="44">
        <v>16</v>
      </c>
      <c r="AO5" s="44">
        <v>1112</v>
      </c>
      <c r="AP5" s="44">
        <v>12</v>
      </c>
      <c r="AQ5" s="44">
        <v>954</v>
      </c>
      <c r="AR5" s="44">
        <v>5</v>
      </c>
      <c r="AS5" s="44">
        <v>824</v>
      </c>
    </row>
    <row r="6" spans="1:45" s="44" customFormat="1" ht="11.25">
      <c r="A6" s="80">
        <v>1990</v>
      </c>
      <c r="B6" s="44">
        <v>1417</v>
      </c>
      <c r="C6" s="44">
        <v>6554</v>
      </c>
      <c r="D6" s="44">
        <v>1073</v>
      </c>
      <c r="E6" s="44">
        <v>4353</v>
      </c>
      <c r="F6" s="44">
        <v>603</v>
      </c>
      <c r="G6" s="44">
        <v>1645</v>
      </c>
      <c r="H6" s="44">
        <v>497</v>
      </c>
      <c r="I6" s="44">
        <v>339</v>
      </c>
      <c r="J6" s="44">
        <v>343</v>
      </c>
      <c r="K6" s="44">
        <v>156</v>
      </c>
      <c r="L6" s="44">
        <v>124</v>
      </c>
      <c r="M6" s="44">
        <v>77</v>
      </c>
      <c r="N6" s="44">
        <v>51</v>
      </c>
      <c r="O6" s="44">
        <v>45</v>
      </c>
      <c r="P6" s="44">
        <v>21</v>
      </c>
      <c r="Q6" s="44">
        <v>39</v>
      </c>
      <c r="R6" s="44">
        <v>19</v>
      </c>
      <c r="S6" s="44">
        <v>18</v>
      </c>
      <c r="T6" s="44">
        <v>2</v>
      </c>
      <c r="U6" s="44">
        <v>20</v>
      </c>
      <c r="V6" s="44">
        <v>3</v>
      </c>
      <c r="W6" s="44">
        <v>48</v>
      </c>
      <c r="X6" s="44">
        <v>1</v>
      </c>
      <c r="Y6" s="44">
        <v>43</v>
      </c>
      <c r="Z6" s="44">
        <v>4</v>
      </c>
      <c r="AA6" s="44">
        <v>25</v>
      </c>
      <c r="AB6" s="44">
        <v>8</v>
      </c>
      <c r="AC6" s="44">
        <v>56</v>
      </c>
      <c r="AD6" s="44">
        <v>8</v>
      </c>
      <c r="AE6" s="44">
        <v>95</v>
      </c>
      <c r="AF6" s="44">
        <v>8</v>
      </c>
      <c r="AG6" s="44">
        <v>72</v>
      </c>
      <c r="AH6" s="44">
        <v>10</v>
      </c>
      <c r="AI6" s="44">
        <v>48</v>
      </c>
      <c r="AJ6" s="44">
        <v>10</v>
      </c>
      <c r="AK6" s="44">
        <v>44</v>
      </c>
      <c r="AL6" s="44">
        <v>3</v>
      </c>
      <c r="AM6" s="44">
        <v>35</v>
      </c>
      <c r="AN6" s="44">
        <v>4</v>
      </c>
      <c r="AO6" s="44">
        <v>28</v>
      </c>
      <c r="AP6" s="44">
        <v>4</v>
      </c>
      <c r="AQ6" s="44">
        <v>18</v>
      </c>
      <c r="AR6" s="44">
        <v>2</v>
      </c>
      <c r="AS6" s="44">
        <v>26</v>
      </c>
    </row>
    <row r="7" spans="1:45" s="44" customFormat="1" ht="11.25">
      <c r="A7" s="80">
        <v>1991</v>
      </c>
      <c r="B7" s="44">
        <v>3034</v>
      </c>
      <c r="C7" s="44">
        <v>16597</v>
      </c>
      <c r="D7" s="44">
        <v>1600</v>
      </c>
      <c r="E7" s="44">
        <v>8995</v>
      </c>
      <c r="F7" s="44">
        <v>1653</v>
      </c>
      <c r="G7" s="44">
        <v>3542</v>
      </c>
      <c r="H7" s="44">
        <v>1253</v>
      </c>
      <c r="I7" s="44">
        <v>702</v>
      </c>
      <c r="J7" s="44">
        <v>739</v>
      </c>
      <c r="K7" s="44">
        <v>298</v>
      </c>
      <c r="L7" s="44">
        <v>358</v>
      </c>
      <c r="M7" s="44">
        <v>171</v>
      </c>
      <c r="N7" s="44">
        <v>121</v>
      </c>
      <c r="O7" s="44">
        <v>75</v>
      </c>
      <c r="P7" s="44">
        <v>61</v>
      </c>
      <c r="Q7" s="44">
        <v>41</v>
      </c>
      <c r="R7" s="44">
        <v>18</v>
      </c>
      <c r="S7" s="44">
        <v>33</v>
      </c>
      <c r="T7" s="44">
        <v>3</v>
      </c>
      <c r="U7" s="44">
        <v>12</v>
      </c>
      <c r="V7" s="44">
        <v>0</v>
      </c>
      <c r="W7" s="44">
        <v>24</v>
      </c>
      <c r="X7" s="44">
        <v>4</v>
      </c>
      <c r="Y7" s="44">
        <v>37</v>
      </c>
      <c r="Z7" s="44">
        <v>1</v>
      </c>
      <c r="AA7" s="44">
        <v>21</v>
      </c>
      <c r="AB7" s="44">
        <v>14</v>
      </c>
      <c r="AC7" s="44">
        <v>91</v>
      </c>
      <c r="AD7" s="44">
        <v>21</v>
      </c>
      <c r="AE7" s="44">
        <v>137</v>
      </c>
      <c r="AF7" s="44">
        <v>16</v>
      </c>
      <c r="AG7" s="44">
        <v>130</v>
      </c>
      <c r="AH7" s="44">
        <v>21</v>
      </c>
      <c r="AI7" s="44">
        <v>81</v>
      </c>
      <c r="AJ7" s="44">
        <v>13</v>
      </c>
      <c r="AK7" s="44">
        <v>57</v>
      </c>
      <c r="AL7" s="44">
        <v>13</v>
      </c>
      <c r="AM7" s="44">
        <v>55</v>
      </c>
      <c r="AN7" s="44">
        <v>6</v>
      </c>
      <c r="AO7" s="44">
        <v>32</v>
      </c>
      <c r="AP7" s="44">
        <v>3</v>
      </c>
      <c r="AQ7" s="44">
        <v>27</v>
      </c>
      <c r="AR7" s="44">
        <v>3</v>
      </c>
      <c r="AS7" s="44">
        <v>40</v>
      </c>
    </row>
    <row r="8" spans="1:45" s="44" customFormat="1" ht="11.25">
      <c r="A8" s="80">
        <v>1992</v>
      </c>
      <c r="B8" s="44">
        <v>2685</v>
      </c>
      <c r="C8" s="44">
        <v>15508</v>
      </c>
      <c r="D8" s="44">
        <v>3386</v>
      </c>
      <c r="E8" s="44">
        <v>22568</v>
      </c>
      <c r="F8" s="44">
        <v>2374</v>
      </c>
      <c r="G8" s="44">
        <v>8438</v>
      </c>
      <c r="H8" s="44">
        <v>2918</v>
      </c>
      <c r="I8" s="44">
        <v>2481</v>
      </c>
      <c r="J8" s="44">
        <v>1431</v>
      </c>
      <c r="K8" s="44">
        <v>1010</v>
      </c>
      <c r="L8" s="44">
        <v>883</v>
      </c>
      <c r="M8" s="44">
        <v>500</v>
      </c>
      <c r="N8" s="44">
        <v>269</v>
      </c>
      <c r="O8" s="44">
        <v>147</v>
      </c>
      <c r="P8" s="44">
        <v>104</v>
      </c>
      <c r="Q8" s="44">
        <v>79</v>
      </c>
      <c r="R8" s="44">
        <v>27</v>
      </c>
      <c r="S8" s="44">
        <v>32</v>
      </c>
      <c r="T8" s="44">
        <v>4</v>
      </c>
      <c r="U8" s="44">
        <v>19</v>
      </c>
      <c r="V8" s="44">
        <v>2</v>
      </c>
      <c r="W8" s="44">
        <v>16</v>
      </c>
      <c r="X8" s="44">
        <v>3</v>
      </c>
      <c r="Y8" s="44">
        <v>16</v>
      </c>
      <c r="Z8" s="44">
        <v>1</v>
      </c>
      <c r="AA8" s="44">
        <v>18</v>
      </c>
      <c r="AB8" s="44">
        <v>19</v>
      </c>
      <c r="AC8" s="44">
        <v>117</v>
      </c>
      <c r="AD8" s="44">
        <v>28</v>
      </c>
      <c r="AE8" s="44">
        <v>187</v>
      </c>
      <c r="AF8" s="44">
        <v>50</v>
      </c>
      <c r="AG8" s="44">
        <v>180</v>
      </c>
      <c r="AH8" s="44">
        <v>37</v>
      </c>
      <c r="AI8" s="44">
        <v>121</v>
      </c>
      <c r="AJ8" s="44">
        <v>30</v>
      </c>
      <c r="AK8" s="44">
        <v>77</v>
      </c>
      <c r="AL8" s="44">
        <v>17</v>
      </c>
      <c r="AM8" s="44">
        <v>49</v>
      </c>
      <c r="AN8" s="44">
        <v>10</v>
      </c>
      <c r="AO8" s="44">
        <v>41</v>
      </c>
      <c r="AP8" s="44">
        <v>4</v>
      </c>
      <c r="AQ8" s="44">
        <v>26</v>
      </c>
      <c r="AR8" s="44">
        <v>1</v>
      </c>
      <c r="AS8" s="44">
        <v>28</v>
      </c>
    </row>
    <row r="9" spans="1:45" s="44" customFormat="1" ht="11.25">
      <c r="A9" s="80">
        <v>1993</v>
      </c>
      <c r="B9" s="44">
        <v>2788</v>
      </c>
      <c r="C9" s="44">
        <v>23768</v>
      </c>
      <c r="D9" s="44">
        <v>1838</v>
      </c>
      <c r="E9" s="44">
        <v>15581</v>
      </c>
      <c r="F9" s="44">
        <v>2991</v>
      </c>
      <c r="G9" s="44">
        <v>10847</v>
      </c>
      <c r="H9" s="44">
        <v>2816</v>
      </c>
      <c r="I9" s="44">
        <v>3573</v>
      </c>
      <c r="J9" s="44">
        <v>2454</v>
      </c>
      <c r="K9" s="44">
        <v>2308</v>
      </c>
      <c r="L9" s="44">
        <v>1363</v>
      </c>
      <c r="M9" s="44">
        <v>1095</v>
      </c>
      <c r="N9" s="44">
        <v>434</v>
      </c>
      <c r="O9" s="44">
        <v>275</v>
      </c>
      <c r="P9" s="44">
        <v>191</v>
      </c>
      <c r="Q9" s="44">
        <v>90</v>
      </c>
      <c r="R9" s="44">
        <v>61</v>
      </c>
      <c r="S9" s="44">
        <v>40</v>
      </c>
      <c r="T9" s="44">
        <v>14</v>
      </c>
      <c r="U9" s="44">
        <v>22</v>
      </c>
      <c r="V9" s="44">
        <v>2</v>
      </c>
      <c r="W9" s="44">
        <v>23</v>
      </c>
      <c r="X9" s="44">
        <v>2</v>
      </c>
      <c r="Y9" s="44">
        <v>11</v>
      </c>
      <c r="Z9" s="44">
        <v>2</v>
      </c>
      <c r="AA9" s="44">
        <v>18</v>
      </c>
      <c r="AB9" s="44">
        <v>14</v>
      </c>
      <c r="AC9" s="44">
        <v>98</v>
      </c>
      <c r="AD9" s="44">
        <v>50</v>
      </c>
      <c r="AE9" s="44">
        <v>218</v>
      </c>
      <c r="AF9" s="44">
        <v>69</v>
      </c>
      <c r="AG9" s="44">
        <v>189</v>
      </c>
      <c r="AH9" s="44">
        <v>53</v>
      </c>
      <c r="AI9" s="44">
        <v>176</v>
      </c>
      <c r="AJ9" s="44">
        <v>60</v>
      </c>
      <c r="AK9" s="44">
        <v>113</v>
      </c>
      <c r="AL9" s="44">
        <v>27</v>
      </c>
      <c r="AM9" s="44">
        <v>63</v>
      </c>
      <c r="AN9" s="44">
        <v>15</v>
      </c>
      <c r="AO9" s="44">
        <v>35</v>
      </c>
      <c r="AP9" s="44">
        <v>7</v>
      </c>
      <c r="AQ9" s="44">
        <v>34</v>
      </c>
      <c r="AR9" s="44">
        <v>2</v>
      </c>
      <c r="AS9" s="44">
        <v>23</v>
      </c>
    </row>
    <row r="10" spans="1:45" s="44" customFormat="1" ht="11.25">
      <c r="A10" s="80">
        <v>1994</v>
      </c>
      <c r="B10" s="44">
        <v>1993</v>
      </c>
      <c r="C10" s="44">
        <v>14170</v>
      </c>
      <c r="D10" s="44">
        <v>2630</v>
      </c>
      <c r="E10" s="44">
        <v>28174</v>
      </c>
      <c r="F10" s="44">
        <v>2666</v>
      </c>
      <c r="G10" s="44">
        <v>15337</v>
      </c>
      <c r="H10" s="44">
        <v>5200</v>
      </c>
      <c r="I10" s="44">
        <v>14981</v>
      </c>
      <c r="J10" s="44">
        <v>3301</v>
      </c>
      <c r="K10" s="44">
        <v>7024</v>
      </c>
      <c r="L10" s="44">
        <v>3088</v>
      </c>
      <c r="M10" s="44">
        <v>4348</v>
      </c>
      <c r="N10" s="44">
        <v>1066</v>
      </c>
      <c r="O10" s="44">
        <v>1359</v>
      </c>
      <c r="P10" s="44">
        <v>502</v>
      </c>
      <c r="Q10" s="44">
        <v>375</v>
      </c>
      <c r="R10" s="44">
        <v>176</v>
      </c>
      <c r="S10" s="44">
        <v>122</v>
      </c>
      <c r="T10" s="44">
        <v>30</v>
      </c>
      <c r="U10" s="44">
        <v>49</v>
      </c>
      <c r="V10" s="44">
        <v>9</v>
      </c>
      <c r="W10" s="44">
        <v>39</v>
      </c>
      <c r="X10" s="44">
        <v>2</v>
      </c>
      <c r="Y10" s="44">
        <v>21</v>
      </c>
      <c r="Z10" s="44">
        <v>5</v>
      </c>
      <c r="AA10" s="44">
        <v>17</v>
      </c>
      <c r="AB10" s="44">
        <v>3</v>
      </c>
      <c r="AC10" s="44">
        <v>20</v>
      </c>
      <c r="AD10" s="44">
        <v>42</v>
      </c>
      <c r="AE10" s="44">
        <v>172</v>
      </c>
      <c r="AF10" s="44">
        <v>147</v>
      </c>
      <c r="AG10" s="44">
        <v>312</v>
      </c>
      <c r="AH10" s="44">
        <v>172</v>
      </c>
      <c r="AI10" s="44">
        <v>258</v>
      </c>
      <c r="AJ10" s="44">
        <v>149</v>
      </c>
      <c r="AK10" s="44">
        <v>190</v>
      </c>
      <c r="AL10" s="44">
        <v>57</v>
      </c>
      <c r="AM10" s="44">
        <v>109</v>
      </c>
      <c r="AN10" s="44">
        <v>27</v>
      </c>
      <c r="AO10" s="44">
        <v>59</v>
      </c>
      <c r="AP10" s="44">
        <v>8</v>
      </c>
      <c r="AQ10" s="44">
        <v>42</v>
      </c>
      <c r="AR10" s="44">
        <v>21</v>
      </c>
      <c r="AS10" s="44">
        <v>34</v>
      </c>
    </row>
    <row r="11" spans="1:45" s="44" customFormat="1" ht="11.25">
      <c r="A11" s="80">
        <v>1995</v>
      </c>
      <c r="B11" s="44">
        <v>1847</v>
      </c>
      <c r="C11" s="44">
        <v>14193</v>
      </c>
      <c r="D11" s="44">
        <v>1791</v>
      </c>
      <c r="E11" s="44">
        <v>13610</v>
      </c>
      <c r="F11" s="44">
        <v>3809</v>
      </c>
      <c r="G11" s="44">
        <v>28891</v>
      </c>
      <c r="H11" s="44">
        <v>4436</v>
      </c>
      <c r="I11" s="44">
        <v>21182</v>
      </c>
      <c r="J11" s="44">
        <v>5587</v>
      </c>
      <c r="K11" s="44">
        <v>25219</v>
      </c>
      <c r="L11" s="44">
        <v>3636</v>
      </c>
      <c r="M11" s="44">
        <v>12340</v>
      </c>
      <c r="N11" s="44">
        <v>2211</v>
      </c>
      <c r="O11" s="44">
        <v>5679</v>
      </c>
      <c r="P11" s="44">
        <v>813</v>
      </c>
      <c r="Q11" s="44">
        <v>2005</v>
      </c>
      <c r="R11" s="44">
        <v>256</v>
      </c>
      <c r="S11" s="44">
        <v>372</v>
      </c>
      <c r="T11" s="44">
        <v>51</v>
      </c>
      <c r="U11" s="44">
        <v>108</v>
      </c>
      <c r="V11" s="44">
        <v>10</v>
      </c>
      <c r="W11" s="44">
        <v>54</v>
      </c>
      <c r="X11" s="44">
        <v>8</v>
      </c>
      <c r="Y11" s="44">
        <v>38</v>
      </c>
      <c r="Z11" s="44">
        <v>3</v>
      </c>
      <c r="AA11" s="44">
        <v>29</v>
      </c>
      <c r="AB11" s="44">
        <v>5</v>
      </c>
      <c r="AC11" s="44">
        <v>26</v>
      </c>
      <c r="AD11" s="44">
        <v>3</v>
      </c>
      <c r="AE11" s="44">
        <v>21</v>
      </c>
      <c r="AF11" s="44">
        <v>100</v>
      </c>
      <c r="AG11" s="44">
        <v>247</v>
      </c>
      <c r="AH11" s="44">
        <v>275</v>
      </c>
      <c r="AI11" s="44">
        <v>370</v>
      </c>
      <c r="AJ11" s="44">
        <v>214</v>
      </c>
      <c r="AK11" s="44">
        <v>291</v>
      </c>
      <c r="AL11" s="44">
        <v>140</v>
      </c>
      <c r="AM11" s="44">
        <v>164</v>
      </c>
      <c r="AN11" s="44">
        <v>70</v>
      </c>
      <c r="AO11" s="44">
        <v>123</v>
      </c>
      <c r="AP11" s="44">
        <v>29</v>
      </c>
      <c r="AQ11" s="44">
        <v>67</v>
      </c>
      <c r="AR11" s="44">
        <v>25</v>
      </c>
      <c r="AS11" s="44">
        <v>44</v>
      </c>
    </row>
    <row r="12" spans="1:45" s="44" customFormat="1" ht="11.25">
      <c r="A12" s="80">
        <v>1996</v>
      </c>
      <c r="B12" s="44">
        <v>1292</v>
      </c>
      <c r="C12" s="44">
        <v>5116</v>
      </c>
      <c r="D12" s="44">
        <v>1806</v>
      </c>
      <c r="E12" s="44">
        <v>13837</v>
      </c>
      <c r="F12" s="44">
        <v>3487</v>
      </c>
      <c r="G12" s="44">
        <v>20746</v>
      </c>
      <c r="H12" s="44">
        <v>6704</v>
      </c>
      <c r="I12" s="44">
        <v>44630</v>
      </c>
      <c r="J12" s="44">
        <v>5608</v>
      </c>
      <c r="K12" s="44">
        <v>28825</v>
      </c>
      <c r="L12" s="44">
        <v>7850</v>
      </c>
      <c r="M12" s="44">
        <v>37483</v>
      </c>
      <c r="N12" s="44">
        <v>3403</v>
      </c>
      <c r="O12" s="44">
        <v>16083</v>
      </c>
      <c r="P12" s="44">
        <v>2054</v>
      </c>
      <c r="Q12" s="44">
        <v>11362</v>
      </c>
      <c r="R12" s="44">
        <v>705</v>
      </c>
      <c r="S12" s="44">
        <v>3509</v>
      </c>
      <c r="T12" s="44">
        <v>131</v>
      </c>
      <c r="U12" s="44">
        <v>701</v>
      </c>
      <c r="V12" s="44">
        <v>13</v>
      </c>
      <c r="W12" s="44">
        <v>168</v>
      </c>
      <c r="X12" s="44">
        <v>5</v>
      </c>
      <c r="Y12" s="44">
        <v>49</v>
      </c>
      <c r="Z12" s="44">
        <v>5</v>
      </c>
      <c r="AA12" s="44">
        <v>31</v>
      </c>
      <c r="AB12" s="44">
        <v>3</v>
      </c>
      <c r="AC12" s="44">
        <v>35</v>
      </c>
      <c r="AD12" s="44">
        <v>5</v>
      </c>
      <c r="AE12" s="44">
        <v>29</v>
      </c>
      <c r="AF12" s="44">
        <v>5</v>
      </c>
      <c r="AG12" s="44">
        <v>24</v>
      </c>
      <c r="AH12" s="44">
        <v>237</v>
      </c>
      <c r="AI12" s="44">
        <v>330</v>
      </c>
      <c r="AJ12" s="44">
        <v>523</v>
      </c>
      <c r="AK12" s="44">
        <v>599</v>
      </c>
      <c r="AL12" s="44">
        <v>311</v>
      </c>
      <c r="AM12" s="44">
        <v>382</v>
      </c>
      <c r="AN12" s="44">
        <v>205</v>
      </c>
      <c r="AO12" s="44">
        <v>211</v>
      </c>
      <c r="AP12" s="44">
        <v>142</v>
      </c>
      <c r="AQ12" s="44">
        <v>144</v>
      </c>
      <c r="AR12" s="44">
        <v>95</v>
      </c>
      <c r="AS12" s="44">
        <v>96</v>
      </c>
    </row>
    <row r="13" spans="1:45" s="44" customFormat="1" ht="11.25">
      <c r="A13" s="80">
        <v>1997</v>
      </c>
      <c r="B13" s="44">
        <v>702</v>
      </c>
      <c r="C13" s="44">
        <v>3127</v>
      </c>
      <c r="D13" s="44">
        <v>733</v>
      </c>
      <c r="E13" s="44">
        <v>4101</v>
      </c>
      <c r="F13" s="44">
        <v>2041</v>
      </c>
      <c r="G13" s="44">
        <v>19469</v>
      </c>
      <c r="H13" s="44">
        <v>2845</v>
      </c>
      <c r="I13" s="44">
        <v>19042</v>
      </c>
      <c r="J13" s="44">
        <v>4363</v>
      </c>
      <c r="K13" s="44">
        <v>31809</v>
      </c>
      <c r="L13" s="44">
        <v>3503</v>
      </c>
      <c r="M13" s="44">
        <v>22423</v>
      </c>
      <c r="N13" s="44">
        <v>4095</v>
      </c>
      <c r="O13" s="44">
        <v>29066</v>
      </c>
      <c r="P13" s="44">
        <v>2068</v>
      </c>
      <c r="Q13" s="44">
        <v>15444</v>
      </c>
      <c r="R13" s="44">
        <v>652</v>
      </c>
      <c r="S13" s="44">
        <v>4931</v>
      </c>
      <c r="T13" s="44">
        <v>159</v>
      </c>
      <c r="U13" s="44">
        <v>1011</v>
      </c>
      <c r="V13" s="44">
        <v>14</v>
      </c>
      <c r="W13" s="44">
        <v>230</v>
      </c>
      <c r="X13" s="44">
        <v>8</v>
      </c>
      <c r="Y13" s="44">
        <v>60</v>
      </c>
      <c r="Z13" s="44">
        <v>6</v>
      </c>
      <c r="AA13" s="44">
        <v>36</v>
      </c>
      <c r="AB13" s="44">
        <v>4</v>
      </c>
      <c r="AC13" s="44">
        <v>40</v>
      </c>
      <c r="AD13" s="44">
        <v>1</v>
      </c>
      <c r="AE13" s="44">
        <v>35</v>
      </c>
      <c r="AF13" s="44">
        <v>7</v>
      </c>
      <c r="AG13" s="44">
        <v>40</v>
      </c>
      <c r="AH13" s="44">
        <v>7</v>
      </c>
      <c r="AI13" s="44">
        <v>28</v>
      </c>
      <c r="AJ13" s="44">
        <v>240</v>
      </c>
      <c r="AK13" s="44">
        <v>389</v>
      </c>
      <c r="AL13" s="44">
        <v>311</v>
      </c>
      <c r="AM13" s="44">
        <v>570</v>
      </c>
      <c r="AN13" s="44">
        <v>150</v>
      </c>
      <c r="AO13" s="44">
        <v>318</v>
      </c>
      <c r="AP13" s="44">
        <v>118</v>
      </c>
      <c r="AQ13" s="44">
        <v>229</v>
      </c>
      <c r="AR13" s="44">
        <v>135</v>
      </c>
      <c r="AS13" s="44">
        <v>207</v>
      </c>
    </row>
    <row r="14" spans="1:45" s="44" customFormat="1" ht="11.25">
      <c r="A14" s="80">
        <v>1998</v>
      </c>
      <c r="B14" s="44">
        <v>134</v>
      </c>
      <c r="C14" s="44">
        <v>829</v>
      </c>
      <c r="D14" s="44">
        <v>386</v>
      </c>
      <c r="E14" s="44">
        <v>2737</v>
      </c>
      <c r="F14" s="44">
        <v>780</v>
      </c>
      <c r="G14" s="44">
        <v>5093</v>
      </c>
      <c r="H14" s="44">
        <v>1226</v>
      </c>
      <c r="I14" s="44">
        <v>14995</v>
      </c>
      <c r="J14" s="44">
        <v>1499</v>
      </c>
      <c r="K14" s="44">
        <v>12703</v>
      </c>
      <c r="L14" s="44">
        <v>1833</v>
      </c>
      <c r="M14" s="44">
        <v>22704</v>
      </c>
      <c r="N14" s="44">
        <v>1722</v>
      </c>
      <c r="O14" s="44">
        <v>16676</v>
      </c>
      <c r="P14" s="44">
        <v>2359</v>
      </c>
      <c r="Q14" s="44">
        <v>25353</v>
      </c>
      <c r="R14" s="44">
        <v>740</v>
      </c>
      <c r="S14" s="44">
        <v>10591</v>
      </c>
      <c r="T14" s="44">
        <v>172</v>
      </c>
      <c r="U14" s="44">
        <v>2102</v>
      </c>
      <c r="V14" s="44">
        <v>21</v>
      </c>
      <c r="W14" s="44">
        <v>332</v>
      </c>
      <c r="X14" s="44">
        <v>9</v>
      </c>
      <c r="Y14" s="44">
        <v>67</v>
      </c>
      <c r="Z14" s="44">
        <v>4</v>
      </c>
      <c r="AA14" s="44">
        <v>36</v>
      </c>
      <c r="AB14" s="44">
        <v>5</v>
      </c>
      <c r="AC14" s="44">
        <v>40</v>
      </c>
      <c r="AD14" s="44">
        <v>8</v>
      </c>
      <c r="AE14" s="44">
        <v>48</v>
      </c>
      <c r="AF14" s="44">
        <v>1</v>
      </c>
      <c r="AG14" s="44">
        <v>27</v>
      </c>
      <c r="AH14" s="44">
        <v>6</v>
      </c>
      <c r="AI14" s="44">
        <v>37</v>
      </c>
      <c r="AJ14" s="44">
        <v>5</v>
      </c>
      <c r="AK14" s="44">
        <v>16</v>
      </c>
      <c r="AL14" s="44">
        <v>126</v>
      </c>
      <c r="AM14" s="44">
        <v>354</v>
      </c>
      <c r="AN14" s="44">
        <v>171</v>
      </c>
      <c r="AO14" s="44">
        <v>476</v>
      </c>
      <c r="AP14" s="44">
        <v>92</v>
      </c>
      <c r="AQ14" s="44">
        <v>368</v>
      </c>
      <c r="AR14" s="44">
        <v>126</v>
      </c>
      <c r="AS14" s="44">
        <v>316</v>
      </c>
    </row>
    <row r="15" spans="1:45" s="44" customFormat="1" ht="11.25">
      <c r="A15" s="80">
        <v>1999</v>
      </c>
      <c r="B15" s="44">
        <v>57</v>
      </c>
      <c r="C15" s="44">
        <v>366</v>
      </c>
      <c r="D15" s="44">
        <v>100</v>
      </c>
      <c r="E15" s="44">
        <v>737</v>
      </c>
      <c r="F15" s="44">
        <v>604</v>
      </c>
      <c r="G15" s="44">
        <v>3995</v>
      </c>
      <c r="H15" s="44">
        <v>728</v>
      </c>
      <c r="I15" s="44">
        <v>5718</v>
      </c>
      <c r="J15" s="44">
        <v>1182</v>
      </c>
      <c r="K15" s="44">
        <v>11980</v>
      </c>
      <c r="L15" s="44">
        <v>1114</v>
      </c>
      <c r="M15" s="44">
        <v>8822</v>
      </c>
      <c r="N15" s="44">
        <v>914</v>
      </c>
      <c r="O15" s="44">
        <v>15598</v>
      </c>
      <c r="P15" s="44">
        <v>1406</v>
      </c>
      <c r="Q15" s="44">
        <v>14169</v>
      </c>
      <c r="R15" s="44">
        <v>690</v>
      </c>
      <c r="S15" s="44">
        <v>19781</v>
      </c>
      <c r="T15" s="44">
        <v>175</v>
      </c>
      <c r="U15" s="44">
        <v>5920</v>
      </c>
      <c r="V15" s="44">
        <v>26</v>
      </c>
      <c r="W15" s="44">
        <v>1079</v>
      </c>
      <c r="X15" s="44">
        <v>9</v>
      </c>
      <c r="Y15" s="44">
        <v>478</v>
      </c>
      <c r="Z15" s="44">
        <v>4</v>
      </c>
      <c r="AA15" s="44">
        <v>87</v>
      </c>
      <c r="AB15" s="44">
        <v>2</v>
      </c>
      <c r="AC15" s="44">
        <v>64</v>
      </c>
      <c r="AD15" s="44">
        <v>2</v>
      </c>
      <c r="AE15" s="44">
        <v>45</v>
      </c>
      <c r="AF15" s="44">
        <v>2</v>
      </c>
      <c r="AG15" s="44">
        <v>56</v>
      </c>
      <c r="AH15" s="44">
        <v>2</v>
      </c>
      <c r="AI15" s="44">
        <v>56</v>
      </c>
      <c r="AJ15" s="44">
        <v>6</v>
      </c>
      <c r="AK15" s="44">
        <v>30</v>
      </c>
      <c r="AL15" s="44">
        <v>2</v>
      </c>
      <c r="AM15" s="44">
        <v>33</v>
      </c>
      <c r="AN15" s="44">
        <v>51</v>
      </c>
      <c r="AO15" s="44">
        <v>281</v>
      </c>
      <c r="AP15" s="44">
        <v>81</v>
      </c>
      <c r="AQ15" s="44">
        <v>491</v>
      </c>
      <c r="AR15" s="44">
        <v>84</v>
      </c>
      <c r="AS15" s="44">
        <v>491</v>
      </c>
    </row>
    <row r="16" spans="1:45" s="44" customFormat="1" ht="11.25">
      <c r="A16" s="80">
        <v>2000</v>
      </c>
      <c r="B16" s="44">
        <v>8</v>
      </c>
      <c r="C16" s="44">
        <v>52</v>
      </c>
      <c r="D16" s="44">
        <v>34</v>
      </c>
      <c r="E16" s="44">
        <v>498</v>
      </c>
      <c r="F16" s="44">
        <v>153</v>
      </c>
      <c r="G16" s="44">
        <v>1024</v>
      </c>
      <c r="H16" s="44">
        <v>462</v>
      </c>
      <c r="I16" s="44">
        <v>4172</v>
      </c>
      <c r="J16" s="44">
        <v>600</v>
      </c>
      <c r="K16" s="44">
        <v>5688</v>
      </c>
      <c r="L16" s="44">
        <v>928</v>
      </c>
      <c r="M16" s="44">
        <v>10470</v>
      </c>
      <c r="N16" s="44">
        <v>782</v>
      </c>
      <c r="O16" s="44">
        <v>7604</v>
      </c>
      <c r="P16" s="44">
        <v>741</v>
      </c>
      <c r="Q16" s="44">
        <v>14906</v>
      </c>
      <c r="R16" s="44">
        <v>354</v>
      </c>
      <c r="S16" s="44">
        <v>13353</v>
      </c>
      <c r="T16" s="44">
        <v>93</v>
      </c>
      <c r="U16" s="44">
        <v>11616</v>
      </c>
      <c r="V16" s="44">
        <v>18</v>
      </c>
      <c r="W16" s="44">
        <v>7941</v>
      </c>
      <c r="X16" s="44">
        <v>5</v>
      </c>
      <c r="Y16" s="44">
        <v>8103</v>
      </c>
      <c r="Z16" s="44">
        <v>2</v>
      </c>
      <c r="AA16" s="44">
        <v>3057</v>
      </c>
      <c r="AB16" s="44">
        <v>9</v>
      </c>
      <c r="AC16" s="44">
        <v>390</v>
      </c>
      <c r="AD16" s="44">
        <v>9</v>
      </c>
      <c r="AE16" s="44">
        <v>83</v>
      </c>
      <c r="AF16" s="44">
        <v>8</v>
      </c>
      <c r="AG16" s="44">
        <v>67</v>
      </c>
      <c r="AH16" s="44">
        <v>8</v>
      </c>
      <c r="AI16" s="44">
        <v>43</v>
      </c>
      <c r="AJ16" s="44">
        <v>6</v>
      </c>
      <c r="AK16" s="44">
        <v>46</v>
      </c>
      <c r="AL16" s="44">
        <v>2</v>
      </c>
      <c r="AM16" s="44">
        <v>43</v>
      </c>
      <c r="AN16" s="44">
        <v>1</v>
      </c>
      <c r="AO16" s="44">
        <v>25</v>
      </c>
      <c r="AP16" s="44">
        <v>30</v>
      </c>
      <c r="AQ16" s="44">
        <v>265</v>
      </c>
      <c r="AR16" s="44">
        <v>91</v>
      </c>
      <c r="AS16" s="44">
        <v>674</v>
      </c>
    </row>
    <row r="17" spans="1:45" s="44" customFormat="1" ht="11.25">
      <c r="A17" s="80">
        <v>2001</v>
      </c>
      <c r="B17" s="44">
        <v>0</v>
      </c>
      <c r="C17" s="44">
        <v>0</v>
      </c>
      <c r="D17" s="44">
        <v>10</v>
      </c>
      <c r="E17" s="44">
        <v>128</v>
      </c>
      <c r="F17" s="44">
        <v>38</v>
      </c>
      <c r="G17" s="44">
        <v>783</v>
      </c>
      <c r="H17" s="44">
        <v>109</v>
      </c>
      <c r="I17" s="44">
        <v>1359</v>
      </c>
      <c r="J17" s="44">
        <v>295</v>
      </c>
      <c r="K17" s="44">
        <v>3859</v>
      </c>
      <c r="L17" s="44">
        <v>497</v>
      </c>
      <c r="M17" s="44">
        <v>5109</v>
      </c>
      <c r="N17" s="44">
        <v>523</v>
      </c>
      <c r="O17" s="44">
        <v>8461</v>
      </c>
      <c r="P17" s="44">
        <v>692</v>
      </c>
      <c r="Q17" s="44">
        <v>7124</v>
      </c>
      <c r="R17" s="44">
        <v>239</v>
      </c>
      <c r="S17" s="44">
        <v>12093</v>
      </c>
      <c r="T17" s="44">
        <v>51</v>
      </c>
      <c r="U17" s="44">
        <v>11345</v>
      </c>
      <c r="V17" s="44">
        <v>17</v>
      </c>
      <c r="W17" s="44">
        <v>21831</v>
      </c>
      <c r="X17" s="44">
        <v>7</v>
      </c>
      <c r="Y17" s="44">
        <v>12168</v>
      </c>
      <c r="Z17" s="44">
        <v>9</v>
      </c>
      <c r="AA17" s="44">
        <v>3509</v>
      </c>
      <c r="AB17" s="44">
        <v>7</v>
      </c>
      <c r="AC17" s="44">
        <v>425</v>
      </c>
      <c r="AD17" s="44">
        <v>4</v>
      </c>
      <c r="AE17" s="44">
        <v>92</v>
      </c>
      <c r="AF17" s="44">
        <v>10</v>
      </c>
      <c r="AG17" s="44">
        <v>65</v>
      </c>
      <c r="AH17" s="44">
        <v>5</v>
      </c>
      <c r="AI17" s="44">
        <v>53</v>
      </c>
      <c r="AJ17" s="44">
        <v>3</v>
      </c>
      <c r="AK17" s="44">
        <v>49</v>
      </c>
      <c r="AL17" s="44">
        <v>7</v>
      </c>
      <c r="AM17" s="44">
        <v>31</v>
      </c>
      <c r="AN17" s="44">
        <v>4</v>
      </c>
      <c r="AO17" s="44">
        <v>20</v>
      </c>
      <c r="AP17" s="44">
        <v>2</v>
      </c>
      <c r="AQ17" s="44">
        <v>13</v>
      </c>
      <c r="AR17" s="44">
        <v>65</v>
      </c>
      <c r="AS17" s="44">
        <v>302</v>
      </c>
    </row>
    <row r="18" spans="1:45" s="44" customFormat="1" ht="11.25">
      <c r="A18" s="80">
        <v>2002</v>
      </c>
      <c r="B18" s="44">
        <v>0</v>
      </c>
      <c r="C18" s="44">
        <v>0</v>
      </c>
      <c r="D18" s="44">
        <v>0</v>
      </c>
      <c r="E18" s="44">
        <v>0</v>
      </c>
      <c r="F18" s="44">
        <v>27</v>
      </c>
      <c r="G18" s="44">
        <v>182</v>
      </c>
      <c r="H18" s="44">
        <v>41</v>
      </c>
      <c r="I18" s="44">
        <v>814</v>
      </c>
      <c r="J18" s="44">
        <v>75</v>
      </c>
      <c r="K18" s="44">
        <v>1389</v>
      </c>
      <c r="L18" s="44">
        <v>217</v>
      </c>
      <c r="M18" s="44">
        <v>4169</v>
      </c>
      <c r="N18" s="44">
        <v>221</v>
      </c>
      <c r="O18" s="44">
        <v>4304</v>
      </c>
      <c r="P18" s="44">
        <v>577</v>
      </c>
      <c r="Q18" s="44">
        <v>7993</v>
      </c>
      <c r="R18" s="44">
        <v>219</v>
      </c>
      <c r="S18" s="44">
        <v>5804</v>
      </c>
      <c r="T18" s="44">
        <v>61</v>
      </c>
      <c r="U18" s="44">
        <v>12536</v>
      </c>
      <c r="V18" s="44">
        <v>20</v>
      </c>
      <c r="W18" s="44">
        <v>14514</v>
      </c>
      <c r="X18" s="44">
        <v>13</v>
      </c>
      <c r="Y18" s="44">
        <v>20238</v>
      </c>
      <c r="Z18" s="44">
        <v>14</v>
      </c>
      <c r="AA18" s="44">
        <v>6901</v>
      </c>
      <c r="AB18" s="44">
        <v>14</v>
      </c>
      <c r="AC18" s="44">
        <v>952</v>
      </c>
      <c r="AD18" s="44">
        <v>10</v>
      </c>
      <c r="AE18" s="44">
        <v>163</v>
      </c>
      <c r="AF18" s="44">
        <v>14</v>
      </c>
      <c r="AG18" s="44">
        <v>101</v>
      </c>
      <c r="AH18" s="44">
        <v>8</v>
      </c>
      <c r="AI18" s="44">
        <v>83</v>
      </c>
      <c r="AJ18" s="44">
        <v>6</v>
      </c>
      <c r="AK18" s="44">
        <v>68</v>
      </c>
      <c r="AL18" s="44">
        <v>1</v>
      </c>
      <c r="AM18" s="44">
        <v>40</v>
      </c>
      <c r="AN18" s="44">
        <v>6</v>
      </c>
      <c r="AO18" s="44">
        <v>34</v>
      </c>
      <c r="AP18" s="44">
        <v>4</v>
      </c>
      <c r="AQ18" s="44">
        <v>23</v>
      </c>
      <c r="AR18" s="44">
        <v>2</v>
      </c>
      <c r="AS18" s="44">
        <v>21</v>
      </c>
    </row>
    <row r="19" spans="1:45" s="44" customFormat="1" ht="11.25">
      <c r="A19" s="80">
        <v>2003</v>
      </c>
      <c r="B19" s="44">
        <v>0</v>
      </c>
      <c r="C19" s="44">
        <v>0</v>
      </c>
      <c r="D19" s="44">
        <v>0</v>
      </c>
      <c r="E19" s="44">
        <v>0</v>
      </c>
      <c r="F19" s="44">
        <v>0</v>
      </c>
      <c r="G19" s="44">
        <v>0</v>
      </c>
      <c r="H19" s="44">
        <v>17</v>
      </c>
      <c r="I19" s="44">
        <v>186</v>
      </c>
      <c r="J19" s="44">
        <v>48</v>
      </c>
      <c r="K19" s="44">
        <v>1441</v>
      </c>
      <c r="L19" s="44">
        <v>59</v>
      </c>
      <c r="M19" s="44">
        <v>1918</v>
      </c>
      <c r="N19" s="44">
        <v>100</v>
      </c>
      <c r="O19" s="44">
        <v>3467</v>
      </c>
      <c r="P19" s="44">
        <v>172</v>
      </c>
      <c r="Q19" s="44">
        <v>4327</v>
      </c>
      <c r="R19" s="44">
        <v>114</v>
      </c>
      <c r="S19" s="44">
        <v>6316</v>
      </c>
      <c r="T19" s="44">
        <v>21</v>
      </c>
      <c r="U19" s="44">
        <v>7686</v>
      </c>
      <c r="V19" s="44">
        <v>30</v>
      </c>
      <c r="W19" s="44">
        <v>17532</v>
      </c>
      <c r="X19" s="44">
        <v>22</v>
      </c>
      <c r="Y19" s="44">
        <v>12564</v>
      </c>
      <c r="Z19" s="44">
        <v>22</v>
      </c>
      <c r="AA19" s="44">
        <v>4731</v>
      </c>
      <c r="AB19" s="44">
        <v>11</v>
      </c>
      <c r="AC19" s="44">
        <v>1163</v>
      </c>
      <c r="AD19" s="44">
        <v>10</v>
      </c>
      <c r="AE19" s="44">
        <v>665</v>
      </c>
      <c r="AF19" s="44">
        <v>12</v>
      </c>
      <c r="AG19" s="44">
        <v>389</v>
      </c>
      <c r="AH19" s="44">
        <v>14</v>
      </c>
      <c r="AI19" s="44">
        <v>232</v>
      </c>
      <c r="AJ19" s="44">
        <v>12</v>
      </c>
      <c r="AK19" s="44">
        <v>145</v>
      </c>
      <c r="AL19" s="44">
        <v>4</v>
      </c>
      <c r="AM19" s="44">
        <v>89</v>
      </c>
      <c r="AN19" s="44">
        <v>9</v>
      </c>
      <c r="AO19" s="44">
        <v>57</v>
      </c>
      <c r="AP19" s="44">
        <v>5</v>
      </c>
      <c r="AQ19" s="44">
        <v>39</v>
      </c>
      <c r="AR19" s="44">
        <v>1</v>
      </c>
      <c r="AS19" s="44">
        <v>24</v>
      </c>
    </row>
    <row r="20" spans="1:45" s="44" customFormat="1" ht="11.25">
      <c r="A20" s="80">
        <v>2004</v>
      </c>
      <c r="B20" s="44">
        <v>0</v>
      </c>
      <c r="C20" s="44">
        <v>0</v>
      </c>
      <c r="D20" s="44">
        <v>0</v>
      </c>
      <c r="E20" s="44">
        <v>0</v>
      </c>
      <c r="F20" s="44">
        <v>0</v>
      </c>
      <c r="G20" s="44">
        <v>0</v>
      </c>
      <c r="H20" s="44">
        <v>0</v>
      </c>
      <c r="I20" s="44">
        <v>0</v>
      </c>
      <c r="J20" s="44">
        <v>22</v>
      </c>
      <c r="K20" s="44">
        <v>243</v>
      </c>
      <c r="L20" s="44">
        <v>66</v>
      </c>
      <c r="M20" s="44">
        <v>1498</v>
      </c>
      <c r="N20" s="44">
        <v>79</v>
      </c>
      <c r="O20" s="44">
        <v>1605</v>
      </c>
      <c r="P20" s="44">
        <v>220</v>
      </c>
      <c r="Q20" s="44">
        <v>4147</v>
      </c>
      <c r="R20" s="44">
        <v>150</v>
      </c>
      <c r="S20" s="44">
        <v>3529</v>
      </c>
      <c r="T20" s="44">
        <v>117</v>
      </c>
      <c r="U20" s="44">
        <v>9723</v>
      </c>
      <c r="V20" s="44">
        <v>120</v>
      </c>
      <c r="W20" s="44">
        <v>11249</v>
      </c>
      <c r="X20" s="44">
        <v>30</v>
      </c>
      <c r="Y20" s="44">
        <v>12818</v>
      </c>
      <c r="Z20" s="44">
        <v>23</v>
      </c>
      <c r="AA20" s="44">
        <v>15394</v>
      </c>
      <c r="AB20" s="44">
        <v>20</v>
      </c>
      <c r="AC20" s="44">
        <v>27249</v>
      </c>
      <c r="AD20" s="44">
        <v>27</v>
      </c>
      <c r="AE20" s="44">
        <v>20105</v>
      </c>
      <c r="AF20" s="44">
        <v>16</v>
      </c>
      <c r="AG20" s="44">
        <v>22115</v>
      </c>
      <c r="AH20" s="44">
        <v>10</v>
      </c>
      <c r="AI20" s="44">
        <v>13606</v>
      </c>
      <c r="AJ20" s="44">
        <v>18</v>
      </c>
      <c r="AK20" s="44">
        <v>11948</v>
      </c>
      <c r="AL20" s="44">
        <v>13</v>
      </c>
      <c r="AM20" s="44">
        <v>5029</v>
      </c>
      <c r="AN20" s="44">
        <v>7</v>
      </c>
      <c r="AO20" s="44">
        <v>1931</v>
      </c>
      <c r="AP20" s="44">
        <v>7</v>
      </c>
      <c r="AQ20" s="44">
        <v>910</v>
      </c>
      <c r="AR20" s="44">
        <v>7</v>
      </c>
      <c r="AS20" s="44">
        <v>451</v>
      </c>
    </row>
    <row r="21" spans="1:45" s="44" customFormat="1" ht="11.25">
      <c r="A21" s="80">
        <v>2005</v>
      </c>
      <c r="B21" s="44">
        <v>0</v>
      </c>
      <c r="C21" s="44">
        <v>0</v>
      </c>
      <c r="D21" s="44">
        <v>0</v>
      </c>
      <c r="E21" s="44">
        <v>0</v>
      </c>
      <c r="F21" s="44">
        <v>0</v>
      </c>
      <c r="G21" s="44">
        <v>0</v>
      </c>
      <c r="H21" s="44">
        <v>0</v>
      </c>
      <c r="I21" s="44">
        <v>0</v>
      </c>
      <c r="J21" s="44">
        <v>0</v>
      </c>
      <c r="K21" s="44">
        <v>0</v>
      </c>
      <c r="L21" s="44">
        <v>51</v>
      </c>
      <c r="M21" s="44">
        <v>563</v>
      </c>
      <c r="N21" s="44">
        <v>114</v>
      </c>
      <c r="O21" s="44">
        <v>1715</v>
      </c>
      <c r="P21" s="44">
        <v>196</v>
      </c>
      <c r="Q21" s="44">
        <v>2681</v>
      </c>
      <c r="R21" s="44">
        <v>276</v>
      </c>
      <c r="S21" s="44">
        <v>3359</v>
      </c>
      <c r="T21" s="44">
        <v>272</v>
      </c>
      <c r="U21" s="44">
        <v>2290</v>
      </c>
      <c r="V21" s="44">
        <v>124</v>
      </c>
      <c r="W21" s="44">
        <v>9057</v>
      </c>
      <c r="X21" s="44">
        <v>53</v>
      </c>
      <c r="Y21" s="44">
        <v>7691</v>
      </c>
      <c r="Z21" s="44">
        <v>39</v>
      </c>
      <c r="AA21" s="44">
        <v>21740</v>
      </c>
      <c r="AB21" s="44">
        <v>44</v>
      </c>
      <c r="AC21" s="44">
        <v>21368</v>
      </c>
      <c r="AD21" s="44">
        <v>28</v>
      </c>
      <c r="AE21" s="44">
        <v>40257</v>
      </c>
      <c r="AF21" s="44">
        <v>23</v>
      </c>
      <c r="AG21" s="44">
        <v>24625</v>
      </c>
      <c r="AH21" s="44">
        <v>31</v>
      </c>
      <c r="AI21" s="44">
        <v>35357</v>
      </c>
      <c r="AJ21" s="44">
        <v>27</v>
      </c>
      <c r="AK21" s="44">
        <v>19965</v>
      </c>
      <c r="AL21" s="44">
        <v>14</v>
      </c>
      <c r="AM21" s="44">
        <v>15744</v>
      </c>
      <c r="AN21" s="44">
        <v>10</v>
      </c>
      <c r="AO21" s="44">
        <v>6637</v>
      </c>
      <c r="AP21" s="44">
        <v>11</v>
      </c>
      <c r="AQ21" s="44">
        <v>3310</v>
      </c>
      <c r="AR21" s="44">
        <v>4</v>
      </c>
      <c r="AS21" s="44">
        <v>1613</v>
      </c>
    </row>
    <row r="22" spans="1:45" s="44" customFormat="1" ht="11.25">
      <c r="A22" s="80">
        <v>2006</v>
      </c>
      <c r="B22" s="44">
        <v>0</v>
      </c>
      <c r="C22" s="44">
        <v>0</v>
      </c>
      <c r="D22" s="44">
        <v>0</v>
      </c>
      <c r="E22" s="44">
        <v>0</v>
      </c>
      <c r="F22" s="44">
        <v>0</v>
      </c>
      <c r="G22" s="44">
        <v>0</v>
      </c>
      <c r="H22" s="44">
        <v>0</v>
      </c>
      <c r="I22" s="44">
        <v>0</v>
      </c>
      <c r="J22" s="44">
        <v>0</v>
      </c>
      <c r="K22" s="44">
        <v>0</v>
      </c>
      <c r="L22" s="44">
        <v>0</v>
      </c>
      <c r="M22" s="44">
        <v>0</v>
      </c>
      <c r="N22" s="44">
        <v>61</v>
      </c>
      <c r="O22" s="44">
        <v>611</v>
      </c>
      <c r="P22" s="44">
        <v>196</v>
      </c>
      <c r="Q22" s="44">
        <v>2720</v>
      </c>
      <c r="R22" s="44">
        <v>172</v>
      </c>
      <c r="S22" s="44">
        <v>2458</v>
      </c>
      <c r="T22" s="44">
        <v>161</v>
      </c>
      <c r="U22" s="44">
        <v>1714</v>
      </c>
      <c r="V22" s="44">
        <v>114</v>
      </c>
      <c r="W22" s="44">
        <v>1721</v>
      </c>
      <c r="X22" s="44">
        <v>78</v>
      </c>
      <c r="Y22" s="44">
        <v>4375</v>
      </c>
      <c r="Z22" s="44">
        <v>81</v>
      </c>
      <c r="AA22" s="44">
        <v>10264</v>
      </c>
      <c r="AB22" s="44">
        <v>80</v>
      </c>
      <c r="AC22" s="44">
        <v>20862</v>
      </c>
      <c r="AD22" s="44">
        <v>80</v>
      </c>
      <c r="AE22" s="44">
        <v>21324</v>
      </c>
      <c r="AF22" s="44">
        <v>40</v>
      </c>
      <c r="AG22" s="44">
        <v>34982</v>
      </c>
      <c r="AH22" s="44">
        <v>41</v>
      </c>
      <c r="AI22" s="44">
        <v>23790</v>
      </c>
      <c r="AJ22" s="44">
        <v>33</v>
      </c>
      <c r="AK22" s="44">
        <v>33567</v>
      </c>
      <c r="AL22" s="44">
        <v>24</v>
      </c>
      <c r="AM22" s="44">
        <v>17241</v>
      </c>
      <c r="AN22" s="44">
        <v>25</v>
      </c>
      <c r="AO22" s="44">
        <v>13981</v>
      </c>
      <c r="AP22" s="44">
        <v>16</v>
      </c>
      <c r="AQ22" s="44">
        <v>5842</v>
      </c>
      <c r="AR22" s="44">
        <v>15</v>
      </c>
      <c r="AS22" s="44">
        <v>3602</v>
      </c>
    </row>
    <row r="23" spans="1:45" s="44" customFormat="1" ht="11.25">
      <c r="A23" s="80">
        <v>2007</v>
      </c>
      <c r="B23" s="44">
        <v>0</v>
      </c>
      <c r="C23" s="44">
        <v>0</v>
      </c>
      <c r="D23" s="44">
        <v>0</v>
      </c>
      <c r="E23" s="44">
        <v>0</v>
      </c>
      <c r="F23" s="44">
        <v>0</v>
      </c>
      <c r="G23" s="44">
        <v>0</v>
      </c>
      <c r="H23" s="44">
        <v>0</v>
      </c>
      <c r="I23" s="44">
        <v>0</v>
      </c>
      <c r="J23" s="44">
        <v>0</v>
      </c>
      <c r="K23" s="44">
        <v>0</v>
      </c>
      <c r="L23" s="44">
        <v>0</v>
      </c>
      <c r="M23" s="44">
        <v>0</v>
      </c>
      <c r="N23" s="44">
        <v>1</v>
      </c>
      <c r="O23" s="44">
        <v>2</v>
      </c>
      <c r="P23" s="44">
        <v>275</v>
      </c>
      <c r="Q23" s="44">
        <v>665</v>
      </c>
      <c r="R23" s="44">
        <v>208</v>
      </c>
      <c r="S23" s="44">
        <v>2249</v>
      </c>
      <c r="T23" s="44">
        <v>95</v>
      </c>
      <c r="U23" s="44">
        <v>774</v>
      </c>
      <c r="V23" s="44">
        <v>128</v>
      </c>
      <c r="W23" s="44">
        <v>1753</v>
      </c>
      <c r="X23" s="44">
        <v>174</v>
      </c>
      <c r="Y23" s="44">
        <v>1124</v>
      </c>
      <c r="Z23" s="44">
        <v>297</v>
      </c>
      <c r="AA23" s="44">
        <v>7501</v>
      </c>
      <c r="AB23" s="44">
        <v>469</v>
      </c>
      <c r="AC23" s="44">
        <v>11512</v>
      </c>
      <c r="AD23" s="44">
        <v>264</v>
      </c>
      <c r="AE23" s="44">
        <v>21017</v>
      </c>
      <c r="AF23" s="44">
        <v>268</v>
      </c>
      <c r="AG23" s="44">
        <v>19083</v>
      </c>
      <c r="AH23" s="44">
        <v>248</v>
      </c>
      <c r="AI23" s="44">
        <v>31573</v>
      </c>
      <c r="AJ23" s="44">
        <v>196</v>
      </c>
      <c r="AK23" s="44">
        <v>24449</v>
      </c>
      <c r="AL23" s="44">
        <v>139</v>
      </c>
      <c r="AM23" s="44">
        <v>29220</v>
      </c>
      <c r="AN23" s="44">
        <v>97</v>
      </c>
      <c r="AO23" s="44">
        <v>16891</v>
      </c>
      <c r="AP23" s="44">
        <v>58</v>
      </c>
      <c r="AQ23" s="44">
        <v>11510</v>
      </c>
      <c r="AR23" s="44">
        <v>16</v>
      </c>
      <c r="AS23" s="44">
        <v>6175</v>
      </c>
    </row>
    <row r="24" spans="1:45" s="44" customFormat="1" ht="11.25">
      <c r="A24" s="80">
        <v>2008</v>
      </c>
      <c r="B24" s="44">
        <v>0</v>
      </c>
      <c r="C24" s="44">
        <v>0</v>
      </c>
      <c r="D24" s="44">
        <v>0</v>
      </c>
      <c r="E24" s="44">
        <v>0</v>
      </c>
      <c r="F24" s="44">
        <v>0</v>
      </c>
      <c r="G24" s="44">
        <v>0</v>
      </c>
      <c r="H24" s="44">
        <v>0</v>
      </c>
      <c r="I24" s="44">
        <v>0</v>
      </c>
      <c r="J24" s="44">
        <v>0</v>
      </c>
      <c r="K24" s="44">
        <v>0</v>
      </c>
      <c r="L24" s="44">
        <v>0</v>
      </c>
      <c r="M24" s="44">
        <v>0</v>
      </c>
      <c r="N24" s="44">
        <v>0</v>
      </c>
      <c r="O24" s="44">
        <v>0</v>
      </c>
      <c r="P24" s="44">
        <v>0</v>
      </c>
      <c r="Q24" s="44">
        <v>0</v>
      </c>
      <c r="R24" s="44">
        <v>61</v>
      </c>
      <c r="S24" s="44">
        <v>223</v>
      </c>
      <c r="T24" s="44">
        <v>44</v>
      </c>
      <c r="U24" s="44">
        <v>511</v>
      </c>
      <c r="V24" s="44">
        <v>112</v>
      </c>
      <c r="W24" s="44">
        <v>666</v>
      </c>
      <c r="X24" s="44">
        <v>233</v>
      </c>
      <c r="Y24" s="44">
        <v>709</v>
      </c>
      <c r="Z24" s="44">
        <v>547</v>
      </c>
      <c r="AA24" s="44">
        <v>1934</v>
      </c>
      <c r="AB24" s="44">
        <v>1020</v>
      </c>
      <c r="AC24" s="44">
        <v>8462</v>
      </c>
      <c r="AD24" s="44">
        <v>1021</v>
      </c>
      <c r="AE24" s="44">
        <v>11051</v>
      </c>
      <c r="AF24" s="44">
        <v>388</v>
      </c>
      <c r="AG24" s="44">
        <v>15522</v>
      </c>
      <c r="AH24" s="44">
        <v>684</v>
      </c>
      <c r="AI24" s="44">
        <v>13782</v>
      </c>
      <c r="AJ24" s="44">
        <v>744</v>
      </c>
      <c r="AK24" s="44">
        <v>27901</v>
      </c>
      <c r="AL24" s="44">
        <v>581</v>
      </c>
      <c r="AM24" s="44">
        <v>18458</v>
      </c>
      <c r="AN24" s="44">
        <v>347</v>
      </c>
      <c r="AO24" s="44">
        <v>24060</v>
      </c>
      <c r="AP24" s="44">
        <v>227</v>
      </c>
      <c r="AQ24" s="44">
        <v>11127</v>
      </c>
      <c r="AR24" s="44">
        <v>53</v>
      </c>
      <c r="AS24" s="44">
        <v>8703</v>
      </c>
    </row>
    <row r="25" spans="1:45" s="44" customFormat="1" ht="11.25">
      <c r="A25" s="80">
        <v>2009</v>
      </c>
      <c r="B25" s="44">
        <v>0</v>
      </c>
      <c r="C25" s="44">
        <v>0</v>
      </c>
      <c r="D25" s="44">
        <v>0</v>
      </c>
      <c r="E25" s="44">
        <v>0</v>
      </c>
      <c r="F25" s="44">
        <v>0</v>
      </c>
      <c r="G25" s="44">
        <v>0</v>
      </c>
      <c r="H25" s="44">
        <v>0</v>
      </c>
      <c r="I25" s="44">
        <v>0</v>
      </c>
      <c r="J25" s="44">
        <v>0</v>
      </c>
      <c r="K25" s="44">
        <v>0</v>
      </c>
      <c r="L25" s="44">
        <v>0</v>
      </c>
      <c r="M25" s="44">
        <v>0</v>
      </c>
      <c r="N25" s="44">
        <v>0</v>
      </c>
      <c r="O25" s="44">
        <v>0</v>
      </c>
      <c r="P25" s="44">
        <v>0</v>
      </c>
      <c r="Q25" s="44">
        <v>0</v>
      </c>
      <c r="R25" s="44">
        <v>0</v>
      </c>
      <c r="S25" s="44">
        <v>0</v>
      </c>
      <c r="T25" s="44">
        <v>13</v>
      </c>
      <c r="U25" s="44">
        <v>103</v>
      </c>
      <c r="V25" s="44">
        <v>37</v>
      </c>
      <c r="W25" s="44">
        <v>291</v>
      </c>
      <c r="X25" s="44">
        <v>96</v>
      </c>
      <c r="Y25" s="44">
        <v>284</v>
      </c>
      <c r="Z25" s="44">
        <v>382</v>
      </c>
      <c r="AA25" s="44">
        <v>1319</v>
      </c>
      <c r="AB25" s="44">
        <v>557</v>
      </c>
      <c r="AC25" s="44">
        <v>1759</v>
      </c>
      <c r="AD25" s="44">
        <v>675</v>
      </c>
      <c r="AE25" s="44">
        <v>7303</v>
      </c>
      <c r="AF25" s="44">
        <v>494</v>
      </c>
      <c r="AG25" s="44">
        <v>8219</v>
      </c>
      <c r="AH25" s="44">
        <v>211</v>
      </c>
      <c r="AI25" s="44">
        <v>9508</v>
      </c>
      <c r="AJ25" s="44">
        <v>464</v>
      </c>
      <c r="AK25" s="44">
        <v>10536</v>
      </c>
      <c r="AL25" s="44">
        <v>432</v>
      </c>
      <c r="AM25" s="44">
        <v>18918</v>
      </c>
      <c r="AN25" s="44">
        <v>287</v>
      </c>
      <c r="AO25" s="44">
        <v>14896</v>
      </c>
      <c r="AP25" s="44">
        <v>197</v>
      </c>
      <c r="AQ25" s="44">
        <v>13687</v>
      </c>
      <c r="AR25" s="44">
        <v>52</v>
      </c>
      <c r="AS25" s="44">
        <v>8438</v>
      </c>
    </row>
    <row r="26" spans="1:45" s="44" customFormat="1" ht="11.25">
      <c r="A26" s="80">
        <v>2010</v>
      </c>
      <c r="B26" s="44">
        <v>0</v>
      </c>
      <c r="C26" s="44">
        <v>0</v>
      </c>
      <c r="D26" s="44">
        <v>0</v>
      </c>
      <c r="E26" s="44">
        <v>0</v>
      </c>
      <c r="F26" s="44">
        <v>0</v>
      </c>
      <c r="G26" s="44">
        <v>0</v>
      </c>
      <c r="H26" s="44">
        <v>0</v>
      </c>
      <c r="I26" s="44">
        <v>0</v>
      </c>
      <c r="J26" s="44">
        <v>0</v>
      </c>
      <c r="K26" s="44">
        <v>0</v>
      </c>
      <c r="L26" s="44">
        <v>0</v>
      </c>
      <c r="M26" s="44">
        <v>0</v>
      </c>
      <c r="N26" s="44">
        <v>0</v>
      </c>
      <c r="O26" s="44">
        <v>0</v>
      </c>
      <c r="P26" s="44">
        <v>0</v>
      </c>
      <c r="Q26" s="44">
        <v>0</v>
      </c>
      <c r="R26" s="44">
        <v>0</v>
      </c>
      <c r="S26" s="44">
        <v>0</v>
      </c>
      <c r="T26" s="44">
        <v>0</v>
      </c>
      <c r="U26" s="44">
        <v>0</v>
      </c>
      <c r="V26" s="44">
        <v>29</v>
      </c>
      <c r="W26" s="44">
        <v>89</v>
      </c>
      <c r="X26" s="44">
        <v>121</v>
      </c>
      <c r="Y26" s="44">
        <v>287</v>
      </c>
      <c r="Z26" s="44">
        <v>241</v>
      </c>
      <c r="AA26" s="44">
        <v>615</v>
      </c>
      <c r="AB26" s="44">
        <v>501</v>
      </c>
      <c r="AC26" s="44">
        <v>1940</v>
      </c>
      <c r="AD26" s="44">
        <v>514</v>
      </c>
      <c r="AE26" s="44">
        <v>2518</v>
      </c>
      <c r="AF26" s="44">
        <v>713</v>
      </c>
      <c r="AG26" s="44">
        <v>8247</v>
      </c>
      <c r="AH26" s="44">
        <v>631</v>
      </c>
      <c r="AI26" s="44">
        <v>7396</v>
      </c>
      <c r="AJ26" s="44">
        <v>326</v>
      </c>
      <c r="AK26" s="44">
        <v>9808</v>
      </c>
      <c r="AL26" s="44">
        <v>355</v>
      </c>
      <c r="AM26" s="44">
        <v>10258</v>
      </c>
      <c r="AN26" s="44">
        <v>392</v>
      </c>
      <c r="AO26" s="44">
        <v>20636</v>
      </c>
      <c r="AP26" s="44">
        <v>205</v>
      </c>
      <c r="AQ26" s="44">
        <v>12239</v>
      </c>
      <c r="AR26" s="44">
        <v>105</v>
      </c>
      <c r="AS26" s="44">
        <v>13575</v>
      </c>
    </row>
    <row r="27" spans="1:45" s="44" customFormat="1" ht="11.25">
      <c r="A27" s="80">
        <v>2011</v>
      </c>
      <c r="B27" s="44">
        <v>0</v>
      </c>
      <c r="C27" s="44">
        <v>0</v>
      </c>
      <c r="D27" s="44">
        <v>0</v>
      </c>
      <c r="E27" s="44">
        <v>0</v>
      </c>
      <c r="F27" s="44">
        <v>0</v>
      </c>
      <c r="G27" s="44">
        <v>0</v>
      </c>
      <c r="H27" s="44">
        <v>0</v>
      </c>
      <c r="I27" s="44">
        <v>0</v>
      </c>
      <c r="J27" s="44">
        <v>0</v>
      </c>
      <c r="K27" s="44">
        <v>0</v>
      </c>
      <c r="L27" s="44">
        <v>0</v>
      </c>
      <c r="M27" s="44">
        <v>0</v>
      </c>
      <c r="N27" s="44">
        <v>0</v>
      </c>
      <c r="O27" s="44">
        <v>0</v>
      </c>
      <c r="P27" s="44">
        <v>0</v>
      </c>
      <c r="Q27" s="44">
        <v>0</v>
      </c>
      <c r="R27" s="44">
        <v>0</v>
      </c>
      <c r="S27" s="44">
        <v>0</v>
      </c>
      <c r="T27" s="44">
        <v>0</v>
      </c>
      <c r="U27" s="44">
        <v>0</v>
      </c>
      <c r="V27" s="44">
        <v>0</v>
      </c>
      <c r="W27" s="44">
        <v>8</v>
      </c>
      <c r="X27" s="44">
        <v>91</v>
      </c>
      <c r="Y27" s="44">
        <v>107</v>
      </c>
      <c r="Z27" s="44">
        <v>271</v>
      </c>
      <c r="AA27" s="44">
        <v>347</v>
      </c>
      <c r="AB27" s="44">
        <v>346</v>
      </c>
      <c r="AC27" s="44">
        <v>953</v>
      </c>
      <c r="AD27" s="44">
        <v>464</v>
      </c>
      <c r="AE27" s="44">
        <v>2251</v>
      </c>
      <c r="AF27" s="44">
        <v>437</v>
      </c>
      <c r="AG27" s="44">
        <v>3516</v>
      </c>
      <c r="AH27" s="44">
        <v>691</v>
      </c>
      <c r="AI27" s="44">
        <v>6890</v>
      </c>
      <c r="AJ27" s="44">
        <v>865</v>
      </c>
      <c r="AK27" s="44">
        <v>8082</v>
      </c>
      <c r="AL27" s="44">
        <v>301</v>
      </c>
      <c r="AM27" s="44">
        <v>7637</v>
      </c>
      <c r="AN27" s="44">
        <v>333</v>
      </c>
      <c r="AO27" s="44">
        <v>8128</v>
      </c>
      <c r="AP27" s="44">
        <v>280</v>
      </c>
      <c r="AQ27" s="44">
        <v>11730</v>
      </c>
      <c r="AR27" s="44">
        <v>116</v>
      </c>
      <c r="AS27" s="44">
        <v>9937</v>
      </c>
    </row>
    <row r="28" spans="1:45" s="44" customFormat="1" ht="11.25">
      <c r="A28" s="80">
        <v>2012</v>
      </c>
      <c r="B28" s="44">
        <v>0</v>
      </c>
      <c r="C28" s="44">
        <v>0</v>
      </c>
      <c r="D28" s="44">
        <v>0</v>
      </c>
      <c r="E28" s="44">
        <v>0</v>
      </c>
      <c r="F28" s="44">
        <v>0</v>
      </c>
      <c r="G28" s="44">
        <v>0</v>
      </c>
      <c r="H28" s="44">
        <v>0</v>
      </c>
      <c r="I28" s="44">
        <v>0</v>
      </c>
      <c r="J28" s="44">
        <v>0</v>
      </c>
      <c r="K28" s="44">
        <v>0</v>
      </c>
      <c r="L28" s="44">
        <v>0</v>
      </c>
      <c r="M28" s="44">
        <v>0</v>
      </c>
      <c r="N28" s="44">
        <v>0</v>
      </c>
      <c r="O28" s="44">
        <v>0</v>
      </c>
      <c r="P28" s="44">
        <v>0</v>
      </c>
      <c r="Q28" s="44">
        <v>0</v>
      </c>
      <c r="R28" s="44">
        <v>0</v>
      </c>
      <c r="S28" s="44">
        <v>0</v>
      </c>
      <c r="T28" s="44">
        <v>0</v>
      </c>
      <c r="U28" s="44">
        <v>0</v>
      </c>
      <c r="V28" s="44">
        <v>0</v>
      </c>
      <c r="W28" s="44">
        <v>0</v>
      </c>
      <c r="X28" s="44">
        <v>0</v>
      </c>
      <c r="Y28" s="44">
        <v>2</v>
      </c>
      <c r="Z28" s="44">
        <v>186</v>
      </c>
      <c r="AA28" s="44">
        <v>199</v>
      </c>
      <c r="AB28" s="44">
        <v>530</v>
      </c>
      <c r="AC28" s="44">
        <v>678</v>
      </c>
      <c r="AD28" s="44">
        <v>407</v>
      </c>
      <c r="AE28" s="44">
        <v>1527</v>
      </c>
      <c r="AF28" s="44">
        <v>402</v>
      </c>
      <c r="AG28" s="44">
        <v>3448</v>
      </c>
      <c r="AH28" s="44">
        <v>576</v>
      </c>
      <c r="AI28" s="44">
        <v>2468</v>
      </c>
      <c r="AJ28" s="44">
        <v>1429</v>
      </c>
      <c r="AK28" s="44">
        <v>8763</v>
      </c>
      <c r="AL28" s="44">
        <v>1133</v>
      </c>
      <c r="AM28" s="44">
        <v>8100</v>
      </c>
      <c r="AN28" s="44">
        <v>740</v>
      </c>
      <c r="AO28" s="44">
        <v>8697</v>
      </c>
      <c r="AP28" s="44">
        <v>706</v>
      </c>
      <c r="AQ28" s="44">
        <v>8831</v>
      </c>
      <c r="AR28" s="44">
        <v>813</v>
      </c>
      <c r="AS28" s="44">
        <v>16480</v>
      </c>
    </row>
    <row r="29" spans="1:45" s="44" customFormat="1" ht="11.25">
      <c r="A29" s="80">
        <v>2013</v>
      </c>
      <c r="B29" s="44">
        <v>0</v>
      </c>
      <c r="C29" s="44">
        <v>0</v>
      </c>
      <c r="D29" s="44">
        <v>0</v>
      </c>
      <c r="E29" s="44">
        <v>0</v>
      </c>
      <c r="F29" s="44">
        <v>0</v>
      </c>
      <c r="G29" s="44">
        <v>0</v>
      </c>
      <c r="H29" s="44">
        <v>0</v>
      </c>
      <c r="I29" s="44">
        <v>0</v>
      </c>
      <c r="J29" s="44">
        <v>0</v>
      </c>
      <c r="K29" s="44">
        <v>0</v>
      </c>
      <c r="L29" s="44">
        <v>0</v>
      </c>
      <c r="M29" s="44">
        <v>0</v>
      </c>
      <c r="N29" s="44">
        <v>0</v>
      </c>
      <c r="O29" s="44">
        <v>0</v>
      </c>
      <c r="P29" s="44">
        <v>0</v>
      </c>
      <c r="Q29" s="44">
        <v>0</v>
      </c>
      <c r="R29" s="44">
        <v>0</v>
      </c>
      <c r="S29" s="44">
        <v>0</v>
      </c>
      <c r="T29" s="44">
        <v>0</v>
      </c>
      <c r="U29" s="44">
        <v>0</v>
      </c>
      <c r="V29" s="44">
        <v>0</v>
      </c>
      <c r="W29" s="44">
        <v>0</v>
      </c>
      <c r="X29" s="44">
        <v>0</v>
      </c>
      <c r="Y29" s="44">
        <v>0</v>
      </c>
      <c r="Z29" s="44">
        <v>0</v>
      </c>
      <c r="AA29" s="44">
        <v>9</v>
      </c>
      <c r="AB29" s="44">
        <v>297</v>
      </c>
      <c r="AC29" s="44">
        <v>345</v>
      </c>
      <c r="AD29" s="44">
        <v>520</v>
      </c>
      <c r="AE29" s="44">
        <v>1108</v>
      </c>
      <c r="AF29" s="44">
        <v>403</v>
      </c>
      <c r="AG29" s="44">
        <v>1912</v>
      </c>
      <c r="AH29" s="44">
        <v>568</v>
      </c>
      <c r="AI29" s="44">
        <v>2257</v>
      </c>
      <c r="AJ29" s="44">
        <v>816</v>
      </c>
      <c r="AK29" s="44">
        <v>2886</v>
      </c>
      <c r="AL29" s="44">
        <v>1335</v>
      </c>
      <c r="AM29" s="44">
        <v>7835</v>
      </c>
      <c r="AN29" s="44">
        <v>1234</v>
      </c>
      <c r="AO29" s="44">
        <v>8597</v>
      </c>
      <c r="AP29" s="44">
        <v>812</v>
      </c>
      <c r="AQ29" s="44">
        <v>8241</v>
      </c>
      <c r="AR29" s="44">
        <v>798</v>
      </c>
      <c r="AS29" s="44">
        <v>10677</v>
      </c>
    </row>
    <row r="30" spans="1:45" s="44" customFormat="1" ht="11.25">
      <c r="A30" s="80">
        <v>2014</v>
      </c>
      <c r="B30" s="44">
        <v>0</v>
      </c>
      <c r="C30" s="44">
        <v>0</v>
      </c>
      <c r="D30" s="44">
        <v>0</v>
      </c>
      <c r="E30" s="44">
        <v>0</v>
      </c>
      <c r="F30" s="44">
        <v>0</v>
      </c>
      <c r="G30" s="44">
        <v>0</v>
      </c>
      <c r="H30" s="44">
        <v>0</v>
      </c>
      <c r="I30" s="44">
        <v>0</v>
      </c>
      <c r="J30" s="44">
        <v>0</v>
      </c>
      <c r="K30" s="44">
        <v>0</v>
      </c>
      <c r="L30" s="44">
        <v>0</v>
      </c>
      <c r="M30" s="44">
        <v>0</v>
      </c>
      <c r="N30" s="44">
        <v>0</v>
      </c>
      <c r="O30" s="44">
        <v>0</v>
      </c>
      <c r="P30" s="44">
        <v>0</v>
      </c>
      <c r="Q30" s="44">
        <v>0</v>
      </c>
      <c r="R30" s="44">
        <v>0</v>
      </c>
      <c r="S30" s="44">
        <v>0</v>
      </c>
      <c r="T30" s="44">
        <v>0</v>
      </c>
      <c r="U30" s="44">
        <v>0</v>
      </c>
      <c r="V30" s="44">
        <v>0</v>
      </c>
      <c r="W30" s="44">
        <v>0</v>
      </c>
      <c r="X30" s="44">
        <v>0</v>
      </c>
      <c r="Y30" s="44">
        <v>0</v>
      </c>
      <c r="Z30" s="44">
        <v>0</v>
      </c>
      <c r="AA30" s="44">
        <v>0</v>
      </c>
      <c r="AB30" s="44">
        <v>4</v>
      </c>
      <c r="AC30" s="44">
        <v>6</v>
      </c>
      <c r="AD30" s="44">
        <v>291</v>
      </c>
      <c r="AE30" s="44">
        <v>339</v>
      </c>
      <c r="AF30" s="44">
        <v>418</v>
      </c>
      <c r="AG30" s="44">
        <v>1323</v>
      </c>
      <c r="AH30" s="44">
        <v>513</v>
      </c>
      <c r="AI30" s="44">
        <v>1558</v>
      </c>
      <c r="AJ30" s="44">
        <v>636</v>
      </c>
      <c r="AK30" s="44">
        <v>2595</v>
      </c>
      <c r="AL30" s="44">
        <v>579</v>
      </c>
      <c r="AM30" s="44">
        <v>2906</v>
      </c>
      <c r="AN30" s="44">
        <v>1036</v>
      </c>
      <c r="AO30" s="44">
        <v>8821</v>
      </c>
      <c r="AP30" s="44">
        <v>1169</v>
      </c>
      <c r="AQ30" s="44">
        <v>9352</v>
      </c>
      <c r="AR30" s="44">
        <v>704</v>
      </c>
      <c r="AS30" s="44">
        <v>10715</v>
      </c>
    </row>
    <row r="31" spans="1:45" s="44" customFormat="1" ht="11.25">
      <c r="A31" s="80">
        <v>2015</v>
      </c>
      <c r="B31" s="44">
        <v>0</v>
      </c>
      <c r="C31" s="44">
        <v>0</v>
      </c>
      <c r="D31" s="44">
        <v>0</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1</v>
      </c>
      <c r="AF31" s="44">
        <v>282</v>
      </c>
      <c r="AG31" s="44">
        <v>345</v>
      </c>
      <c r="AH31" s="44">
        <v>484</v>
      </c>
      <c r="AI31" s="44">
        <v>1208</v>
      </c>
      <c r="AJ31" s="44">
        <v>574</v>
      </c>
      <c r="AK31" s="44">
        <v>1949</v>
      </c>
      <c r="AL31" s="44">
        <v>476</v>
      </c>
      <c r="AM31" s="44">
        <v>2277</v>
      </c>
      <c r="AN31" s="44">
        <v>475</v>
      </c>
      <c r="AO31" s="44">
        <v>2110</v>
      </c>
      <c r="AP31" s="44">
        <v>848</v>
      </c>
      <c r="AQ31" s="44">
        <v>8623</v>
      </c>
      <c r="AR31" s="44">
        <v>772</v>
      </c>
      <c r="AS31" s="44">
        <v>10396</v>
      </c>
    </row>
    <row r="32" spans="1:45" s="44" customFormat="1" ht="11.25">
      <c r="A32" s="80">
        <v>2016</v>
      </c>
      <c r="B32" s="44">
        <v>0</v>
      </c>
      <c r="C32" s="44">
        <v>0</v>
      </c>
      <c r="D32" s="44">
        <v>0</v>
      </c>
      <c r="E32" s="44">
        <v>0</v>
      </c>
      <c r="F32" s="44">
        <v>0</v>
      </c>
      <c r="G32" s="44">
        <v>0</v>
      </c>
      <c r="H32" s="44">
        <v>0</v>
      </c>
      <c r="I32" s="44">
        <v>0</v>
      </c>
      <c r="J32" s="44">
        <v>0</v>
      </c>
      <c r="K32" s="44">
        <v>0</v>
      </c>
      <c r="L32" s="44">
        <v>0</v>
      </c>
      <c r="M32" s="44">
        <v>0</v>
      </c>
      <c r="N32" s="44">
        <v>0</v>
      </c>
      <c r="O32" s="44">
        <v>0</v>
      </c>
      <c r="P32" s="44">
        <v>0</v>
      </c>
      <c r="Q32" s="44">
        <v>0</v>
      </c>
      <c r="R32" s="44">
        <v>0</v>
      </c>
      <c r="S32" s="44">
        <v>0</v>
      </c>
      <c r="T32" s="44">
        <v>0</v>
      </c>
      <c r="U32" s="44">
        <v>0</v>
      </c>
      <c r="V32" s="44">
        <v>0</v>
      </c>
      <c r="W32" s="44">
        <v>0</v>
      </c>
      <c r="X32" s="44">
        <v>0</v>
      </c>
      <c r="Y32" s="44">
        <v>0</v>
      </c>
      <c r="Z32" s="44">
        <v>0</v>
      </c>
      <c r="AA32" s="44">
        <v>0</v>
      </c>
      <c r="AB32" s="44">
        <v>0</v>
      </c>
      <c r="AC32" s="44">
        <v>0</v>
      </c>
      <c r="AD32" s="44">
        <v>0</v>
      </c>
      <c r="AE32" s="44">
        <v>0</v>
      </c>
      <c r="AF32" s="44">
        <v>0</v>
      </c>
      <c r="AG32" s="44">
        <v>1</v>
      </c>
      <c r="AH32" s="44">
        <v>354</v>
      </c>
      <c r="AI32" s="44">
        <v>343</v>
      </c>
      <c r="AJ32" s="44">
        <v>680</v>
      </c>
      <c r="AK32" s="44">
        <v>1514</v>
      </c>
      <c r="AL32" s="44">
        <v>404</v>
      </c>
      <c r="AM32" s="44">
        <v>1620</v>
      </c>
      <c r="AN32" s="44">
        <v>377</v>
      </c>
      <c r="AO32" s="44">
        <v>1901</v>
      </c>
      <c r="AP32" s="44">
        <v>411</v>
      </c>
      <c r="AQ32" s="44">
        <v>1865</v>
      </c>
      <c r="AR32" s="44">
        <v>735</v>
      </c>
      <c r="AS32" s="44">
        <v>8018</v>
      </c>
    </row>
    <row r="33" spans="1:45" s="44" customFormat="1" ht="11.25">
      <c r="A33" s="80">
        <v>2017</v>
      </c>
      <c r="B33" s="44">
        <v>0</v>
      </c>
      <c r="C33" s="44">
        <v>0</v>
      </c>
      <c r="D33" s="44">
        <v>0</v>
      </c>
      <c r="E33" s="44">
        <v>0</v>
      </c>
      <c r="F33" s="44">
        <v>0</v>
      </c>
      <c r="G33" s="44">
        <v>0</v>
      </c>
      <c r="H33" s="44">
        <v>0</v>
      </c>
      <c r="I33" s="44">
        <v>0</v>
      </c>
      <c r="J33" s="44">
        <v>0</v>
      </c>
      <c r="K33" s="44">
        <v>0</v>
      </c>
      <c r="L33" s="44">
        <v>0</v>
      </c>
      <c r="M33" s="44">
        <v>0</v>
      </c>
      <c r="N33" s="44">
        <v>0</v>
      </c>
      <c r="O33" s="44">
        <v>0</v>
      </c>
      <c r="P33" s="44">
        <v>0</v>
      </c>
      <c r="Q33" s="44">
        <v>0</v>
      </c>
      <c r="R33" s="44">
        <v>0</v>
      </c>
      <c r="S33" s="44">
        <v>0</v>
      </c>
      <c r="T33" s="44">
        <v>0</v>
      </c>
      <c r="U33" s="44">
        <v>0</v>
      </c>
      <c r="V33" s="44">
        <v>0</v>
      </c>
      <c r="W33" s="44">
        <v>0</v>
      </c>
      <c r="X33" s="44">
        <v>0</v>
      </c>
      <c r="Y33" s="44">
        <v>0</v>
      </c>
      <c r="Z33" s="44">
        <v>0</v>
      </c>
      <c r="AA33" s="44">
        <v>0</v>
      </c>
      <c r="AB33" s="44">
        <v>0</v>
      </c>
      <c r="AC33" s="44">
        <v>0</v>
      </c>
      <c r="AD33" s="44">
        <v>0</v>
      </c>
      <c r="AE33" s="44">
        <v>0</v>
      </c>
      <c r="AF33" s="44">
        <v>0</v>
      </c>
      <c r="AG33" s="44">
        <v>0</v>
      </c>
      <c r="AH33" s="44">
        <v>0</v>
      </c>
      <c r="AI33" s="44">
        <v>0</v>
      </c>
      <c r="AJ33" s="44">
        <v>507</v>
      </c>
      <c r="AK33" s="44">
        <v>494</v>
      </c>
      <c r="AL33" s="44">
        <v>526</v>
      </c>
      <c r="AM33" s="44">
        <v>993</v>
      </c>
      <c r="AN33" s="44">
        <v>349</v>
      </c>
      <c r="AO33" s="44">
        <v>1282</v>
      </c>
      <c r="AP33" s="44">
        <v>348</v>
      </c>
      <c r="AQ33" s="44">
        <v>1870</v>
      </c>
      <c r="AR33" s="44">
        <v>488</v>
      </c>
      <c r="AS33" s="44">
        <v>2583</v>
      </c>
    </row>
    <row r="34" spans="1:45" s="44" customFormat="1" ht="11.25">
      <c r="A34" s="80">
        <v>2018</v>
      </c>
      <c r="B34" s="44">
        <v>0</v>
      </c>
      <c r="C34" s="44">
        <v>0</v>
      </c>
      <c r="D34" s="44">
        <v>0</v>
      </c>
      <c r="E34" s="44">
        <v>0</v>
      </c>
      <c r="F34" s="44">
        <v>0</v>
      </c>
      <c r="G34" s="44">
        <v>0</v>
      </c>
      <c r="H34" s="44">
        <v>0</v>
      </c>
      <c r="I34" s="44">
        <v>0</v>
      </c>
      <c r="J34" s="44">
        <v>0</v>
      </c>
      <c r="K34" s="44">
        <v>0</v>
      </c>
      <c r="L34" s="44">
        <v>0</v>
      </c>
      <c r="M34" s="44">
        <v>0</v>
      </c>
      <c r="N34" s="44">
        <v>0</v>
      </c>
      <c r="O34" s="44">
        <v>0</v>
      </c>
      <c r="P34" s="44">
        <v>0</v>
      </c>
      <c r="Q34" s="44">
        <v>0</v>
      </c>
      <c r="R34" s="44">
        <v>0</v>
      </c>
      <c r="S34" s="44">
        <v>0</v>
      </c>
      <c r="T34" s="44">
        <v>0</v>
      </c>
      <c r="U34" s="44">
        <v>0</v>
      </c>
      <c r="V34" s="44">
        <v>0</v>
      </c>
      <c r="W34" s="44">
        <v>0</v>
      </c>
      <c r="X34" s="44">
        <v>0</v>
      </c>
      <c r="Y34" s="44">
        <v>0</v>
      </c>
      <c r="Z34" s="44">
        <v>0</v>
      </c>
      <c r="AA34" s="44">
        <v>0</v>
      </c>
      <c r="AB34" s="44">
        <v>0</v>
      </c>
      <c r="AC34" s="44">
        <v>0</v>
      </c>
      <c r="AD34" s="44">
        <v>0</v>
      </c>
      <c r="AE34" s="44">
        <v>0</v>
      </c>
      <c r="AF34" s="44">
        <v>0</v>
      </c>
      <c r="AG34" s="44">
        <v>0</v>
      </c>
      <c r="AH34" s="44">
        <v>0</v>
      </c>
      <c r="AI34" s="44">
        <v>0</v>
      </c>
      <c r="AJ34" s="44">
        <v>0</v>
      </c>
      <c r="AK34" s="44">
        <v>0</v>
      </c>
      <c r="AL34" s="44">
        <v>227</v>
      </c>
      <c r="AM34" s="44">
        <v>346</v>
      </c>
      <c r="AN34" s="44">
        <v>401</v>
      </c>
      <c r="AO34" s="44">
        <v>836</v>
      </c>
      <c r="AP34" s="44">
        <v>288</v>
      </c>
      <c r="AQ34" s="44">
        <v>1182</v>
      </c>
      <c r="AR34" s="44">
        <v>735</v>
      </c>
      <c r="AS34" s="44">
        <v>2530</v>
      </c>
    </row>
    <row r="35" spans="1:45" s="44" customFormat="1" ht="11.25">
      <c r="A35" s="80">
        <v>2019</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0</v>
      </c>
      <c r="AD35" s="44">
        <v>0</v>
      </c>
      <c r="AE35" s="44">
        <v>0</v>
      </c>
      <c r="AF35" s="44">
        <v>0</v>
      </c>
      <c r="AG35" s="44">
        <v>0</v>
      </c>
      <c r="AH35" s="44">
        <v>0</v>
      </c>
      <c r="AI35" s="44">
        <v>0</v>
      </c>
      <c r="AJ35" s="44">
        <v>0</v>
      </c>
      <c r="AK35" s="44">
        <v>0</v>
      </c>
      <c r="AL35" s="44">
        <v>0</v>
      </c>
      <c r="AM35" s="44">
        <v>0</v>
      </c>
      <c r="AN35" s="44">
        <v>258</v>
      </c>
      <c r="AO35" s="44">
        <v>207</v>
      </c>
      <c r="AP35" s="44">
        <v>253</v>
      </c>
      <c r="AQ35" s="44">
        <v>588</v>
      </c>
      <c r="AR35" s="44">
        <v>443</v>
      </c>
      <c r="AS35" s="44">
        <v>1285</v>
      </c>
    </row>
    <row r="36" spans="1:45" s="44" customFormat="1" ht="11.25">
      <c r="A36" s="80">
        <v>2020</v>
      </c>
      <c r="B36" s="44">
        <v>0</v>
      </c>
      <c r="C36" s="44">
        <v>0</v>
      </c>
      <c r="D36" s="44">
        <v>0</v>
      </c>
      <c r="E36" s="44">
        <v>0</v>
      </c>
      <c r="F36" s="44">
        <v>0</v>
      </c>
      <c r="G36" s="44">
        <v>0</v>
      </c>
      <c r="H36" s="44">
        <v>0</v>
      </c>
      <c r="I36" s="44">
        <v>0</v>
      </c>
      <c r="J36" s="44">
        <v>0</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c r="AG36" s="44">
        <v>0</v>
      </c>
      <c r="AH36" s="44">
        <v>0</v>
      </c>
      <c r="AI36" s="44">
        <v>0</v>
      </c>
      <c r="AJ36" s="44">
        <v>0</v>
      </c>
      <c r="AK36" s="44">
        <v>0</v>
      </c>
      <c r="AL36" s="44">
        <v>0</v>
      </c>
      <c r="AM36" s="44">
        <v>0</v>
      </c>
      <c r="AN36" s="44">
        <v>0</v>
      </c>
      <c r="AO36" s="44">
        <v>0</v>
      </c>
      <c r="AP36" s="44">
        <v>39</v>
      </c>
      <c r="AQ36" s="44">
        <v>114</v>
      </c>
      <c r="AR36" s="44">
        <v>248</v>
      </c>
      <c r="AS36" s="44">
        <v>741</v>
      </c>
    </row>
    <row r="37" spans="1:45" s="44" customFormat="1" ht="11.25">
      <c r="A37" s="80">
        <v>2021</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4">
        <v>0</v>
      </c>
      <c r="AH37" s="44">
        <v>0</v>
      </c>
      <c r="AI37" s="44">
        <v>0</v>
      </c>
      <c r="AJ37" s="44">
        <v>0</v>
      </c>
      <c r="AK37" s="44">
        <v>0</v>
      </c>
      <c r="AL37" s="44">
        <v>0</v>
      </c>
      <c r="AM37" s="44">
        <v>0</v>
      </c>
      <c r="AN37" s="44">
        <v>0</v>
      </c>
      <c r="AO37" s="44">
        <v>0</v>
      </c>
      <c r="AP37" s="44">
        <v>0</v>
      </c>
      <c r="AQ37" s="44">
        <v>0</v>
      </c>
      <c r="AR37" s="44">
        <v>122</v>
      </c>
      <c r="AS37" s="44">
        <v>339</v>
      </c>
    </row>
  </sheetData>
  <mergeCells count="1">
    <mergeCell ref="O1:P1"/>
  </mergeCells>
  <phoneticPr fontId="6" type="noConversion"/>
  <hyperlinks>
    <hyperlink ref="O1:P1" location="Contents!A1" display="Back to Contents"/>
  </hyperlinks>
  <pageMargins left="0.75" right="0.75" top="1" bottom="1" header="0.5" footer="0.5"/>
  <pageSetup paperSize="9" orientation="landscape" horizontalDpi="4294967292" verticalDpi="4294967292"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N24"/>
  <sheetViews>
    <sheetView workbookViewId="0">
      <selection activeCell="H14" sqref="H14"/>
    </sheetView>
  </sheetViews>
  <sheetFormatPr defaultColWidth="8.85546875" defaultRowHeight="12.75"/>
  <sheetData>
    <row r="1" spans="1:14" ht="25.5" customHeight="1">
      <c r="B1" s="17" t="s">
        <v>578</v>
      </c>
      <c r="C1" s="18"/>
      <c r="D1" s="18"/>
      <c r="E1" s="18"/>
      <c r="F1" s="18"/>
      <c r="G1" s="18"/>
      <c r="H1" s="18"/>
      <c r="M1" s="212" t="s">
        <v>249</v>
      </c>
      <c r="N1" s="212"/>
    </row>
    <row r="2" spans="1:14">
      <c r="A2" s="120" t="s">
        <v>212</v>
      </c>
      <c r="B2" s="65" t="s">
        <v>222</v>
      </c>
      <c r="C2" s="65" t="s">
        <v>209</v>
      </c>
    </row>
    <row r="3" spans="1:14">
      <c r="A3" s="44">
        <v>2000</v>
      </c>
      <c r="B3" s="68">
        <v>2151.5108237999998</v>
      </c>
      <c r="C3" s="68">
        <v>2728.1438162999998</v>
      </c>
    </row>
    <row r="4" spans="1:14">
      <c r="A4" s="44">
        <v>2001</v>
      </c>
      <c r="B4" s="68">
        <v>2175.7417931999998</v>
      </c>
      <c r="C4" s="68">
        <v>2728.9594347000002</v>
      </c>
    </row>
    <row r="5" spans="1:14">
      <c r="A5" s="44">
        <v>2002</v>
      </c>
      <c r="B5" s="68">
        <v>2213.0340575</v>
      </c>
      <c r="C5" s="68">
        <v>2796.5502087999998</v>
      </c>
    </row>
    <row r="6" spans="1:14">
      <c r="A6" s="44">
        <v>2003</v>
      </c>
      <c r="B6" s="68">
        <v>2244.0113416999998</v>
      </c>
      <c r="C6" s="68">
        <v>2835.0072369</v>
      </c>
    </row>
    <row r="7" spans="1:14">
      <c r="A7" s="44">
        <v>2004</v>
      </c>
      <c r="B7" s="68">
        <v>2284.0571693000002</v>
      </c>
      <c r="C7" s="68">
        <v>2833.5586237000002</v>
      </c>
    </row>
    <row r="8" spans="1:14">
      <c r="A8" s="44">
        <v>2005</v>
      </c>
      <c r="B8" s="68">
        <v>2237.0663481000001</v>
      </c>
      <c r="C8" s="68">
        <v>2817.0500968000001</v>
      </c>
    </row>
    <row r="9" spans="1:14">
      <c r="A9" s="44">
        <v>2006</v>
      </c>
      <c r="B9" s="68">
        <v>2210.1483833000002</v>
      </c>
      <c r="C9" s="68">
        <v>2768.5006835999998</v>
      </c>
    </row>
    <row r="10" spans="1:14">
      <c r="A10" s="44">
        <v>2007</v>
      </c>
      <c r="B10" s="68">
        <v>2233.3620519000001</v>
      </c>
      <c r="C10" s="68">
        <v>2794.7446498999998</v>
      </c>
    </row>
    <row r="11" spans="1:14">
      <c r="A11" s="44">
        <v>2008</v>
      </c>
      <c r="B11" s="68">
        <v>2194.5208265000001</v>
      </c>
      <c r="C11" s="68">
        <v>2694.6611186</v>
      </c>
    </row>
    <row r="12" spans="1:14">
      <c r="A12" s="44">
        <v>2009</v>
      </c>
      <c r="B12" s="68">
        <v>2127.5647491</v>
      </c>
      <c r="C12" s="68">
        <v>2598.0440730999999</v>
      </c>
    </row>
    <row r="13" spans="1:14">
      <c r="A13" s="44">
        <v>2010</v>
      </c>
      <c r="B13" s="68">
        <v>2135.9972418000002</v>
      </c>
      <c r="C13" s="68">
        <v>2613.3048463999999</v>
      </c>
    </row>
    <row r="14" spans="1:14">
      <c r="A14" s="44">
        <v>2011</v>
      </c>
      <c r="B14" s="68">
        <v>2122.3391528000002</v>
      </c>
      <c r="C14" s="68">
        <v>2621.8961251000001</v>
      </c>
    </row>
    <row r="15" spans="1:14">
      <c r="A15" s="44">
        <v>2012</v>
      </c>
      <c r="B15" s="68">
        <v>2063.4618553</v>
      </c>
      <c r="C15" s="68">
        <v>2617.3028948000001</v>
      </c>
    </row>
    <row r="16" spans="1:14">
      <c r="A16" s="44">
        <v>2013</v>
      </c>
      <c r="B16" s="68">
        <v>2048.4212520999999</v>
      </c>
      <c r="C16" s="68">
        <v>2654.4874866</v>
      </c>
    </row>
    <row r="17" spans="1:3">
      <c r="A17" s="44">
        <v>2014</v>
      </c>
      <c r="B17" s="68">
        <v>2055.3839994</v>
      </c>
      <c r="C17" s="68">
        <v>2701.1667907000001</v>
      </c>
    </row>
    <row r="18" spans="1:3">
      <c r="A18" s="44">
        <v>2015</v>
      </c>
      <c r="B18" s="68">
        <v>2068.0101960000002</v>
      </c>
      <c r="C18" s="68">
        <v>2699.9192554000001</v>
      </c>
    </row>
    <row r="19" spans="1:3">
      <c r="A19" s="44">
        <v>2016</v>
      </c>
      <c r="B19" s="68">
        <v>2066.8527227999998</v>
      </c>
      <c r="C19" s="68">
        <v>2695.1209542000001</v>
      </c>
    </row>
    <row r="20" spans="1:3">
      <c r="A20" s="44">
        <v>2017</v>
      </c>
      <c r="B20" s="68">
        <v>2061.832973</v>
      </c>
      <c r="C20" s="68">
        <v>2721.5018246</v>
      </c>
    </row>
    <row r="21" spans="1:3">
      <c r="A21" s="44">
        <v>2018</v>
      </c>
      <c r="B21" s="68">
        <v>2014.5848616999999</v>
      </c>
      <c r="C21" s="68">
        <v>2687.1685928000002</v>
      </c>
    </row>
    <row r="22" spans="1:3">
      <c r="A22" s="44">
        <v>2019</v>
      </c>
      <c r="B22" s="68">
        <v>1972.5617778999999</v>
      </c>
      <c r="C22" s="68">
        <v>2649.8316346000001</v>
      </c>
    </row>
    <row r="23" spans="1:3">
      <c r="A23" s="44">
        <v>2020</v>
      </c>
      <c r="B23" s="68">
        <v>2007.7553918000001</v>
      </c>
      <c r="C23" s="68">
        <v>2614.5827813000001</v>
      </c>
    </row>
    <row r="24" spans="1:3">
      <c r="A24" s="44">
        <v>2021</v>
      </c>
      <c r="B24" s="68">
        <v>2043.124053</v>
      </c>
      <c r="C24" s="68">
        <v>2540.2880295</v>
      </c>
    </row>
  </sheetData>
  <mergeCells count="1">
    <mergeCell ref="M1:N1"/>
  </mergeCells>
  <phoneticPr fontId="6"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M24"/>
  <sheetViews>
    <sheetView workbookViewId="0">
      <selection activeCell="R37" sqref="R37"/>
    </sheetView>
  </sheetViews>
  <sheetFormatPr defaultColWidth="8.85546875" defaultRowHeight="12.75"/>
  <sheetData>
    <row r="1" spans="1:13" ht="26.25" customHeight="1">
      <c r="B1" s="17" t="s">
        <v>44</v>
      </c>
      <c r="C1" s="13"/>
      <c r="D1" s="13"/>
      <c r="E1" s="13"/>
      <c r="F1" s="13"/>
      <c r="G1" s="13"/>
      <c r="H1" s="13"/>
      <c r="I1" s="13"/>
      <c r="J1" s="13"/>
      <c r="K1" s="222" t="s">
        <v>249</v>
      </c>
      <c r="L1" s="222"/>
      <c r="M1" s="33"/>
    </row>
    <row r="2" spans="1:13" ht="33.75">
      <c r="A2" s="40" t="s">
        <v>212</v>
      </c>
      <c r="B2" s="82" t="s">
        <v>727</v>
      </c>
      <c r="C2" s="82" t="s">
        <v>728</v>
      </c>
      <c r="D2" s="82" t="s">
        <v>729</v>
      </c>
      <c r="E2" s="82" t="s">
        <v>730</v>
      </c>
      <c r="F2" s="82" t="s">
        <v>731</v>
      </c>
      <c r="G2" s="82" t="s">
        <v>732</v>
      </c>
      <c r="H2" s="82" t="s">
        <v>167</v>
      </c>
      <c r="I2" s="82" t="s">
        <v>168</v>
      </c>
      <c r="J2" s="82" t="s">
        <v>169</v>
      </c>
      <c r="K2" s="82" t="s">
        <v>170</v>
      </c>
      <c r="L2" s="82" t="s">
        <v>171</v>
      </c>
      <c r="M2" s="82" t="s">
        <v>172</v>
      </c>
    </row>
    <row r="3" spans="1:13" ht="12" customHeight="1">
      <c r="A3" s="44">
        <v>2000</v>
      </c>
      <c r="B3" s="44">
        <v>4845</v>
      </c>
      <c r="C3" s="44">
        <v>11641</v>
      </c>
      <c r="D3" s="44">
        <v>16739</v>
      </c>
      <c r="E3" s="44">
        <v>24923</v>
      </c>
      <c r="F3" s="44">
        <v>12426</v>
      </c>
      <c r="G3" s="44">
        <v>4269</v>
      </c>
      <c r="H3" s="44">
        <v>4733</v>
      </c>
      <c r="I3" s="44">
        <v>26270</v>
      </c>
      <c r="J3" s="44">
        <v>56132</v>
      </c>
      <c r="K3" s="44">
        <v>29062</v>
      </c>
      <c r="L3" s="44">
        <v>4588</v>
      </c>
      <c r="M3" s="44">
        <v>1948</v>
      </c>
    </row>
    <row r="4" spans="1:13" ht="12" customHeight="1">
      <c r="A4" s="44">
        <v>2001</v>
      </c>
      <c r="B4" s="44">
        <v>3530</v>
      </c>
      <c r="C4" s="44">
        <v>8971</v>
      </c>
      <c r="D4" s="44">
        <v>18474</v>
      </c>
      <c r="E4" s="44">
        <v>27208</v>
      </c>
      <c r="F4" s="44">
        <v>13017</v>
      </c>
      <c r="G4" s="44">
        <v>4844</v>
      </c>
      <c r="H4" s="44">
        <v>6230</v>
      </c>
      <c r="I4" s="44">
        <v>29062</v>
      </c>
      <c r="J4" s="44">
        <v>61289</v>
      </c>
      <c r="K4" s="44">
        <v>31576</v>
      </c>
      <c r="L4" s="44">
        <v>5477</v>
      </c>
      <c r="M4" s="44">
        <v>1744</v>
      </c>
    </row>
    <row r="5" spans="1:13" ht="12" customHeight="1">
      <c r="A5" s="44">
        <v>2002</v>
      </c>
      <c r="B5" s="44">
        <v>4485</v>
      </c>
      <c r="C5" s="44">
        <v>5897</v>
      </c>
      <c r="D5" s="44">
        <v>22238</v>
      </c>
      <c r="E5" s="44">
        <v>31406</v>
      </c>
      <c r="F5" s="44">
        <v>13758</v>
      </c>
      <c r="G5" s="44">
        <v>6156</v>
      </c>
      <c r="H5" s="44">
        <v>7783</v>
      </c>
      <c r="I5" s="44">
        <v>29599</v>
      </c>
      <c r="J5" s="44">
        <v>57543</v>
      </c>
      <c r="K5" s="44">
        <v>40012</v>
      </c>
      <c r="L5" s="44">
        <v>7813</v>
      </c>
      <c r="M5" s="44">
        <v>2446</v>
      </c>
    </row>
    <row r="6" spans="1:13" ht="12" customHeight="1">
      <c r="A6" s="44">
        <v>2003</v>
      </c>
      <c r="B6" s="44">
        <v>5688</v>
      </c>
      <c r="C6" s="44">
        <v>6157</v>
      </c>
      <c r="D6" s="44">
        <v>22117</v>
      </c>
      <c r="E6" s="44">
        <v>32460</v>
      </c>
      <c r="F6" s="44">
        <v>17916</v>
      </c>
      <c r="G6" s="44">
        <v>6981</v>
      </c>
      <c r="H6" s="44">
        <v>9535</v>
      </c>
      <c r="I6" s="44">
        <v>29862</v>
      </c>
      <c r="J6" s="44">
        <v>64026</v>
      </c>
      <c r="K6" s="44">
        <v>50835</v>
      </c>
      <c r="L6" s="44">
        <v>9458</v>
      </c>
      <c r="M6" s="44">
        <v>3575</v>
      </c>
    </row>
    <row r="7" spans="1:13" ht="12" customHeight="1">
      <c r="A7" s="44">
        <v>2004</v>
      </c>
      <c r="B7" s="44">
        <v>6120</v>
      </c>
      <c r="C7" s="44">
        <v>6611</v>
      </c>
      <c r="D7" s="44">
        <v>21855</v>
      </c>
      <c r="E7" s="44">
        <v>34411</v>
      </c>
      <c r="F7" s="44">
        <v>21494</v>
      </c>
      <c r="G7" s="44">
        <v>6755</v>
      </c>
      <c r="H7" s="44">
        <v>9309</v>
      </c>
      <c r="I7" s="44">
        <v>27055</v>
      </c>
      <c r="J7" s="44">
        <v>61194</v>
      </c>
      <c r="K7" s="44">
        <v>54413</v>
      </c>
      <c r="L7" s="44">
        <v>9922</v>
      </c>
      <c r="M7" s="44">
        <v>3755</v>
      </c>
    </row>
    <row r="8" spans="1:13" ht="12" customHeight="1">
      <c r="A8" s="44">
        <v>2005</v>
      </c>
      <c r="B8" s="44">
        <v>6049</v>
      </c>
      <c r="C8" s="44">
        <v>8483</v>
      </c>
      <c r="D8" s="44">
        <v>24075</v>
      </c>
      <c r="E8" s="44">
        <v>36662</v>
      </c>
      <c r="F8" s="44">
        <v>20448</v>
      </c>
      <c r="G8" s="44">
        <v>5702</v>
      </c>
      <c r="H8" s="44">
        <v>10260</v>
      </c>
      <c r="I8" s="44">
        <v>26763</v>
      </c>
      <c r="J8" s="44">
        <v>64084</v>
      </c>
      <c r="K8" s="44">
        <v>50650</v>
      </c>
      <c r="L8" s="44">
        <v>8632</v>
      </c>
      <c r="M8" s="44">
        <v>3426</v>
      </c>
    </row>
    <row r="9" spans="1:13">
      <c r="A9" s="44">
        <v>2006</v>
      </c>
      <c r="B9" s="44">
        <v>5597</v>
      </c>
      <c r="C9" s="44">
        <v>9283</v>
      </c>
      <c r="D9" s="44">
        <v>24733</v>
      </c>
      <c r="E9" s="44">
        <v>36439</v>
      </c>
      <c r="F9" s="44">
        <v>18336</v>
      </c>
      <c r="G9" s="44">
        <v>4608</v>
      </c>
      <c r="H9" s="44">
        <v>11773</v>
      </c>
      <c r="I9" s="44">
        <v>23476</v>
      </c>
      <c r="J9" s="44">
        <v>51928</v>
      </c>
      <c r="K9" s="44">
        <v>38226</v>
      </c>
      <c r="L9" s="44">
        <v>5880</v>
      </c>
      <c r="M9" s="44">
        <v>2808</v>
      </c>
    </row>
    <row r="10" spans="1:13">
      <c r="A10" s="44">
        <v>2007</v>
      </c>
      <c r="B10" s="44">
        <v>4745</v>
      </c>
      <c r="C10" s="44">
        <v>11298</v>
      </c>
      <c r="D10" s="44">
        <v>23176</v>
      </c>
      <c r="E10" s="44">
        <v>38864</v>
      </c>
      <c r="F10" s="44">
        <v>18277</v>
      </c>
      <c r="G10" s="44">
        <v>4919</v>
      </c>
      <c r="H10" s="44">
        <v>12904</v>
      </c>
      <c r="I10" s="44">
        <v>21329</v>
      </c>
      <c r="J10" s="44">
        <v>50251</v>
      </c>
      <c r="K10" s="44">
        <v>37930</v>
      </c>
      <c r="L10" s="44">
        <v>5815</v>
      </c>
      <c r="M10" s="44">
        <v>3579</v>
      </c>
    </row>
    <row r="11" spans="1:13">
      <c r="A11" s="44">
        <v>2008</v>
      </c>
      <c r="B11" s="44">
        <v>4456</v>
      </c>
      <c r="C11" s="44">
        <v>15675</v>
      </c>
      <c r="D11" s="44">
        <v>22102</v>
      </c>
      <c r="E11" s="44">
        <v>35150</v>
      </c>
      <c r="F11" s="44">
        <v>14437</v>
      </c>
      <c r="G11" s="44">
        <v>3627</v>
      </c>
      <c r="H11" s="44">
        <v>11003</v>
      </c>
      <c r="I11" s="44">
        <v>17672</v>
      </c>
      <c r="J11" s="44">
        <v>37823</v>
      </c>
      <c r="K11" s="44">
        <v>26041</v>
      </c>
      <c r="L11" s="44">
        <v>4057</v>
      </c>
      <c r="M11" s="44">
        <v>3213</v>
      </c>
    </row>
    <row r="12" spans="1:13">
      <c r="A12" s="44">
        <v>2009</v>
      </c>
      <c r="B12" s="44">
        <v>2920</v>
      </c>
      <c r="C12" s="44">
        <v>12247</v>
      </c>
      <c r="D12" s="44">
        <v>17826</v>
      </c>
      <c r="E12" s="44">
        <v>25397</v>
      </c>
      <c r="F12" s="44">
        <v>9946</v>
      </c>
      <c r="G12" s="44">
        <v>2034</v>
      </c>
      <c r="H12" s="44">
        <v>10617</v>
      </c>
      <c r="I12" s="44">
        <v>15171</v>
      </c>
      <c r="J12" s="44">
        <v>27334</v>
      </c>
      <c r="K12" s="44">
        <v>18904</v>
      </c>
      <c r="L12" s="44">
        <v>2217</v>
      </c>
      <c r="M12" s="44">
        <v>1691</v>
      </c>
    </row>
    <row r="13" spans="1:13">
      <c r="A13" s="44">
        <v>2010</v>
      </c>
      <c r="B13" s="44">
        <v>3191</v>
      </c>
      <c r="C13" s="44">
        <v>12666</v>
      </c>
      <c r="D13" s="44">
        <v>20452</v>
      </c>
      <c r="E13" s="44">
        <v>33054</v>
      </c>
      <c r="F13" s="44">
        <v>9335</v>
      </c>
      <c r="G13" s="44">
        <v>2319</v>
      </c>
      <c r="H13" s="44">
        <v>11526</v>
      </c>
      <c r="I13" s="44">
        <v>19173</v>
      </c>
      <c r="J13" s="44">
        <v>34528</v>
      </c>
      <c r="K13" s="44">
        <v>24509</v>
      </c>
      <c r="L13" s="44">
        <v>3307</v>
      </c>
      <c r="M13" s="44">
        <v>2225</v>
      </c>
    </row>
    <row r="14" spans="1:13">
      <c r="A14" s="44">
        <v>2011</v>
      </c>
      <c r="B14" s="44">
        <v>4655</v>
      </c>
      <c r="C14" s="44">
        <v>14140</v>
      </c>
      <c r="D14" s="44">
        <v>19583</v>
      </c>
      <c r="E14" s="44">
        <v>35418</v>
      </c>
      <c r="F14" s="44">
        <v>8632</v>
      </c>
      <c r="G14" s="44">
        <v>2220</v>
      </c>
      <c r="H14" s="44">
        <v>10927</v>
      </c>
      <c r="I14" s="44">
        <v>16618</v>
      </c>
      <c r="J14" s="44">
        <v>30672</v>
      </c>
      <c r="K14" s="44">
        <v>23326</v>
      </c>
      <c r="L14" s="44">
        <v>3261</v>
      </c>
      <c r="M14" s="44">
        <v>2385</v>
      </c>
    </row>
    <row r="15" spans="1:13">
      <c r="A15" s="44">
        <v>2012</v>
      </c>
      <c r="B15" s="44">
        <v>4673</v>
      </c>
      <c r="C15" s="44">
        <v>17856</v>
      </c>
      <c r="D15" s="44">
        <v>27620</v>
      </c>
      <c r="E15" s="44">
        <v>36193</v>
      </c>
      <c r="F15" s="44">
        <v>12430</v>
      </c>
      <c r="G15" s="44">
        <v>1971</v>
      </c>
      <c r="H15" s="44">
        <v>13150</v>
      </c>
      <c r="I15" s="44">
        <v>19653</v>
      </c>
      <c r="J15" s="44">
        <v>26569</v>
      </c>
      <c r="K15" s="44">
        <v>20606</v>
      </c>
      <c r="L15" s="44">
        <v>2679</v>
      </c>
      <c r="M15" s="44">
        <v>2420</v>
      </c>
    </row>
    <row r="16" spans="1:13">
      <c r="A16" s="44">
        <v>2013</v>
      </c>
      <c r="B16" s="44">
        <v>6179</v>
      </c>
      <c r="C16" s="44">
        <v>17897</v>
      </c>
      <c r="D16" s="44">
        <v>30651</v>
      </c>
      <c r="E16" s="44">
        <v>41246</v>
      </c>
      <c r="F16" s="44">
        <v>14046</v>
      </c>
      <c r="G16" s="44">
        <v>2345</v>
      </c>
      <c r="H16" s="44">
        <v>17751</v>
      </c>
      <c r="I16" s="44">
        <v>24412</v>
      </c>
      <c r="J16" s="44">
        <v>30714</v>
      </c>
      <c r="K16" s="44">
        <v>27525</v>
      </c>
      <c r="L16" s="44">
        <v>3968</v>
      </c>
      <c r="M16" s="44">
        <v>3128</v>
      </c>
    </row>
    <row r="17" spans="1:13">
      <c r="A17" s="40">
        <v>2014</v>
      </c>
      <c r="B17" s="44">
        <v>6504</v>
      </c>
      <c r="C17" s="44">
        <v>20121</v>
      </c>
      <c r="D17" s="44">
        <v>34337</v>
      </c>
      <c r="E17" s="44">
        <v>45162</v>
      </c>
      <c r="F17" s="44">
        <v>16668</v>
      </c>
      <c r="G17" s="44">
        <v>2506</v>
      </c>
      <c r="H17" s="44">
        <v>21325</v>
      </c>
      <c r="I17" s="44">
        <v>31877</v>
      </c>
      <c r="J17" s="44">
        <v>39562</v>
      </c>
      <c r="K17" s="44">
        <v>36409</v>
      </c>
      <c r="L17" s="44">
        <v>6671</v>
      </c>
      <c r="M17" s="44">
        <v>3864</v>
      </c>
    </row>
    <row r="18" spans="1:13">
      <c r="A18" s="44">
        <v>2015</v>
      </c>
      <c r="B18" s="44">
        <v>6521</v>
      </c>
      <c r="C18" s="44">
        <v>19700</v>
      </c>
      <c r="D18" s="44">
        <v>36058</v>
      </c>
      <c r="E18" s="44">
        <v>49971</v>
      </c>
      <c r="F18" s="44">
        <v>17452</v>
      </c>
      <c r="G18" s="44">
        <v>2670</v>
      </c>
      <c r="H18" s="44">
        <v>23309</v>
      </c>
      <c r="I18" s="44">
        <v>33718</v>
      </c>
      <c r="J18" s="44">
        <v>43673</v>
      </c>
      <c r="K18" s="44">
        <v>41166</v>
      </c>
      <c r="L18" s="44">
        <v>7661</v>
      </c>
      <c r="M18" s="44">
        <v>4443</v>
      </c>
    </row>
    <row r="19" spans="1:13">
      <c r="A19" s="44">
        <v>2016</v>
      </c>
      <c r="B19" s="44">
        <v>6362</v>
      </c>
      <c r="C19" s="44">
        <v>21487</v>
      </c>
      <c r="D19" s="44">
        <v>40209</v>
      </c>
      <c r="E19" s="44">
        <v>55471</v>
      </c>
      <c r="F19" s="44">
        <v>18365</v>
      </c>
      <c r="G19" s="44">
        <v>3593</v>
      </c>
      <c r="H19" s="44">
        <v>23342</v>
      </c>
      <c r="I19" s="44">
        <v>36554</v>
      </c>
      <c r="J19" s="44">
        <v>46631</v>
      </c>
      <c r="K19" s="44">
        <v>42990</v>
      </c>
      <c r="L19" s="44">
        <v>8016</v>
      </c>
      <c r="M19" s="44">
        <v>4613</v>
      </c>
    </row>
    <row r="20" spans="1:13">
      <c r="A20" s="44">
        <v>2017</v>
      </c>
      <c r="B20" s="44">
        <v>8788</v>
      </c>
      <c r="C20" s="44">
        <v>22626</v>
      </c>
      <c r="D20" s="44">
        <v>42501</v>
      </c>
      <c r="E20" s="44">
        <v>60442</v>
      </c>
      <c r="F20" s="44">
        <v>19589</v>
      </c>
      <c r="G20" s="44">
        <v>3442</v>
      </c>
      <c r="H20" s="44">
        <v>25666</v>
      </c>
      <c r="I20" s="44">
        <v>38361</v>
      </c>
      <c r="J20" s="44">
        <v>51326</v>
      </c>
      <c r="K20" s="44">
        <v>49897</v>
      </c>
      <c r="L20" s="44">
        <v>9234</v>
      </c>
      <c r="M20" s="44">
        <v>5192</v>
      </c>
    </row>
    <row r="21" spans="1:13">
      <c r="A21" s="44">
        <v>2018</v>
      </c>
      <c r="B21" s="44">
        <v>9898</v>
      </c>
      <c r="C21" s="44">
        <v>23367</v>
      </c>
      <c r="D21" s="44">
        <v>44660</v>
      </c>
      <c r="E21" s="44">
        <v>59685</v>
      </c>
      <c r="F21" s="44">
        <v>18606</v>
      </c>
      <c r="G21" s="44">
        <v>2439</v>
      </c>
      <c r="H21" s="44">
        <v>27406</v>
      </c>
      <c r="I21" s="44">
        <v>34745</v>
      </c>
      <c r="J21" s="44">
        <v>48379</v>
      </c>
      <c r="K21" s="44">
        <v>38278</v>
      </c>
      <c r="L21" s="44">
        <v>7606</v>
      </c>
      <c r="M21" s="44">
        <v>4435</v>
      </c>
    </row>
    <row r="22" spans="1:13">
      <c r="A22" s="44">
        <v>2019</v>
      </c>
      <c r="B22" s="44">
        <v>10833</v>
      </c>
      <c r="C22" s="44">
        <v>21496</v>
      </c>
      <c r="D22" s="44">
        <v>45655</v>
      </c>
      <c r="E22" s="44">
        <v>57508</v>
      </c>
      <c r="F22" s="44">
        <v>14262</v>
      </c>
      <c r="G22" s="44">
        <v>2235</v>
      </c>
      <c r="H22" s="44">
        <v>26750</v>
      </c>
      <c r="I22" s="44">
        <v>36910</v>
      </c>
      <c r="J22" s="44">
        <v>48594</v>
      </c>
      <c r="K22" s="44">
        <v>30437</v>
      </c>
      <c r="L22" s="44">
        <v>6299</v>
      </c>
      <c r="M22" s="44">
        <v>3627</v>
      </c>
    </row>
    <row r="23" spans="1:13">
      <c r="A23" s="44">
        <v>2020</v>
      </c>
      <c r="B23" s="44">
        <v>7732</v>
      </c>
      <c r="C23" s="44">
        <v>18114</v>
      </c>
      <c r="D23" s="44">
        <v>35624</v>
      </c>
      <c r="E23" s="44">
        <v>44404</v>
      </c>
      <c r="F23" s="44">
        <v>9960</v>
      </c>
      <c r="G23" s="44">
        <v>2122</v>
      </c>
      <c r="H23" s="44">
        <v>16782</v>
      </c>
      <c r="I23" s="44">
        <v>29202</v>
      </c>
      <c r="J23" s="44">
        <v>38434</v>
      </c>
      <c r="K23" s="44">
        <v>29038</v>
      </c>
      <c r="L23" s="44">
        <v>5522</v>
      </c>
      <c r="M23" s="44">
        <v>3001</v>
      </c>
    </row>
    <row r="24" spans="1:13">
      <c r="A24" s="44">
        <v>2021</v>
      </c>
      <c r="B24" s="44">
        <v>9152</v>
      </c>
      <c r="C24" s="44">
        <v>25616</v>
      </c>
      <c r="D24" s="44">
        <v>47467</v>
      </c>
      <c r="E24" s="44">
        <v>62399</v>
      </c>
      <c r="F24" s="44">
        <v>8993</v>
      </c>
      <c r="G24" s="44">
        <v>2728</v>
      </c>
      <c r="H24" s="44">
        <v>12414</v>
      </c>
      <c r="I24" s="44">
        <v>28047</v>
      </c>
      <c r="J24" s="44">
        <v>40179</v>
      </c>
      <c r="K24" s="44">
        <v>36677</v>
      </c>
      <c r="L24" s="44">
        <v>6276</v>
      </c>
      <c r="M24" s="44">
        <v>3375</v>
      </c>
    </row>
  </sheetData>
  <mergeCells count="1">
    <mergeCell ref="K1:L1"/>
  </mergeCells>
  <phoneticPr fontId="0" type="noConversion"/>
  <hyperlinks>
    <hyperlink ref="K1:L1" location="Contents!A1" display="Back to Contents"/>
  </hyperlinks>
  <pageMargins left="0.75" right="0.75" top="1" bottom="1" header="0.5" footer="0.5"/>
  <pageSetup paperSize="9" scale="60" orientation="landscape" horizontalDpi="4294967292" verticalDpi="4294967292"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45"/>
  <sheetViews>
    <sheetView workbookViewId="0">
      <selection activeCell="I34" sqref="I34"/>
    </sheetView>
  </sheetViews>
  <sheetFormatPr defaultColWidth="8.85546875" defaultRowHeight="12.75"/>
  <cols>
    <col min="1" max="1" width="8.85546875" style="112"/>
    <col min="15" max="15" width="24.28515625" bestFit="1" customWidth="1"/>
  </cols>
  <sheetData>
    <row r="1" spans="1:18" ht="24" customHeight="1">
      <c r="B1" s="17" t="s">
        <v>76</v>
      </c>
      <c r="C1" s="13"/>
      <c r="D1" s="13"/>
      <c r="E1" s="13"/>
      <c r="F1" s="13"/>
      <c r="G1" s="13"/>
      <c r="H1" s="13"/>
      <c r="I1" s="13"/>
      <c r="J1" s="13"/>
      <c r="K1" s="13"/>
      <c r="L1" s="13"/>
      <c r="M1" s="13"/>
      <c r="O1" s="17" t="s">
        <v>585</v>
      </c>
      <c r="Q1" s="212" t="s">
        <v>249</v>
      </c>
      <c r="R1" s="212"/>
    </row>
    <row r="2" spans="1:18">
      <c r="B2" s="220" t="s">
        <v>28</v>
      </c>
      <c r="C2" s="220"/>
      <c r="D2" s="220"/>
      <c r="E2" s="220"/>
      <c r="F2" s="220"/>
      <c r="G2" s="220"/>
      <c r="H2" s="220" t="s">
        <v>173</v>
      </c>
      <c r="I2" s="220"/>
      <c r="J2" s="220"/>
      <c r="K2" s="220"/>
      <c r="L2" s="220"/>
      <c r="M2" s="220"/>
    </row>
    <row r="3" spans="1:18" ht="20.25" customHeight="1">
      <c r="A3" s="80" t="s">
        <v>212</v>
      </c>
      <c r="B3" s="51" t="s">
        <v>579</v>
      </c>
      <c r="C3" s="51" t="s">
        <v>580</v>
      </c>
      <c r="D3" s="51" t="s">
        <v>581</v>
      </c>
      <c r="E3" s="51" t="s">
        <v>582</v>
      </c>
      <c r="F3" s="51" t="s">
        <v>583</v>
      </c>
      <c r="G3" s="51" t="s">
        <v>584</v>
      </c>
      <c r="H3" s="51" t="s">
        <v>451</v>
      </c>
      <c r="I3" s="51" t="s">
        <v>452</v>
      </c>
      <c r="J3" s="51" t="s">
        <v>453</v>
      </c>
      <c r="K3" s="51" t="s">
        <v>454</v>
      </c>
      <c r="L3" s="51" t="s">
        <v>455</v>
      </c>
      <c r="M3" s="51" t="s">
        <v>456</v>
      </c>
      <c r="N3" s="1"/>
      <c r="O3" s="60"/>
    </row>
    <row r="4" spans="1:18" ht="20.25" customHeight="1">
      <c r="A4" s="80">
        <v>2000</v>
      </c>
      <c r="B4" s="44">
        <v>608</v>
      </c>
      <c r="C4" s="44">
        <v>449</v>
      </c>
      <c r="D4" s="44">
        <v>1002</v>
      </c>
      <c r="E4" s="44">
        <v>746</v>
      </c>
      <c r="F4" s="44">
        <v>1025</v>
      </c>
      <c r="G4" s="44">
        <v>819</v>
      </c>
      <c r="H4" s="44">
        <v>835</v>
      </c>
      <c r="I4" s="44">
        <v>41</v>
      </c>
      <c r="J4" s="44">
        <v>545</v>
      </c>
      <c r="K4" s="44">
        <v>391</v>
      </c>
      <c r="L4" s="44">
        <v>522</v>
      </c>
      <c r="M4" s="44">
        <v>171</v>
      </c>
      <c r="N4" s="1"/>
      <c r="O4" s="65">
        <v>491</v>
      </c>
    </row>
    <row r="5" spans="1:18">
      <c r="A5" s="80">
        <v>2001</v>
      </c>
      <c r="B5" s="44">
        <v>759</v>
      </c>
      <c r="C5" s="44">
        <v>295</v>
      </c>
      <c r="D5" s="44">
        <v>966</v>
      </c>
      <c r="E5" s="44">
        <v>743</v>
      </c>
      <c r="F5" s="44">
        <v>1018</v>
      </c>
      <c r="G5" s="44">
        <v>932</v>
      </c>
      <c r="H5" s="44">
        <v>842</v>
      </c>
      <c r="I5" s="44">
        <v>64</v>
      </c>
      <c r="J5" s="44">
        <v>537</v>
      </c>
      <c r="K5" s="44">
        <v>404</v>
      </c>
      <c r="L5" s="44">
        <v>487</v>
      </c>
      <c r="M5" s="44">
        <v>184</v>
      </c>
      <c r="N5" s="1"/>
      <c r="O5" s="65">
        <v>534</v>
      </c>
    </row>
    <row r="6" spans="1:18">
      <c r="A6" s="80">
        <v>2002</v>
      </c>
      <c r="B6" s="44">
        <v>854</v>
      </c>
      <c r="C6" s="44">
        <v>338</v>
      </c>
      <c r="D6" s="44">
        <v>831</v>
      </c>
      <c r="E6" s="44">
        <v>778</v>
      </c>
      <c r="F6" s="44">
        <v>1099</v>
      </c>
      <c r="G6" s="44">
        <v>946</v>
      </c>
      <c r="H6" s="44">
        <v>912</v>
      </c>
      <c r="I6" s="44">
        <v>62</v>
      </c>
      <c r="J6" s="44">
        <v>568</v>
      </c>
      <c r="K6" s="44">
        <v>417</v>
      </c>
      <c r="L6" s="44">
        <v>605</v>
      </c>
      <c r="M6" s="44">
        <v>258</v>
      </c>
      <c r="N6" s="1"/>
      <c r="O6" s="65">
        <v>520</v>
      </c>
    </row>
    <row r="7" spans="1:18">
      <c r="A7" s="80">
        <v>2003</v>
      </c>
      <c r="B7" s="44">
        <v>1314</v>
      </c>
      <c r="C7" s="44">
        <v>446</v>
      </c>
      <c r="D7" s="44">
        <v>838</v>
      </c>
      <c r="E7" s="44">
        <v>817</v>
      </c>
      <c r="F7" s="44">
        <v>1354</v>
      </c>
      <c r="G7" s="44">
        <v>1076</v>
      </c>
      <c r="H7" s="44">
        <v>1019</v>
      </c>
      <c r="I7" s="44">
        <v>58</v>
      </c>
      <c r="J7" s="44">
        <v>553</v>
      </c>
      <c r="K7" s="44">
        <v>446</v>
      </c>
      <c r="L7" s="44">
        <v>703</v>
      </c>
      <c r="M7" s="44">
        <v>389</v>
      </c>
      <c r="N7" s="1"/>
      <c r="O7" s="65">
        <v>526</v>
      </c>
    </row>
    <row r="8" spans="1:18">
      <c r="A8" s="80">
        <v>2004</v>
      </c>
      <c r="B8" s="44">
        <v>2095</v>
      </c>
      <c r="C8" s="44">
        <v>469</v>
      </c>
      <c r="D8" s="44">
        <v>1541</v>
      </c>
      <c r="E8" s="44">
        <v>824</v>
      </c>
      <c r="F8" s="44">
        <v>1649</v>
      </c>
      <c r="G8" s="44">
        <v>1194</v>
      </c>
      <c r="H8" s="44">
        <v>891</v>
      </c>
      <c r="I8" s="44">
        <v>38</v>
      </c>
      <c r="J8" s="44">
        <v>560</v>
      </c>
      <c r="K8" s="44">
        <v>522</v>
      </c>
      <c r="L8" s="44">
        <v>929</v>
      </c>
      <c r="M8" s="44">
        <v>479</v>
      </c>
      <c r="N8" s="1"/>
      <c r="O8" s="65">
        <v>516</v>
      </c>
    </row>
    <row r="9" spans="1:18">
      <c r="A9" s="80">
        <v>2005</v>
      </c>
      <c r="B9" s="44">
        <v>4754</v>
      </c>
      <c r="C9" s="44">
        <v>568</v>
      </c>
      <c r="D9" s="44">
        <v>1744</v>
      </c>
      <c r="E9" s="44">
        <v>937</v>
      </c>
      <c r="F9" s="44">
        <v>1897</v>
      </c>
      <c r="G9" s="44">
        <v>1485</v>
      </c>
      <c r="H9" s="44">
        <v>1022</v>
      </c>
      <c r="I9" s="44">
        <v>56</v>
      </c>
      <c r="J9" s="44">
        <v>716</v>
      </c>
      <c r="K9" s="44">
        <v>515</v>
      </c>
      <c r="L9" s="44">
        <v>1043</v>
      </c>
      <c r="M9" s="44">
        <v>819</v>
      </c>
      <c r="N9" s="1"/>
      <c r="O9" s="65">
        <v>476</v>
      </c>
    </row>
    <row r="10" spans="1:18">
      <c r="A10" s="80">
        <v>2006</v>
      </c>
      <c r="B10" s="44">
        <v>5023</v>
      </c>
      <c r="C10" s="44">
        <v>649</v>
      </c>
      <c r="D10" s="44">
        <v>2556</v>
      </c>
      <c r="E10" s="44">
        <v>1138</v>
      </c>
      <c r="F10" s="44">
        <v>2453</v>
      </c>
      <c r="G10" s="44">
        <v>1811</v>
      </c>
      <c r="H10" s="44">
        <v>1252</v>
      </c>
      <c r="I10" s="44">
        <v>63</v>
      </c>
      <c r="J10" s="44">
        <v>857</v>
      </c>
      <c r="K10" s="44">
        <v>629</v>
      </c>
      <c r="L10" s="44">
        <v>1089</v>
      </c>
      <c r="M10" s="44">
        <v>991</v>
      </c>
      <c r="N10" s="1"/>
      <c r="O10" s="65">
        <v>480</v>
      </c>
    </row>
    <row r="11" spans="1:18">
      <c r="A11" s="80">
        <v>2007</v>
      </c>
      <c r="B11" s="44">
        <v>4826</v>
      </c>
      <c r="C11" s="44">
        <v>774</v>
      </c>
      <c r="D11" s="44">
        <v>2619</v>
      </c>
      <c r="E11" s="44">
        <v>1215</v>
      </c>
      <c r="F11" s="44">
        <v>2904</v>
      </c>
      <c r="G11" s="44">
        <v>2341</v>
      </c>
      <c r="H11" s="44">
        <v>1127</v>
      </c>
      <c r="I11" s="44">
        <v>55</v>
      </c>
      <c r="J11" s="44">
        <v>937</v>
      </c>
      <c r="K11" s="44">
        <v>448</v>
      </c>
      <c r="L11" s="44">
        <v>1212</v>
      </c>
      <c r="M11" s="44">
        <v>1162</v>
      </c>
      <c r="N11" s="1"/>
      <c r="O11" s="65">
        <v>539</v>
      </c>
    </row>
    <row r="12" spans="1:18">
      <c r="A12" s="80">
        <v>2008</v>
      </c>
      <c r="B12" s="44">
        <v>6130</v>
      </c>
      <c r="C12" s="44">
        <v>1282</v>
      </c>
      <c r="D12" s="44">
        <v>3133</v>
      </c>
      <c r="E12" s="44">
        <v>1286</v>
      </c>
      <c r="F12" s="44">
        <v>2688</v>
      </c>
      <c r="G12" s="44">
        <v>2158</v>
      </c>
      <c r="H12" s="44">
        <v>1459</v>
      </c>
      <c r="I12" s="44">
        <v>50</v>
      </c>
      <c r="J12" s="44">
        <v>939</v>
      </c>
      <c r="K12" s="44">
        <v>490</v>
      </c>
      <c r="L12" s="44">
        <v>1265</v>
      </c>
      <c r="M12" s="44">
        <v>1325</v>
      </c>
      <c r="N12" s="1"/>
      <c r="O12" s="65">
        <v>486</v>
      </c>
    </row>
    <row r="13" spans="1:18">
      <c r="A13" s="80">
        <v>2009</v>
      </c>
      <c r="B13" s="44">
        <v>3014</v>
      </c>
      <c r="C13" s="44">
        <v>628</v>
      </c>
      <c r="D13" s="44">
        <v>1550</v>
      </c>
      <c r="E13" s="44">
        <v>868</v>
      </c>
      <c r="F13" s="44">
        <v>2003</v>
      </c>
      <c r="G13" s="44">
        <v>1845</v>
      </c>
      <c r="H13" s="44">
        <v>1196</v>
      </c>
      <c r="I13" s="44">
        <v>54</v>
      </c>
      <c r="J13" s="44">
        <v>544</v>
      </c>
      <c r="K13" s="44">
        <v>556</v>
      </c>
      <c r="L13" s="44">
        <v>810</v>
      </c>
      <c r="M13" s="44">
        <v>683</v>
      </c>
      <c r="N13" s="1"/>
      <c r="O13" s="65">
        <v>532</v>
      </c>
    </row>
    <row r="14" spans="1:18">
      <c r="A14" s="80">
        <v>2010</v>
      </c>
      <c r="B14" s="44">
        <v>2337</v>
      </c>
      <c r="C14" s="44">
        <v>494</v>
      </c>
      <c r="D14" s="44">
        <v>1135</v>
      </c>
      <c r="E14" s="44">
        <v>738</v>
      </c>
      <c r="F14" s="44">
        <v>1566</v>
      </c>
      <c r="G14" s="44">
        <v>1525</v>
      </c>
      <c r="H14" s="44">
        <v>1134</v>
      </c>
      <c r="I14" s="44">
        <v>68</v>
      </c>
      <c r="J14" s="44">
        <v>346</v>
      </c>
      <c r="K14" s="44">
        <v>455</v>
      </c>
      <c r="L14" s="44">
        <v>706</v>
      </c>
      <c r="M14" s="44">
        <v>683</v>
      </c>
      <c r="N14" s="1"/>
      <c r="O14" s="65">
        <v>547</v>
      </c>
    </row>
    <row r="15" spans="1:18">
      <c r="A15" s="80">
        <v>2011</v>
      </c>
      <c r="B15" s="44">
        <v>2500</v>
      </c>
      <c r="C15" s="44">
        <v>773</v>
      </c>
      <c r="D15" s="44">
        <v>1154</v>
      </c>
      <c r="E15" s="44">
        <v>685</v>
      </c>
      <c r="F15" s="44">
        <v>1327</v>
      </c>
      <c r="G15" s="44">
        <v>1308</v>
      </c>
      <c r="H15" s="44">
        <v>1105</v>
      </c>
      <c r="I15" s="44">
        <v>73</v>
      </c>
      <c r="J15" s="44">
        <v>350</v>
      </c>
      <c r="K15" s="44">
        <v>391</v>
      </c>
      <c r="L15" s="44">
        <v>505</v>
      </c>
      <c r="M15" s="44">
        <v>657</v>
      </c>
      <c r="N15" s="1"/>
      <c r="O15" s="65">
        <v>499</v>
      </c>
    </row>
    <row r="16" spans="1:18">
      <c r="A16" s="80">
        <v>2012</v>
      </c>
      <c r="B16" s="44">
        <v>1798</v>
      </c>
      <c r="C16" s="44">
        <v>683</v>
      </c>
      <c r="D16" s="44">
        <v>1066</v>
      </c>
      <c r="E16" s="44">
        <v>833</v>
      </c>
      <c r="F16" s="44">
        <v>1599</v>
      </c>
      <c r="G16" s="44">
        <v>1274</v>
      </c>
      <c r="H16" s="44">
        <v>575</v>
      </c>
      <c r="I16" s="44">
        <v>98</v>
      </c>
      <c r="J16" s="44">
        <v>278</v>
      </c>
      <c r="K16" s="44">
        <v>445</v>
      </c>
      <c r="L16" s="44">
        <v>503</v>
      </c>
      <c r="M16" s="44">
        <v>714</v>
      </c>
      <c r="N16" s="1"/>
      <c r="O16" s="65">
        <v>572</v>
      </c>
    </row>
    <row r="17" spans="1:15">
      <c r="A17" s="80">
        <v>2013</v>
      </c>
      <c r="B17" s="44">
        <v>2315</v>
      </c>
      <c r="C17" s="44">
        <v>828</v>
      </c>
      <c r="D17" s="44">
        <v>1125</v>
      </c>
      <c r="E17" s="44">
        <v>996</v>
      </c>
      <c r="F17" s="44">
        <v>1782</v>
      </c>
      <c r="G17" s="44">
        <v>1405</v>
      </c>
      <c r="H17" s="44">
        <v>753</v>
      </c>
      <c r="I17" s="44">
        <v>54</v>
      </c>
      <c r="J17" s="44">
        <v>244</v>
      </c>
      <c r="K17" s="44">
        <v>511</v>
      </c>
      <c r="L17" s="44">
        <v>628</v>
      </c>
      <c r="M17" s="44">
        <v>827</v>
      </c>
      <c r="N17" s="1"/>
      <c r="O17" s="65">
        <v>549</v>
      </c>
    </row>
    <row r="18" spans="1:15">
      <c r="A18" s="80">
        <v>2014</v>
      </c>
      <c r="B18" s="44">
        <v>2385</v>
      </c>
      <c r="C18" s="44">
        <v>696</v>
      </c>
      <c r="D18" s="44">
        <v>1083</v>
      </c>
      <c r="E18" s="44">
        <v>1332</v>
      </c>
      <c r="F18" s="44">
        <v>2277</v>
      </c>
      <c r="G18" s="44">
        <v>1548</v>
      </c>
      <c r="H18" s="44">
        <v>904</v>
      </c>
      <c r="I18" s="44">
        <v>57</v>
      </c>
      <c r="J18" s="44">
        <v>260</v>
      </c>
      <c r="K18" s="44">
        <v>607</v>
      </c>
      <c r="L18" s="44">
        <v>734</v>
      </c>
      <c r="M18" s="44">
        <v>982</v>
      </c>
      <c r="N18" s="1"/>
      <c r="O18" s="65">
        <v>574</v>
      </c>
    </row>
    <row r="19" spans="1:15">
      <c r="A19" s="80">
        <v>2015</v>
      </c>
      <c r="B19" s="44">
        <v>2350</v>
      </c>
      <c r="C19" s="44">
        <v>949</v>
      </c>
      <c r="D19" s="44">
        <v>1245</v>
      </c>
      <c r="E19" s="44">
        <v>1677</v>
      </c>
      <c r="F19" s="44">
        <v>2488</v>
      </c>
      <c r="G19" s="44">
        <v>1637</v>
      </c>
      <c r="H19" s="44">
        <v>827</v>
      </c>
      <c r="I19" s="44">
        <v>53</v>
      </c>
      <c r="J19" s="44">
        <v>261</v>
      </c>
      <c r="K19" s="44">
        <v>667</v>
      </c>
      <c r="L19" s="44">
        <v>874</v>
      </c>
      <c r="M19" s="44">
        <v>1251</v>
      </c>
      <c r="N19" s="1"/>
      <c r="O19" s="65">
        <v>587</v>
      </c>
    </row>
    <row r="20" spans="1:15">
      <c r="A20" s="80">
        <v>2016</v>
      </c>
      <c r="B20" s="44">
        <v>2148</v>
      </c>
      <c r="C20" s="44">
        <v>643</v>
      </c>
      <c r="D20" s="44">
        <v>1117</v>
      </c>
      <c r="E20" s="44">
        <v>1876</v>
      </c>
      <c r="F20" s="44">
        <v>2600</v>
      </c>
      <c r="G20" s="44">
        <v>1740</v>
      </c>
      <c r="H20" s="44">
        <v>834</v>
      </c>
      <c r="I20" s="44">
        <v>57</v>
      </c>
      <c r="J20" s="44">
        <v>262</v>
      </c>
      <c r="K20" s="44">
        <v>639</v>
      </c>
      <c r="L20" s="44">
        <v>879</v>
      </c>
      <c r="M20" s="44">
        <v>1142</v>
      </c>
      <c r="N20" s="1"/>
      <c r="O20" s="65">
        <v>607</v>
      </c>
    </row>
    <row r="21" spans="1:15">
      <c r="A21" s="80">
        <v>2017</v>
      </c>
      <c r="B21" s="44">
        <v>2089</v>
      </c>
      <c r="C21" s="44">
        <v>638</v>
      </c>
      <c r="D21" s="44">
        <v>1091</v>
      </c>
      <c r="E21" s="44">
        <v>2025</v>
      </c>
      <c r="F21" s="44">
        <v>2476</v>
      </c>
      <c r="G21" s="44">
        <v>1891</v>
      </c>
      <c r="H21" s="44">
        <v>803</v>
      </c>
      <c r="I21" s="44">
        <v>59</v>
      </c>
      <c r="J21" s="44">
        <v>294</v>
      </c>
      <c r="K21" s="44">
        <v>666</v>
      </c>
      <c r="L21" s="44">
        <v>936</v>
      </c>
      <c r="M21" s="44">
        <v>1570</v>
      </c>
      <c r="N21" s="1"/>
      <c r="O21" s="65">
        <v>639</v>
      </c>
    </row>
    <row r="22" spans="1:15">
      <c r="A22" s="80">
        <v>2018</v>
      </c>
      <c r="B22" s="44">
        <v>2215</v>
      </c>
      <c r="C22" s="44">
        <v>492</v>
      </c>
      <c r="D22" s="44">
        <v>1283</v>
      </c>
      <c r="E22" s="44">
        <v>2114</v>
      </c>
      <c r="F22" s="44">
        <v>2478</v>
      </c>
      <c r="G22" s="44">
        <v>1868</v>
      </c>
      <c r="H22" s="44">
        <v>826</v>
      </c>
      <c r="I22" s="44">
        <v>50</v>
      </c>
      <c r="J22" s="44">
        <v>330</v>
      </c>
      <c r="K22" s="44">
        <v>629</v>
      </c>
      <c r="L22" s="44">
        <v>1071</v>
      </c>
      <c r="M22" s="44">
        <v>1528</v>
      </c>
      <c r="N22" s="1"/>
      <c r="O22" s="65">
        <v>627</v>
      </c>
    </row>
    <row r="23" spans="1:15">
      <c r="A23" s="80">
        <v>2019</v>
      </c>
      <c r="B23" s="44">
        <v>2057</v>
      </c>
      <c r="C23" s="44">
        <v>475</v>
      </c>
      <c r="D23" s="44">
        <v>1225</v>
      </c>
      <c r="E23" s="44">
        <v>2046</v>
      </c>
      <c r="F23" s="44">
        <v>2767</v>
      </c>
      <c r="G23" s="44">
        <v>1718</v>
      </c>
      <c r="H23" s="44">
        <v>718</v>
      </c>
      <c r="I23" s="44">
        <v>49</v>
      </c>
      <c r="J23" s="44">
        <v>182</v>
      </c>
      <c r="K23" s="44">
        <v>581</v>
      </c>
      <c r="L23" s="44">
        <v>998</v>
      </c>
      <c r="M23" s="44">
        <v>1515</v>
      </c>
      <c r="N23" s="1"/>
      <c r="O23" s="65">
        <v>646</v>
      </c>
    </row>
    <row r="24" spans="1:15">
      <c r="A24" s="80">
        <v>2020</v>
      </c>
      <c r="B24" s="44">
        <v>1847</v>
      </c>
      <c r="C24" s="44">
        <v>520</v>
      </c>
      <c r="D24" s="44">
        <v>1322</v>
      </c>
      <c r="E24" s="44">
        <v>2222</v>
      </c>
      <c r="F24" s="44">
        <v>2817</v>
      </c>
      <c r="G24" s="44">
        <v>1916</v>
      </c>
      <c r="H24" s="44">
        <v>681</v>
      </c>
      <c r="I24" s="44">
        <v>45</v>
      </c>
      <c r="J24" s="44">
        <v>175</v>
      </c>
      <c r="K24" s="44">
        <v>519</v>
      </c>
      <c r="L24" s="44">
        <v>1055</v>
      </c>
      <c r="M24" s="44">
        <v>1309</v>
      </c>
      <c r="N24" s="1"/>
      <c r="O24" s="65">
        <v>644</v>
      </c>
    </row>
    <row r="25" spans="1:15">
      <c r="A25" s="77">
        <v>2021</v>
      </c>
      <c r="B25" s="44">
        <v>1654</v>
      </c>
      <c r="C25" s="44">
        <v>686</v>
      </c>
      <c r="D25" s="44">
        <v>1420</v>
      </c>
      <c r="E25" s="44">
        <v>2814</v>
      </c>
      <c r="F25" s="44">
        <v>3470</v>
      </c>
      <c r="G25" s="44">
        <v>2118</v>
      </c>
      <c r="H25" s="44">
        <v>584</v>
      </c>
      <c r="I25" s="44">
        <v>50</v>
      </c>
      <c r="J25" s="44">
        <v>191</v>
      </c>
      <c r="K25" s="44">
        <v>463</v>
      </c>
      <c r="L25" s="44">
        <v>806</v>
      </c>
      <c r="M25" s="44">
        <v>1265</v>
      </c>
      <c r="O25" s="65">
        <v>636</v>
      </c>
    </row>
    <row r="26" spans="1:15">
      <c r="A26" s="80"/>
      <c r="C26" s="44"/>
    </row>
    <row r="27" spans="1:15">
      <c r="A27" s="80"/>
      <c r="C27" s="44"/>
    </row>
    <row r="28" spans="1:15">
      <c r="A28" s="80"/>
      <c r="C28" s="44"/>
    </row>
    <row r="29" spans="1:15">
      <c r="A29" s="80"/>
      <c r="C29" s="44"/>
    </row>
    <row r="30" spans="1:15">
      <c r="A30" s="80"/>
      <c r="C30" s="44"/>
    </row>
    <row r="31" spans="1:15">
      <c r="A31" s="80"/>
      <c r="C31" s="44"/>
    </row>
    <row r="32" spans="1:15">
      <c r="A32" s="80"/>
      <c r="C32" s="44"/>
    </row>
    <row r="33" spans="1:3">
      <c r="A33" s="80"/>
      <c r="C33" s="44"/>
    </row>
    <row r="34" spans="1:3">
      <c r="A34" s="80"/>
      <c r="C34" s="44"/>
    </row>
    <row r="35" spans="1:3">
      <c r="A35" s="80"/>
      <c r="C35" s="44"/>
    </row>
    <row r="36" spans="1:3">
      <c r="A36" s="80"/>
      <c r="C36" s="44"/>
    </row>
    <row r="37" spans="1:3">
      <c r="A37" s="80"/>
      <c r="C37" s="44"/>
    </row>
    <row r="38" spans="1:3">
      <c r="A38" s="80"/>
      <c r="C38" s="44"/>
    </row>
    <row r="39" spans="1:3">
      <c r="A39" s="80"/>
      <c r="C39" s="44"/>
    </row>
    <row r="40" spans="1:3">
      <c r="A40" s="80"/>
      <c r="C40" s="44"/>
    </row>
    <row r="41" spans="1:3">
      <c r="A41" s="80"/>
      <c r="C41" s="44"/>
    </row>
    <row r="42" spans="1:3">
      <c r="A42" s="80"/>
      <c r="C42" s="44"/>
    </row>
    <row r="43" spans="1:3">
      <c r="A43" s="80"/>
      <c r="C43" s="44"/>
    </row>
    <row r="44" spans="1:3">
      <c r="A44" s="80"/>
      <c r="C44" s="44"/>
    </row>
    <row r="45" spans="1:3">
      <c r="B45" s="65"/>
      <c r="C45" s="44"/>
    </row>
  </sheetData>
  <mergeCells count="3">
    <mergeCell ref="Q1:R1"/>
    <mergeCell ref="B2:G2"/>
    <mergeCell ref="H2:M2"/>
  </mergeCells>
  <phoneticPr fontId="6" type="noConversion"/>
  <hyperlinks>
    <hyperlink ref="Q1:R1" location="Contents!A1" display="Back to Contents"/>
  </hyperlinks>
  <pageMargins left="0.7" right="0.7" top="0.75" bottom="0.75" header="0.3" footer="0.3"/>
  <pageSetup paperSize="9" scale="8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S595"/>
  <sheetViews>
    <sheetView topLeftCell="B1" workbookViewId="0">
      <selection activeCell="Y7" sqref="Y7"/>
    </sheetView>
  </sheetViews>
  <sheetFormatPr defaultColWidth="8.85546875" defaultRowHeight="12.75"/>
  <cols>
    <col min="1" max="1" width="8.85546875" hidden="1" customWidth="1"/>
    <col min="2" max="3" width="8.85546875" style="112"/>
    <col min="4" max="11" width="12.85546875" customWidth="1"/>
    <col min="12" max="12" width="5.7109375" customWidth="1"/>
    <col min="13" max="16" width="12.85546875" customWidth="1"/>
    <col min="17" max="17" width="5.7109375" customWidth="1"/>
  </cols>
  <sheetData>
    <row r="1" spans="1:19" ht="25.5" customHeight="1">
      <c r="D1" s="132" t="s">
        <v>586</v>
      </c>
      <c r="E1" s="13"/>
      <c r="F1" s="13"/>
      <c r="G1" s="13"/>
      <c r="H1" s="13"/>
      <c r="I1" s="13"/>
      <c r="J1" s="13"/>
      <c r="K1" s="13"/>
      <c r="L1" s="109"/>
      <c r="M1" s="15" t="s">
        <v>587</v>
      </c>
      <c r="N1" s="33"/>
      <c r="O1" s="33"/>
      <c r="P1" s="33"/>
      <c r="Q1" s="39"/>
      <c r="R1" s="222" t="s">
        <v>249</v>
      </c>
      <c r="S1" s="222"/>
    </row>
    <row r="2" spans="1:19" s="109" customFormat="1" ht="25.5">
      <c r="B2" s="133" t="s">
        <v>244</v>
      </c>
      <c r="C2" s="133" t="s">
        <v>212</v>
      </c>
      <c r="D2" s="113" t="s">
        <v>592</v>
      </c>
      <c r="E2" s="113" t="s">
        <v>593</v>
      </c>
      <c r="F2" s="113" t="s">
        <v>594</v>
      </c>
      <c r="G2" s="113" t="s">
        <v>595</v>
      </c>
      <c r="H2" s="113" t="s">
        <v>588</v>
      </c>
      <c r="I2" s="113" t="s">
        <v>589</v>
      </c>
      <c r="J2" s="113" t="s">
        <v>590</v>
      </c>
      <c r="K2" s="113" t="s">
        <v>591</v>
      </c>
      <c r="M2" s="113" t="s">
        <v>588</v>
      </c>
      <c r="N2" s="113" t="s">
        <v>589</v>
      </c>
      <c r="O2" s="113" t="s">
        <v>590</v>
      </c>
      <c r="P2" s="113" t="s">
        <v>591</v>
      </c>
    </row>
    <row r="3" spans="1:19">
      <c r="A3">
        <f>IF(B3=B2, A2, A2+1)</f>
        <v>1</v>
      </c>
      <c r="B3" s="44" t="s">
        <v>66</v>
      </c>
      <c r="C3" s="44">
        <v>2000</v>
      </c>
      <c r="D3" s="44">
        <v>56</v>
      </c>
      <c r="E3" s="44">
        <v>11</v>
      </c>
      <c r="F3" s="44">
        <v>5</v>
      </c>
      <c r="G3" s="44">
        <v>33</v>
      </c>
      <c r="H3" s="44">
        <v>18</v>
      </c>
      <c r="I3" s="44">
        <v>124</v>
      </c>
      <c r="J3" s="44">
        <v>6</v>
      </c>
      <c r="K3" s="44">
        <v>0</v>
      </c>
      <c r="L3" s="5"/>
      <c r="M3" s="44">
        <v>14</v>
      </c>
      <c r="N3" s="44">
        <v>123</v>
      </c>
      <c r="O3" s="44">
        <v>8</v>
      </c>
      <c r="P3" s="44">
        <v>1</v>
      </c>
      <c r="Q3" s="44"/>
    </row>
    <row r="4" spans="1:19">
      <c r="A4">
        <f t="shared" ref="A4:A67" si="0">IF(B4=B3, A3, A3+1)</f>
        <v>1</v>
      </c>
      <c r="B4" s="44" t="s">
        <v>66</v>
      </c>
      <c r="C4" s="44">
        <v>2001</v>
      </c>
      <c r="D4" s="44">
        <v>102</v>
      </c>
      <c r="E4" s="44">
        <v>12</v>
      </c>
      <c r="F4" s="44">
        <v>12</v>
      </c>
      <c r="G4" s="44">
        <v>40</v>
      </c>
      <c r="H4" s="44">
        <v>18</v>
      </c>
      <c r="I4" s="44">
        <v>164</v>
      </c>
      <c r="J4" s="44">
        <v>7</v>
      </c>
      <c r="K4" s="44">
        <v>0</v>
      </c>
      <c r="L4" s="5"/>
      <c r="M4" s="44">
        <v>10</v>
      </c>
      <c r="N4" s="44">
        <v>162</v>
      </c>
      <c r="O4" s="44">
        <v>9</v>
      </c>
      <c r="P4" s="44">
        <v>0</v>
      </c>
      <c r="Q4" s="44"/>
    </row>
    <row r="5" spans="1:19">
      <c r="A5">
        <f t="shared" si="0"/>
        <v>1</v>
      </c>
      <c r="B5" s="44" t="s">
        <v>66</v>
      </c>
      <c r="C5" s="44">
        <v>2002</v>
      </c>
      <c r="D5" s="44">
        <v>124</v>
      </c>
      <c r="E5" s="44">
        <v>13</v>
      </c>
      <c r="F5" s="44">
        <v>8</v>
      </c>
      <c r="G5" s="44">
        <v>12</v>
      </c>
      <c r="H5" s="44">
        <v>28</v>
      </c>
      <c r="I5" s="44">
        <v>286</v>
      </c>
      <c r="J5" s="44">
        <v>26</v>
      </c>
      <c r="K5" s="44">
        <v>1</v>
      </c>
      <c r="L5" s="5"/>
      <c r="M5" s="44">
        <v>4</v>
      </c>
      <c r="N5" s="44">
        <v>282</v>
      </c>
      <c r="O5" s="44">
        <v>41</v>
      </c>
      <c r="P5" s="44">
        <v>0</v>
      </c>
      <c r="Q5" s="44"/>
    </row>
    <row r="6" spans="1:19">
      <c r="A6">
        <f t="shared" si="0"/>
        <v>1</v>
      </c>
      <c r="B6" s="44" t="s">
        <v>66</v>
      </c>
      <c r="C6" s="44">
        <v>2003</v>
      </c>
      <c r="D6" s="44">
        <v>176</v>
      </c>
      <c r="E6" s="44">
        <v>13</v>
      </c>
      <c r="F6" s="44">
        <v>12</v>
      </c>
      <c r="G6" s="44">
        <v>19</v>
      </c>
      <c r="H6" s="44">
        <v>28</v>
      </c>
      <c r="I6" s="44">
        <v>235</v>
      </c>
      <c r="J6" s="44">
        <v>5</v>
      </c>
      <c r="K6" s="44">
        <v>0</v>
      </c>
      <c r="L6" s="5"/>
      <c r="M6" s="44">
        <v>2</v>
      </c>
      <c r="N6" s="44">
        <v>233</v>
      </c>
      <c r="O6" s="44">
        <v>23</v>
      </c>
      <c r="P6" s="44">
        <v>0</v>
      </c>
      <c r="Q6" s="44"/>
    </row>
    <row r="7" spans="1:19">
      <c r="A7">
        <f t="shared" si="0"/>
        <v>1</v>
      </c>
      <c r="B7" s="44" t="s">
        <v>66</v>
      </c>
      <c r="C7" s="44">
        <v>2004</v>
      </c>
      <c r="D7" s="44">
        <v>209</v>
      </c>
      <c r="E7" s="44">
        <v>29</v>
      </c>
      <c r="F7" s="44">
        <v>13</v>
      </c>
      <c r="G7" s="44">
        <v>24</v>
      </c>
      <c r="H7" s="44">
        <v>16</v>
      </c>
      <c r="I7" s="44">
        <v>239</v>
      </c>
      <c r="J7" s="44">
        <v>9</v>
      </c>
      <c r="K7" s="44">
        <v>0</v>
      </c>
      <c r="L7" s="5"/>
      <c r="M7" s="44">
        <v>4</v>
      </c>
      <c r="N7" s="44">
        <v>239</v>
      </c>
      <c r="O7" s="44">
        <v>9</v>
      </c>
      <c r="P7" s="44">
        <v>0</v>
      </c>
      <c r="Q7" s="44"/>
    </row>
    <row r="8" spans="1:19">
      <c r="A8">
        <f t="shared" si="0"/>
        <v>1</v>
      </c>
      <c r="B8" s="44" t="s">
        <v>66</v>
      </c>
      <c r="C8" s="44">
        <v>2005</v>
      </c>
      <c r="D8" s="44">
        <v>169</v>
      </c>
      <c r="E8" s="44">
        <v>24</v>
      </c>
      <c r="F8" s="44">
        <v>7</v>
      </c>
      <c r="G8" s="44">
        <v>8</v>
      </c>
      <c r="H8" s="44">
        <v>53</v>
      </c>
      <c r="I8" s="44">
        <v>185</v>
      </c>
      <c r="J8" s="44">
        <v>6</v>
      </c>
      <c r="K8" s="44">
        <v>0</v>
      </c>
      <c r="L8" s="5"/>
      <c r="M8" s="44">
        <v>5</v>
      </c>
      <c r="N8" s="44">
        <v>175</v>
      </c>
      <c r="O8" s="44">
        <v>6</v>
      </c>
      <c r="P8" s="44">
        <v>0</v>
      </c>
      <c r="Q8" s="44"/>
    </row>
    <row r="9" spans="1:19">
      <c r="A9">
        <f t="shared" si="0"/>
        <v>1</v>
      </c>
      <c r="B9" s="44" t="s">
        <v>66</v>
      </c>
      <c r="C9" s="44">
        <v>2006</v>
      </c>
      <c r="D9" s="44">
        <v>92</v>
      </c>
      <c r="E9" s="44">
        <v>34</v>
      </c>
      <c r="F9" s="44">
        <v>4</v>
      </c>
      <c r="G9" s="44">
        <v>9</v>
      </c>
      <c r="H9" s="44">
        <v>21</v>
      </c>
      <c r="I9" s="44">
        <v>214</v>
      </c>
      <c r="J9" s="44">
        <v>1</v>
      </c>
      <c r="K9" s="44">
        <v>0</v>
      </c>
      <c r="L9" s="5"/>
      <c r="M9" s="44">
        <v>4</v>
      </c>
      <c r="N9" s="44">
        <v>212</v>
      </c>
      <c r="O9" s="44">
        <v>1</v>
      </c>
      <c r="P9" s="44">
        <v>2</v>
      </c>
      <c r="Q9" s="44"/>
    </row>
    <row r="10" spans="1:19">
      <c r="A10">
        <f t="shared" si="0"/>
        <v>1</v>
      </c>
      <c r="B10" s="44" t="s">
        <v>66</v>
      </c>
      <c r="C10" s="44">
        <v>2007</v>
      </c>
      <c r="D10" s="44">
        <v>112</v>
      </c>
      <c r="E10" s="44">
        <v>57</v>
      </c>
      <c r="F10" s="44">
        <v>7</v>
      </c>
      <c r="G10" s="44">
        <v>17</v>
      </c>
      <c r="H10" s="44">
        <v>27</v>
      </c>
      <c r="I10" s="44">
        <v>392</v>
      </c>
      <c r="J10" s="44">
        <v>0</v>
      </c>
      <c r="K10" s="44">
        <v>0</v>
      </c>
      <c r="L10" s="5"/>
      <c r="M10" s="44">
        <v>3</v>
      </c>
      <c r="N10" s="44">
        <v>395</v>
      </c>
      <c r="O10" s="44">
        <v>2</v>
      </c>
      <c r="P10" s="44">
        <v>1</v>
      </c>
      <c r="Q10" s="44"/>
    </row>
    <row r="11" spans="1:19">
      <c r="A11">
        <f t="shared" si="0"/>
        <v>1</v>
      </c>
      <c r="B11" s="44" t="s">
        <v>66</v>
      </c>
      <c r="C11" s="44">
        <v>2008</v>
      </c>
      <c r="D11" s="44">
        <v>142</v>
      </c>
      <c r="E11" s="44">
        <v>109</v>
      </c>
      <c r="F11" s="44">
        <v>8</v>
      </c>
      <c r="G11" s="44">
        <v>43</v>
      </c>
      <c r="H11" s="44">
        <v>14</v>
      </c>
      <c r="I11" s="44">
        <v>416</v>
      </c>
      <c r="J11" s="44">
        <v>4</v>
      </c>
      <c r="K11" s="44">
        <v>0</v>
      </c>
      <c r="L11" s="5"/>
      <c r="M11" s="44">
        <v>10</v>
      </c>
      <c r="N11" s="44">
        <v>414</v>
      </c>
      <c r="O11" s="44">
        <v>5</v>
      </c>
      <c r="P11" s="44">
        <v>2</v>
      </c>
      <c r="Q11" s="44"/>
    </row>
    <row r="12" spans="1:19">
      <c r="A12">
        <f t="shared" si="0"/>
        <v>1</v>
      </c>
      <c r="B12" s="44" t="s">
        <v>66</v>
      </c>
      <c r="C12" s="44">
        <v>2009</v>
      </c>
      <c r="D12" s="44">
        <v>261</v>
      </c>
      <c r="E12" s="44">
        <v>129</v>
      </c>
      <c r="F12" s="44">
        <v>0</v>
      </c>
      <c r="G12" s="44">
        <v>25</v>
      </c>
      <c r="H12" s="44">
        <v>1</v>
      </c>
      <c r="I12" s="44">
        <v>47</v>
      </c>
      <c r="J12" s="44">
        <v>0</v>
      </c>
      <c r="K12" s="44">
        <v>0</v>
      </c>
      <c r="L12" s="5"/>
      <c r="M12" s="44">
        <v>0</v>
      </c>
      <c r="N12" s="44">
        <v>44</v>
      </c>
      <c r="O12" s="44">
        <v>3</v>
      </c>
      <c r="P12" s="44">
        <v>1</v>
      </c>
      <c r="Q12" s="44"/>
    </row>
    <row r="13" spans="1:19">
      <c r="A13">
        <f t="shared" si="0"/>
        <v>1</v>
      </c>
      <c r="B13" s="44" t="s">
        <v>66</v>
      </c>
      <c r="C13" s="44">
        <v>2010</v>
      </c>
      <c r="D13" s="44">
        <v>105</v>
      </c>
      <c r="E13" s="44">
        <v>135</v>
      </c>
      <c r="F13" s="44">
        <v>0</v>
      </c>
      <c r="G13" s="44">
        <v>2</v>
      </c>
      <c r="H13" s="44">
        <v>2</v>
      </c>
      <c r="I13" s="44">
        <v>43</v>
      </c>
      <c r="J13" s="44">
        <v>0</v>
      </c>
      <c r="K13" s="44">
        <v>0</v>
      </c>
      <c r="L13" s="5"/>
      <c r="M13" s="44">
        <v>1</v>
      </c>
      <c r="N13" s="44">
        <v>42</v>
      </c>
      <c r="O13" s="44">
        <v>0</v>
      </c>
      <c r="P13" s="44">
        <v>0</v>
      </c>
      <c r="Q13" s="44"/>
    </row>
    <row r="14" spans="1:19">
      <c r="A14">
        <f t="shared" si="0"/>
        <v>1</v>
      </c>
      <c r="B14" s="44" t="s">
        <v>66</v>
      </c>
      <c r="C14" s="44">
        <v>2011</v>
      </c>
      <c r="D14" s="44">
        <v>215</v>
      </c>
      <c r="E14" s="44">
        <v>92</v>
      </c>
      <c r="F14" s="44">
        <v>0</v>
      </c>
      <c r="G14" s="44">
        <v>2</v>
      </c>
      <c r="H14" s="44">
        <v>5</v>
      </c>
      <c r="I14" s="44">
        <v>20</v>
      </c>
      <c r="J14" s="44">
        <v>0</v>
      </c>
      <c r="K14" s="44">
        <v>0</v>
      </c>
      <c r="L14" s="5"/>
      <c r="M14" s="44">
        <v>5</v>
      </c>
      <c r="N14" s="44">
        <v>18</v>
      </c>
      <c r="O14" s="44">
        <v>0</v>
      </c>
      <c r="P14" s="44">
        <v>1</v>
      </c>
      <c r="Q14" s="44"/>
    </row>
    <row r="15" spans="1:19">
      <c r="A15">
        <f t="shared" si="0"/>
        <v>1</v>
      </c>
      <c r="B15" s="44" t="s">
        <v>66</v>
      </c>
      <c r="C15" s="44">
        <v>2012</v>
      </c>
      <c r="D15" s="44">
        <v>191</v>
      </c>
      <c r="E15" s="44">
        <v>107</v>
      </c>
      <c r="F15" s="44">
        <v>3</v>
      </c>
      <c r="G15" s="44">
        <v>1</v>
      </c>
      <c r="H15" s="44">
        <v>39</v>
      </c>
      <c r="I15" s="44">
        <v>20</v>
      </c>
      <c r="J15" s="44">
        <v>1</v>
      </c>
      <c r="K15" s="44">
        <v>1</v>
      </c>
      <c r="L15" s="5"/>
      <c r="M15" s="44">
        <v>40</v>
      </c>
      <c r="N15" s="44">
        <v>20</v>
      </c>
      <c r="O15" s="44">
        <v>1</v>
      </c>
      <c r="P15" s="44">
        <v>0</v>
      </c>
      <c r="Q15" s="44"/>
    </row>
    <row r="16" spans="1:19">
      <c r="A16">
        <f t="shared" si="0"/>
        <v>1</v>
      </c>
      <c r="B16" s="44" t="s">
        <v>66</v>
      </c>
      <c r="C16" s="44">
        <v>2013</v>
      </c>
      <c r="D16" s="44">
        <v>199</v>
      </c>
      <c r="E16" s="44">
        <v>121</v>
      </c>
      <c r="F16" s="44">
        <v>0</v>
      </c>
      <c r="G16" s="44">
        <v>5</v>
      </c>
      <c r="H16" s="44">
        <v>93</v>
      </c>
      <c r="I16" s="44">
        <v>26</v>
      </c>
      <c r="J16" s="44">
        <v>0</v>
      </c>
      <c r="K16" s="44">
        <v>0</v>
      </c>
      <c r="L16" s="5"/>
      <c r="M16" s="44">
        <v>3</v>
      </c>
      <c r="N16" s="44">
        <v>25</v>
      </c>
      <c r="O16" s="44">
        <v>0</v>
      </c>
      <c r="P16" s="44">
        <v>1</v>
      </c>
      <c r="Q16" s="44"/>
    </row>
    <row r="17" spans="1:17">
      <c r="A17">
        <f t="shared" si="0"/>
        <v>1</v>
      </c>
      <c r="B17" s="44" t="s">
        <v>66</v>
      </c>
      <c r="C17" s="44">
        <v>2014</v>
      </c>
      <c r="D17" s="44">
        <v>203</v>
      </c>
      <c r="E17" s="44">
        <v>114</v>
      </c>
      <c r="F17" s="44">
        <v>0</v>
      </c>
      <c r="G17" s="44">
        <v>2</v>
      </c>
      <c r="H17" s="44">
        <v>30</v>
      </c>
      <c r="I17" s="44">
        <v>56</v>
      </c>
      <c r="J17" s="44">
        <v>0</v>
      </c>
      <c r="K17" s="44">
        <v>1</v>
      </c>
      <c r="L17" s="5"/>
      <c r="M17" s="44">
        <v>29</v>
      </c>
      <c r="N17" s="44">
        <v>57</v>
      </c>
      <c r="O17" s="44">
        <v>1</v>
      </c>
      <c r="P17" s="44">
        <v>0</v>
      </c>
      <c r="Q17" s="44"/>
    </row>
    <row r="18" spans="1:17">
      <c r="A18">
        <f t="shared" si="0"/>
        <v>1</v>
      </c>
      <c r="B18" s="44" t="s">
        <v>66</v>
      </c>
      <c r="C18" s="44">
        <v>2015</v>
      </c>
      <c r="D18" s="44">
        <v>136</v>
      </c>
      <c r="E18" s="44">
        <v>191</v>
      </c>
      <c r="F18" s="44">
        <v>1</v>
      </c>
      <c r="G18" s="44">
        <v>1</v>
      </c>
      <c r="H18" s="44">
        <v>38</v>
      </c>
      <c r="I18" s="44">
        <v>34</v>
      </c>
      <c r="J18" s="44">
        <v>3</v>
      </c>
      <c r="K18" s="44">
        <v>0</v>
      </c>
      <c r="L18" s="5"/>
      <c r="M18" s="44">
        <v>36</v>
      </c>
      <c r="N18" s="44">
        <v>35</v>
      </c>
      <c r="O18" s="44">
        <v>4</v>
      </c>
      <c r="P18" s="44">
        <v>0</v>
      </c>
      <c r="Q18" s="44"/>
    </row>
    <row r="19" spans="1:17">
      <c r="A19">
        <f t="shared" si="0"/>
        <v>1</v>
      </c>
      <c r="B19" s="44" t="s">
        <v>66</v>
      </c>
      <c r="C19" s="44">
        <v>2016</v>
      </c>
      <c r="D19" s="44">
        <v>357</v>
      </c>
      <c r="E19" s="44">
        <v>291</v>
      </c>
      <c r="F19" s="44">
        <v>7</v>
      </c>
      <c r="G19" s="44">
        <v>13</v>
      </c>
      <c r="H19" s="44">
        <v>20</v>
      </c>
      <c r="I19" s="44">
        <v>57</v>
      </c>
      <c r="J19" s="44">
        <v>8</v>
      </c>
      <c r="K19" s="44">
        <v>0</v>
      </c>
      <c r="L19" s="5"/>
      <c r="M19" s="44">
        <v>18</v>
      </c>
      <c r="N19" s="44">
        <v>48</v>
      </c>
      <c r="O19" s="44">
        <v>19</v>
      </c>
      <c r="P19" s="44">
        <v>0</v>
      </c>
      <c r="Q19" s="44"/>
    </row>
    <row r="20" spans="1:17">
      <c r="A20">
        <f t="shared" si="0"/>
        <v>1</v>
      </c>
      <c r="B20" s="44" t="s">
        <v>66</v>
      </c>
      <c r="C20" s="44">
        <v>2017</v>
      </c>
      <c r="D20" s="44">
        <v>345</v>
      </c>
      <c r="E20" s="44">
        <v>231</v>
      </c>
      <c r="F20" s="44">
        <v>5</v>
      </c>
      <c r="G20" s="44">
        <v>6</v>
      </c>
      <c r="H20" s="44">
        <v>16</v>
      </c>
      <c r="I20" s="44">
        <v>69</v>
      </c>
      <c r="J20" s="44">
        <v>6</v>
      </c>
      <c r="K20" s="44">
        <v>0</v>
      </c>
      <c r="L20" s="5"/>
      <c r="M20" s="44">
        <v>16</v>
      </c>
      <c r="N20" s="44">
        <v>62</v>
      </c>
      <c r="O20" s="44">
        <v>11</v>
      </c>
      <c r="P20" s="44">
        <v>0</v>
      </c>
      <c r="Q20" s="44"/>
    </row>
    <row r="21" spans="1:17">
      <c r="A21">
        <f t="shared" si="0"/>
        <v>1</v>
      </c>
      <c r="B21" s="44" t="s">
        <v>66</v>
      </c>
      <c r="C21" s="44">
        <v>2018</v>
      </c>
      <c r="D21" s="44">
        <v>580</v>
      </c>
      <c r="E21" s="44">
        <v>273</v>
      </c>
      <c r="F21" s="44">
        <v>4</v>
      </c>
      <c r="G21" s="44">
        <v>1</v>
      </c>
      <c r="H21" s="44">
        <v>37</v>
      </c>
      <c r="I21" s="44">
        <v>47</v>
      </c>
      <c r="J21" s="44">
        <v>2</v>
      </c>
      <c r="K21" s="44">
        <v>0</v>
      </c>
      <c r="L21" s="5"/>
      <c r="M21" s="44">
        <v>30</v>
      </c>
      <c r="N21" s="44">
        <v>44</v>
      </c>
      <c r="O21" s="44">
        <v>6</v>
      </c>
      <c r="P21" s="44">
        <v>2</v>
      </c>
      <c r="Q21" s="44"/>
    </row>
    <row r="22" spans="1:17">
      <c r="A22">
        <f t="shared" si="0"/>
        <v>1</v>
      </c>
      <c r="B22" s="44" t="s">
        <v>66</v>
      </c>
      <c r="C22" s="44">
        <v>2019</v>
      </c>
      <c r="D22" s="44">
        <v>247</v>
      </c>
      <c r="E22" s="44">
        <v>125</v>
      </c>
      <c r="F22" s="44">
        <v>7</v>
      </c>
      <c r="G22" s="44">
        <v>0</v>
      </c>
      <c r="H22" s="44">
        <v>33</v>
      </c>
      <c r="I22" s="44">
        <v>32</v>
      </c>
      <c r="J22" s="44">
        <v>1</v>
      </c>
      <c r="K22" s="44">
        <v>0</v>
      </c>
      <c r="L22" s="5"/>
      <c r="M22" s="44">
        <v>32</v>
      </c>
      <c r="N22" s="44">
        <v>32</v>
      </c>
      <c r="O22" s="44">
        <v>1</v>
      </c>
      <c r="P22" s="44">
        <v>0</v>
      </c>
      <c r="Q22" s="44"/>
    </row>
    <row r="23" spans="1:17">
      <c r="A23">
        <f t="shared" si="0"/>
        <v>1</v>
      </c>
      <c r="B23" s="44" t="s">
        <v>66</v>
      </c>
      <c r="C23" s="44">
        <v>2020</v>
      </c>
      <c r="D23" s="44">
        <v>117</v>
      </c>
      <c r="E23" s="44">
        <v>105</v>
      </c>
      <c r="F23" s="44">
        <v>0</v>
      </c>
      <c r="G23" s="44">
        <v>0</v>
      </c>
      <c r="H23" s="44">
        <v>22</v>
      </c>
      <c r="I23" s="44">
        <v>26</v>
      </c>
      <c r="J23" s="44">
        <v>0</v>
      </c>
      <c r="K23" s="44">
        <v>0</v>
      </c>
      <c r="L23" s="5"/>
      <c r="M23" s="44">
        <v>22</v>
      </c>
      <c r="N23" s="44">
        <v>16</v>
      </c>
      <c r="O23" s="44">
        <v>0</v>
      </c>
      <c r="P23" s="44">
        <v>0</v>
      </c>
      <c r="Q23" s="44"/>
    </row>
    <row r="24" spans="1:17">
      <c r="A24">
        <f t="shared" si="0"/>
        <v>1</v>
      </c>
      <c r="B24" s="44" t="s">
        <v>66</v>
      </c>
      <c r="C24" s="44">
        <v>2021</v>
      </c>
      <c r="D24" s="44">
        <v>168</v>
      </c>
      <c r="E24" s="44">
        <v>187</v>
      </c>
      <c r="F24" s="44">
        <v>0</v>
      </c>
      <c r="G24" s="44">
        <v>5</v>
      </c>
      <c r="H24" s="44">
        <v>8</v>
      </c>
      <c r="I24" s="44">
        <v>24</v>
      </c>
      <c r="J24" s="44">
        <v>0</v>
      </c>
      <c r="K24" s="44">
        <v>0</v>
      </c>
      <c r="L24" s="5"/>
      <c r="M24" s="44">
        <v>6</v>
      </c>
      <c r="N24" s="44">
        <v>19</v>
      </c>
      <c r="O24" s="44">
        <v>0</v>
      </c>
      <c r="P24" s="44">
        <v>1</v>
      </c>
      <c r="Q24" s="44"/>
    </row>
    <row r="25" spans="1:17">
      <c r="A25">
        <f t="shared" si="0"/>
        <v>2</v>
      </c>
      <c r="B25" s="44" t="s">
        <v>81</v>
      </c>
      <c r="C25" s="44">
        <v>2000</v>
      </c>
      <c r="D25" s="44">
        <v>5025</v>
      </c>
      <c r="E25" s="44">
        <v>8415</v>
      </c>
      <c r="F25" s="44">
        <v>811</v>
      </c>
      <c r="G25" s="44">
        <v>189</v>
      </c>
      <c r="H25" s="44">
        <v>119</v>
      </c>
      <c r="I25" s="44">
        <v>4750</v>
      </c>
      <c r="J25" s="44">
        <v>40</v>
      </c>
      <c r="K25" s="44">
        <v>8</v>
      </c>
      <c r="L25" s="5"/>
      <c r="M25" s="44">
        <v>46</v>
      </c>
      <c r="N25" s="44">
        <v>4550</v>
      </c>
      <c r="O25" s="44">
        <v>64</v>
      </c>
      <c r="P25" s="44">
        <v>158</v>
      </c>
      <c r="Q25" s="44"/>
    </row>
    <row r="26" spans="1:17">
      <c r="A26">
        <f t="shared" si="0"/>
        <v>2</v>
      </c>
      <c r="B26" s="44" t="s">
        <v>81</v>
      </c>
      <c r="C26" s="44">
        <v>2001</v>
      </c>
      <c r="D26" s="44">
        <v>3182</v>
      </c>
      <c r="E26" s="44">
        <v>10407</v>
      </c>
      <c r="F26" s="44">
        <v>1285</v>
      </c>
      <c r="G26" s="44">
        <v>141</v>
      </c>
      <c r="H26" s="44">
        <v>122</v>
      </c>
      <c r="I26" s="44">
        <v>4613</v>
      </c>
      <c r="J26" s="44">
        <v>38</v>
      </c>
      <c r="K26" s="44">
        <v>18</v>
      </c>
      <c r="L26" s="5"/>
      <c r="M26" s="44">
        <v>36</v>
      </c>
      <c r="N26" s="44">
        <v>4401</v>
      </c>
      <c r="O26" s="44">
        <v>56</v>
      </c>
      <c r="P26" s="44">
        <v>155</v>
      </c>
      <c r="Q26" s="44"/>
    </row>
    <row r="27" spans="1:17">
      <c r="A27">
        <f t="shared" si="0"/>
        <v>2</v>
      </c>
      <c r="B27" s="44" t="s">
        <v>81</v>
      </c>
      <c r="C27" s="44">
        <v>2002</v>
      </c>
      <c r="D27" s="44">
        <v>1187</v>
      </c>
      <c r="E27" s="44">
        <v>14018</v>
      </c>
      <c r="F27" s="44">
        <v>1613</v>
      </c>
      <c r="G27" s="44">
        <v>99</v>
      </c>
      <c r="H27" s="44">
        <v>135</v>
      </c>
      <c r="I27" s="44">
        <v>6477</v>
      </c>
      <c r="J27" s="44">
        <v>52</v>
      </c>
      <c r="K27" s="44">
        <v>18</v>
      </c>
      <c r="L27" s="5"/>
      <c r="M27" s="44">
        <v>40</v>
      </c>
      <c r="N27" s="44">
        <v>6218</v>
      </c>
      <c r="O27" s="44">
        <v>81</v>
      </c>
      <c r="P27" s="44">
        <v>200</v>
      </c>
      <c r="Q27" s="44"/>
    </row>
    <row r="28" spans="1:17">
      <c r="A28">
        <f t="shared" si="0"/>
        <v>2</v>
      </c>
      <c r="B28" s="44" t="s">
        <v>81</v>
      </c>
      <c r="C28" s="44">
        <v>2003</v>
      </c>
      <c r="D28" s="44">
        <v>1626</v>
      </c>
      <c r="E28" s="44">
        <v>14604</v>
      </c>
      <c r="F28" s="44">
        <v>2007</v>
      </c>
      <c r="G28" s="44">
        <v>100</v>
      </c>
      <c r="H28" s="44">
        <v>242</v>
      </c>
      <c r="I28" s="44">
        <v>7740</v>
      </c>
      <c r="J28" s="44">
        <v>63</v>
      </c>
      <c r="K28" s="44">
        <v>4</v>
      </c>
      <c r="L28" s="5"/>
      <c r="M28" s="44">
        <v>121</v>
      </c>
      <c r="N28" s="44">
        <v>7500</v>
      </c>
      <c r="O28" s="44">
        <v>106</v>
      </c>
      <c r="P28" s="44">
        <v>194</v>
      </c>
      <c r="Q28" s="44"/>
    </row>
    <row r="29" spans="1:17">
      <c r="A29">
        <f t="shared" si="0"/>
        <v>2</v>
      </c>
      <c r="B29" s="44" t="s">
        <v>81</v>
      </c>
      <c r="C29" s="44">
        <v>2004</v>
      </c>
      <c r="D29" s="44">
        <v>1902</v>
      </c>
      <c r="E29" s="44">
        <v>15918</v>
      </c>
      <c r="F29" s="44">
        <v>2429</v>
      </c>
      <c r="G29" s="44">
        <v>114</v>
      </c>
      <c r="H29" s="44">
        <v>420</v>
      </c>
      <c r="I29" s="44">
        <v>8851</v>
      </c>
      <c r="J29" s="44">
        <v>71</v>
      </c>
      <c r="K29" s="44">
        <v>6</v>
      </c>
      <c r="L29" s="5"/>
      <c r="M29" s="44">
        <v>188</v>
      </c>
      <c r="N29" s="44">
        <v>8572</v>
      </c>
      <c r="O29" s="44">
        <v>131</v>
      </c>
      <c r="P29" s="44">
        <v>209</v>
      </c>
      <c r="Q29" s="44"/>
    </row>
    <row r="30" spans="1:17">
      <c r="A30">
        <f t="shared" si="0"/>
        <v>2</v>
      </c>
      <c r="B30" s="44" t="s">
        <v>81</v>
      </c>
      <c r="C30" s="44">
        <v>2005</v>
      </c>
      <c r="D30" s="44">
        <v>2070</v>
      </c>
      <c r="E30" s="44">
        <v>17397</v>
      </c>
      <c r="F30" s="44">
        <v>2264</v>
      </c>
      <c r="G30" s="44">
        <v>77</v>
      </c>
      <c r="H30" s="44">
        <v>489</v>
      </c>
      <c r="I30" s="44">
        <v>8281</v>
      </c>
      <c r="J30" s="44">
        <v>101</v>
      </c>
      <c r="K30" s="44">
        <v>4</v>
      </c>
      <c r="L30" s="5"/>
      <c r="M30" s="44">
        <v>258</v>
      </c>
      <c r="N30" s="44">
        <v>8000</v>
      </c>
      <c r="O30" s="44">
        <v>153</v>
      </c>
      <c r="P30" s="44">
        <v>226</v>
      </c>
      <c r="Q30" s="44"/>
    </row>
    <row r="31" spans="1:17">
      <c r="A31">
        <f t="shared" si="0"/>
        <v>2</v>
      </c>
      <c r="B31" s="44" t="s">
        <v>81</v>
      </c>
      <c r="C31" s="44">
        <v>2006</v>
      </c>
      <c r="D31" s="44">
        <v>3029</v>
      </c>
      <c r="E31" s="44">
        <v>15852</v>
      </c>
      <c r="F31" s="44">
        <v>1436</v>
      </c>
      <c r="G31" s="44">
        <v>68</v>
      </c>
      <c r="H31" s="44">
        <v>412</v>
      </c>
      <c r="I31" s="44">
        <v>7156</v>
      </c>
      <c r="J31" s="44">
        <v>68</v>
      </c>
      <c r="K31" s="44">
        <v>7</v>
      </c>
      <c r="L31" s="5"/>
      <c r="M31" s="44">
        <v>215</v>
      </c>
      <c r="N31" s="44">
        <v>6893</v>
      </c>
      <c r="O31" s="44">
        <v>141</v>
      </c>
      <c r="P31" s="44">
        <v>203</v>
      </c>
      <c r="Q31" s="44"/>
    </row>
    <row r="32" spans="1:17">
      <c r="A32">
        <f t="shared" si="0"/>
        <v>2</v>
      </c>
      <c r="B32" s="44" t="s">
        <v>81</v>
      </c>
      <c r="C32" s="44">
        <v>2007</v>
      </c>
      <c r="D32" s="44">
        <v>3612</v>
      </c>
      <c r="E32" s="44">
        <v>16964</v>
      </c>
      <c r="F32" s="44">
        <v>1088</v>
      </c>
      <c r="G32" s="44">
        <v>56</v>
      </c>
      <c r="H32" s="44">
        <v>368</v>
      </c>
      <c r="I32" s="44">
        <v>7464</v>
      </c>
      <c r="J32" s="44">
        <v>70</v>
      </c>
      <c r="K32" s="44">
        <v>4</v>
      </c>
      <c r="L32" s="5"/>
      <c r="M32" s="44">
        <v>196</v>
      </c>
      <c r="N32" s="44">
        <v>7188</v>
      </c>
      <c r="O32" s="44">
        <v>158</v>
      </c>
      <c r="P32" s="44">
        <v>195</v>
      </c>
      <c r="Q32" s="44"/>
    </row>
    <row r="33" spans="1:17">
      <c r="A33">
        <f t="shared" si="0"/>
        <v>2</v>
      </c>
      <c r="B33" s="44" t="s">
        <v>81</v>
      </c>
      <c r="C33" s="44">
        <v>2008</v>
      </c>
      <c r="D33" s="44">
        <v>3150</v>
      </c>
      <c r="E33" s="44">
        <v>16060</v>
      </c>
      <c r="F33" s="44">
        <v>856</v>
      </c>
      <c r="G33" s="44">
        <v>56</v>
      </c>
      <c r="H33" s="44">
        <v>418</v>
      </c>
      <c r="I33" s="44">
        <v>4766</v>
      </c>
      <c r="J33" s="44">
        <v>65</v>
      </c>
      <c r="K33" s="44">
        <v>3</v>
      </c>
      <c r="L33" s="5"/>
      <c r="M33" s="44">
        <v>259</v>
      </c>
      <c r="N33" s="44">
        <v>4529</v>
      </c>
      <c r="O33" s="44">
        <v>168</v>
      </c>
      <c r="P33" s="44">
        <v>161</v>
      </c>
      <c r="Q33" s="44"/>
    </row>
    <row r="34" spans="1:17">
      <c r="A34">
        <f t="shared" si="0"/>
        <v>2</v>
      </c>
      <c r="B34" s="44" t="s">
        <v>81</v>
      </c>
      <c r="C34" s="44">
        <v>2009</v>
      </c>
      <c r="D34" s="44">
        <v>1893</v>
      </c>
      <c r="E34" s="44">
        <v>11159</v>
      </c>
      <c r="F34" s="44">
        <v>477</v>
      </c>
      <c r="G34" s="44">
        <v>55</v>
      </c>
      <c r="H34" s="44">
        <v>252</v>
      </c>
      <c r="I34" s="44">
        <v>2337</v>
      </c>
      <c r="J34" s="44">
        <v>72</v>
      </c>
      <c r="K34" s="44">
        <v>8</v>
      </c>
      <c r="L34" s="5"/>
      <c r="M34" s="44">
        <v>151</v>
      </c>
      <c r="N34" s="44">
        <v>2161</v>
      </c>
      <c r="O34" s="44">
        <v>131</v>
      </c>
      <c r="P34" s="44">
        <v>136</v>
      </c>
      <c r="Q34" s="44"/>
    </row>
    <row r="35" spans="1:17">
      <c r="A35">
        <f t="shared" si="0"/>
        <v>2</v>
      </c>
      <c r="B35" s="44" t="s">
        <v>81</v>
      </c>
      <c r="C35" s="44">
        <v>2010</v>
      </c>
      <c r="D35" s="44">
        <v>2083</v>
      </c>
      <c r="E35" s="44">
        <v>13985</v>
      </c>
      <c r="F35" s="44">
        <v>531</v>
      </c>
      <c r="G35" s="44">
        <v>50</v>
      </c>
      <c r="H35" s="44">
        <v>270</v>
      </c>
      <c r="I35" s="44">
        <v>2257</v>
      </c>
      <c r="J35" s="44">
        <v>73</v>
      </c>
      <c r="K35" s="44">
        <v>8</v>
      </c>
      <c r="L35" s="5"/>
      <c r="M35" s="44">
        <v>147</v>
      </c>
      <c r="N35" s="44">
        <v>2063</v>
      </c>
      <c r="O35" s="44">
        <v>126</v>
      </c>
      <c r="P35" s="44">
        <v>148</v>
      </c>
      <c r="Q35" s="44"/>
    </row>
    <row r="36" spans="1:17">
      <c r="A36">
        <f t="shared" si="0"/>
        <v>2</v>
      </c>
      <c r="B36" s="44" t="s">
        <v>81</v>
      </c>
      <c r="C36" s="44">
        <v>2011</v>
      </c>
      <c r="D36" s="44">
        <v>2574</v>
      </c>
      <c r="E36" s="44">
        <v>15467</v>
      </c>
      <c r="F36" s="44">
        <v>361</v>
      </c>
      <c r="G36" s="44">
        <v>40</v>
      </c>
      <c r="H36" s="44">
        <v>339</v>
      </c>
      <c r="I36" s="44">
        <v>2599</v>
      </c>
      <c r="J36" s="44">
        <v>66</v>
      </c>
      <c r="K36" s="44">
        <v>7</v>
      </c>
      <c r="L36" s="5"/>
      <c r="M36" s="44">
        <v>175</v>
      </c>
      <c r="N36" s="44">
        <v>2404</v>
      </c>
      <c r="O36" s="44">
        <v>93</v>
      </c>
      <c r="P36" s="44">
        <v>139</v>
      </c>
      <c r="Q36" s="44"/>
    </row>
    <row r="37" spans="1:17">
      <c r="A37">
        <f t="shared" si="0"/>
        <v>2</v>
      </c>
      <c r="B37" s="44" t="s">
        <v>81</v>
      </c>
      <c r="C37" s="44">
        <v>2012</v>
      </c>
      <c r="D37" s="44">
        <v>3160</v>
      </c>
      <c r="E37" s="44">
        <v>17967</v>
      </c>
      <c r="F37" s="44">
        <v>305</v>
      </c>
      <c r="G37" s="44">
        <v>54</v>
      </c>
      <c r="H37" s="44">
        <v>544</v>
      </c>
      <c r="I37" s="44">
        <v>2511</v>
      </c>
      <c r="J37" s="44">
        <v>67</v>
      </c>
      <c r="K37" s="44">
        <v>5</v>
      </c>
      <c r="L37" s="5"/>
      <c r="M37" s="44">
        <v>179</v>
      </c>
      <c r="N37" s="44">
        <v>2306</v>
      </c>
      <c r="O37" s="44">
        <v>126</v>
      </c>
      <c r="P37" s="44">
        <v>123</v>
      </c>
      <c r="Q37" s="44"/>
    </row>
    <row r="38" spans="1:17">
      <c r="A38">
        <f t="shared" si="0"/>
        <v>2</v>
      </c>
      <c r="B38" s="44" t="s">
        <v>81</v>
      </c>
      <c r="C38" s="44">
        <v>2013</v>
      </c>
      <c r="D38" s="44">
        <v>3524</v>
      </c>
      <c r="E38" s="44">
        <v>23540</v>
      </c>
      <c r="F38" s="44">
        <v>336</v>
      </c>
      <c r="G38" s="44">
        <v>39</v>
      </c>
      <c r="H38" s="44">
        <v>655</v>
      </c>
      <c r="I38" s="44">
        <v>4450</v>
      </c>
      <c r="J38" s="44">
        <v>89</v>
      </c>
      <c r="K38" s="44">
        <v>2</v>
      </c>
      <c r="L38" s="5"/>
      <c r="M38" s="44">
        <v>243</v>
      </c>
      <c r="N38" s="44">
        <v>4090</v>
      </c>
      <c r="O38" s="44">
        <v>285</v>
      </c>
      <c r="P38" s="44">
        <v>142</v>
      </c>
      <c r="Q38" s="44"/>
    </row>
    <row r="39" spans="1:17">
      <c r="A39">
        <f t="shared" si="0"/>
        <v>2</v>
      </c>
      <c r="B39" s="44" t="s">
        <v>81</v>
      </c>
      <c r="C39" s="44">
        <v>2014</v>
      </c>
      <c r="D39" s="44">
        <v>3758</v>
      </c>
      <c r="E39" s="44">
        <v>28245</v>
      </c>
      <c r="F39" s="44">
        <v>357</v>
      </c>
      <c r="G39" s="44">
        <v>36</v>
      </c>
      <c r="H39" s="44">
        <v>740</v>
      </c>
      <c r="I39" s="44">
        <v>5902</v>
      </c>
      <c r="J39" s="44">
        <v>213</v>
      </c>
      <c r="K39" s="44">
        <v>4</v>
      </c>
      <c r="L39" s="5"/>
      <c r="M39" s="44">
        <v>312</v>
      </c>
      <c r="N39" s="44">
        <v>5387</v>
      </c>
      <c r="O39" s="44">
        <v>600</v>
      </c>
      <c r="P39" s="44">
        <v>175</v>
      </c>
      <c r="Q39" s="44"/>
    </row>
    <row r="40" spans="1:17">
      <c r="A40">
        <f t="shared" si="0"/>
        <v>2</v>
      </c>
      <c r="B40" s="44" t="s">
        <v>81</v>
      </c>
      <c r="C40" s="44">
        <v>2015</v>
      </c>
      <c r="D40" s="44">
        <v>4160</v>
      </c>
      <c r="E40" s="44">
        <v>30339</v>
      </c>
      <c r="F40" s="44">
        <v>327</v>
      </c>
      <c r="G40" s="44">
        <v>48</v>
      </c>
      <c r="H40" s="44">
        <v>836</v>
      </c>
      <c r="I40" s="44">
        <v>6340</v>
      </c>
      <c r="J40" s="44">
        <v>283</v>
      </c>
      <c r="K40" s="44">
        <v>1</v>
      </c>
      <c r="L40" s="5"/>
      <c r="M40" s="44">
        <v>355</v>
      </c>
      <c r="N40" s="44">
        <v>5687</v>
      </c>
      <c r="O40" s="44">
        <v>938</v>
      </c>
      <c r="P40" s="44">
        <v>153</v>
      </c>
      <c r="Q40" s="44"/>
    </row>
    <row r="41" spans="1:17">
      <c r="A41">
        <f t="shared" si="0"/>
        <v>2</v>
      </c>
      <c r="B41" s="44" t="s">
        <v>81</v>
      </c>
      <c r="C41" s="44">
        <v>2016</v>
      </c>
      <c r="D41" s="44">
        <v>3790</v>
      </c>
      <c r="E41" s="44">
        <v>35969</v>
      </c>
      <c r="F41" s="44">
        <v>361</v>
      </c>
      <c r="G41" s="44">
        <v>43</v>
      </c>
      <c r="H41" s="44">
        <v>845</v>
      </c>
      <c r="I41" s="44">
        <v>8447</v>
      </c>
      <c r="J41" s="44">
        <v>377</v>
      </c>
      <c r="K41" s="44">
        <v>3</v>
      </c>
      <c r="L41" s="5"/>
      <c r="M41" s="44">
        <v>337</v>
      </c>
      <c r="N41" s="44">
        <v>7596</v>
      </c>
      <c r="O41" s="44">
        <v>1195</v>
      </c>
      <c r="P41" s="44">
        <v>170</v>
      </c>
      <c r="Q41" s="44"/>
    </row>
    <row r="42" spans="1:17">
      <c r="A42">
        <f t="shared" si="0"/>
        <v>2</v>
      </c>
      <c r="B42" s="44" t="s">
        <v>81</v>
      </c>
      <c r="C42" s="44">
        <v>2017</v>
      </c>
      <c r="D42" s="44">
        <v>4205</v>
      </c>
      <c r="E42" s="44">
        <v>41623</v>
      </c>
      <c r="F42" s="44">
        <v>343</v>
      </c>
      <c r="G42" s="44">
        <v>55</v>
      </c>
      <c r="H42" s="44">
        <v>1098</v>
      </c>
      <c r="I42" s="44">
        <v>9766</v>
      </c>
      <c r="J42" s="44">
        <v>405</v>
      </c>
      <c r="K42" s="44">
        <v>3</v>
      </c>
      <c r="L42" s="5"/>
      <c r="M42" s="44">
        <v>443</v>
      </c>
      <c r="N42" s="44">
        <v>8833</v>
      </c>
      <c r="O42" s="44">
        <v>1328</v>
      </c>
      <c r="P42" s="44">
        <v>164</v>
      </c>
      <c r="Q42" s="44"/>
    </row>
    <row r="43" spans="1:17">
      <c r="A43">
        <f t="shared" si="0"/>
        <v>2</v>
      </c>
      <c r="B43" s="44" t="s">
        <v>81</v>
      </c>
      <c r="C43" s="44">
        <v>2018</v>
      </c>
      <c r="D43" s="44">
        <v>4925</v>
      </c>
      <c r="E43" s="44">
        <v>42918</v>
      </c>
      <c r="F43" s="44">
        <v>107</v>
      </c>
      <c r="G43" s="44">
        <v>43</v>
      </c>
      <c r="H43" s="44">
        <v>1071</v>
      </c>
      <c r="I43" s="44">
        <v>8920</v>
      </c>
      <c r="J43" s="44">
        <v>295</v>
      </c>
      <c r="K43" s="44">
        <v>3</v>
      </c>
      <c r="L43" s="5"/>
      <c r="M43" s="44">
        <v>432</v>
      </c>
      <c r="N43" s="44">
        <v>8018</v>
      </c>
      <c r="O43" s="44">
        <v>1124</v>
      </c>
      <c r="P43" s="44">
        <v>162</v>
      </c>
      <c r="Q43" s="44"/>
    </row>
    <row r="44" spans="1:17">
      <c r="A44">
        <f t="shared" si="0"/>
        <v>2</v>
      </c>
      <c r="B44" s="44" t="s">
        <v>81</v>
      </c>
      <c r="C44" s="44">
        <v>2019</v>
      </c>
      <c r="D44" s="44">
        <v>4348</v>
      </c>
      <c r="E44" s="44">
        <v>40908</v>
      </c>
      <c r="F44" s="44">
        <v>73</v>
      </c>
      <c r="G44" s="44">
        <v>39</v>
      </c>
      <c r="H44" s="44">
        <v>1029</v>
      </c>
      <c r="I44" s="44">
        <v>8213</v>
      </c>
      <c r="J44" s="44">
        <v>191</v>
      </c>
      <c r="K44" s="44">
        <v>5</v>
      </c>
      <c r="L44" s="5"/>
      <c r="M44" s="44">
        <v>360</v>
      </c>
      <c r="N44" s="44">
        <v>7352</v>
      </c>
      <c r="O44" s="44">
        <v>1029</v>
      </c>
      <c r="P44" s="44">
        <v>154</v>
      </c>
      <c r="Q44" s="44"/>
    </row>
    <row r="45" spans="1:17">
      <c r="A45">
        <f t="shared" si="0"/>
        <v>2</v>
      </c>
      <c r="B45" s="44" t="s">
        <v>81</v>
      </c>
      <c r="C45" s="44">
        <v>2020</v>
      </c>
      <c r="D45" s="44">
        <v>3815</v>
      </c>
      <c r="E45" s="44">
        <v>31184</v>
      </c>
      <c r="F45" s="44">
        <v>76</v>
      </c>
      <c r="G45" s="44">
        <v>54</v>
      </c>
      <c r="H45" s="44">
        <v>742</v>
      </c>
      <c r="I45" s="44">
        <v>6526</v>
      </c>
      <c r="J45" s="44">
        <v>194</v>
      </c>
      <c r="K45" s="44">
        <v>5</v>
      </c>
      <c r="L45" s="5"/>
      <c r="M45" s="44">
        <v>284</v>
      </c>
      <c r="N45" s="44">
        <v>5774</v>
      </c>
      <c r="O45" s="44">
        <v>961</v>
      </c>
      <c r="P45" s="44">
        <v>132</v>
      </c>
      <c r="Q45" s="44"/>
    </row>
    <row r="46" spans="1:17">
      <c r="A46">
        <f t="shared" si="0"/>
        <v>2</v>
      </c>
      <c r="B46" s="44" t="s">
        <v>81</v>
      </c>
      <c r="C46" s="44">
        <v>2021</v>
      </c>
      <c r="D46" s="44">
        <v>4422</v>
      </c>
      <c r="E46" s="44">
        <v>43787</v>
      </c>
      <c r="F46" s="44">
        <v>68</v>
      </c>
      <c r="G46" s="44">
        <v>40</v>
      </c>
      <c r="H46" s="44">
        <v>552</v>
      </c>
      <c r="I46" s="44">
        <v>4106</v>
      </c>
      <c r="J46" s="44">
        <v>136</v>
      </c>
      <c r="K46" s="44">
        <v>6</v>
      </c>
      <c r="L46" s="5"/>
      <c r="M46" s="44">
        <v>259</v>
      </c>
      <c r="N46" s="44">
        <v>3428</v>
      </c>
      <c r="O46" s="44">
        <v>787</v>
      </c>
      <c r="P46" s="44">
        <v>144</v>
      </c>
      <c r="Q46" s="44"/>
    </row>
    <row r="47" spans="1:17">
      <c r="A47">
        <f t="shared" si="0"/>
        <v>3</v>
      </c>
      <c r="B47" s="44" t="s">
        <v>82</v>
      </c>
      <c r="C47" s="44">
        <v>2000</v>
      </c>
      <c r="D47" s="44">
        <v>12082</v>
      </c>
      <c r="E47" s="44">
        <v>32640</v>
      </c>
      <c r="F47" s="44">
        <v>14963</v>
      </c>
      <c r="G47" s="44">
        <v>657</v>
      </c>
      <c r="H47" s="44">
        <v>7529</v>
      </c>
      <c r="I47" s="44">
        <v>109943</v>
      </c>
      <c r="J47" s="44">
        <v>278</v>
      </c>
      <c r="K47" s="44">
        <v>47</v>
      </c>
      <c r="L47" s="5"/>
      <c r="M47" s="44">
        <v>2</v>
      </c>
      <c r="N47" s="44">
        <v>112832</v>
      </c>
      <c r="O47" s="44">
        <v>449</v>
      </c>
      <c r="P47" s="44">
        <v>2071</v>
      </c>
      <c r="Q47" s="44"/>
    </row>
    <row r="48" spans="1:17">
      <c r="A48">
        <f t="shared" si="0"/>
        <v>3</v>
      </c>
      <c r="B48" s="44" t="s">
        <v>82</v>
      </c>
      <c r="C48" s="44">
        <v>2001</v>
      </c>
      <c r="D48" s="44">
        <v>15756</v>
      </c>
      <c r="E48" s="44">
        <v>29378</v>
      </c>
      <c r="F48" s="44">
        <v>15158</v>
      </c>
      <c r="G48" s="44">
        <v>559</v>
      </c>
      <c r="H48" s="44">
        <v>9342</v>
      </c>
      <c r="I48" s="44">
        <v>120829</v>
      </c>
      <c r="J48" s="44">
        <v>335</v>
      </c>
      <c r="K48" s="44">
        <v>56</v>
      </c>
      <c r="L48" s="5"/>
      <c r="M48" s="44">
        <v>1</v>
      </c>
      <c r="N48" s="44">
        <v>124670</v>
      </c>
      <c r="O48" s="44">
        <v>529</v>
      </c>
      <c r="P48" s="44">
        <v>2283</v>
      </c>
      <c r="Q48" s="44"/>
    </row>
    <row r="49" spans="1:17">
      <c r="A49">
        <f t="shared" si="0"/>
        <v>3</v>
      </c>
      <c r="B49" s="44" t="s">
        <v>82</v>
      </c>
      <c r="C49" s="44">
        <v>2002</v>
      </c>
      <c r="D49" s="44">
        <v>18536</v>
      </c>
      <c r="E49" s="44">
        <v>31420</v>
      </c>
      <c r="F49" s="44">
        <v>16382</v>
      </c>
      <c r="G49" s="44">
        <v>524</v>
      </c>
      <c r="H49" s="44">
        <v>11624</v>
      </c>
      <c r="I49" s="44">
        <v>126484</v>
      </c>
      <c r="J49" s="44">
        <v>325</v>
      </c>
      <c r="K49" s="44">
        <v>40</v>
      </c>
      <c r="L49" s="5"/>
      <c r="M49" s="44">
        <v>1</v>
      </c>
      <c r="N49" s="44">
        <v>131085</v>
      </c>
      <c r="O49" s="44">
        <v>568</v>
      </c>
      <c r="P49" s="44">
        <v>2475</v>
      </c>
      <c r="Q49" s="44"/>
    </row>
    <row r="50" spans="1:17">
      <c r="A50">
        <f t="shared" si="0"/>
        <v>3</v>
      </c>
      <c r="B50" s="44" t="s">
        <v>82</v>
      </c>
      <c r="C50" s="44">
        <v>2003</v>
      </c>
      <c r="D50" s="44">
        <v>18933</v>
      </c>
      <c r="E50" s="44">
        <v>34622</v>
      </c>
      <c r="F50" s="44">
        <v>18863</v>
      </c>
      <c r="G50" s="44">
        <v>407</v>
      </c>
      <c r="H50" s="44">
        <v>15386</v>
      </c>
      <c r="I50" s="44">
        <v>143388</v>
      </c>
      <c r="J50" s="44">
        <v>389</v>
      </c>
      <c r="K50" s="44">
        <v>33</v>
      </c>
      <c r="L50" s="5"/>
      <c r="M50" s="44">
        <v>236</v>
      </c>
      <c r="N50" s="44">
        <v>150526</v>
      </c>
      <c r="O50" s="44">
        <v>711</v>
      </c>
      <c r="P50" s="44">
        <v>3003</v>
      </c>
      <c r="Q50" s="44"/>
    </row>
    <row r="51" spans="1:17">
      <c r="A51">
        <f t="shared" si="0"/>
        <v>3</v>
      </c>
      <c r="B51" s="44" t="s">
        <v>82</v>
      </c>
      <c r="C51" s="44">
        <v>2004</v>
      </c>
      <c r="D51" s="44">
        <v>19144</v>
      </c>
      <c r="E51" s="44">
        <v>38132</v>
      </c>
      <c r="F51" s="44">
        <v>19028</v>
      </c>
      <c r="G51" s="44">
        <v>372</v>
      </c>
      <c r="H51" s="44">
        <v>18294</v>
      </c>
      <c r="I51" s="44">
        <v>137525</v>
      </c>
      <c r="J51" s="44">
        <v>422</v>
      </c>
      <c r="K51" s="44">
        <v>29</v>
      </c>
      <c r="L51" s="5"/>
      <c r="M51" s="44">
        <v>1</v>
      </c>
      <c r="N51" s="44">
        <v>146488</v>
      </c>
      <c r="O51" s="44">
        <v>762</v>
      </c>
      <c r="P51" s="44">
        <v>3288</v>
      </c>
      <c r="Q51" s="44"/>
    </row>
    <row r="52" spans="1:17">
      <c r="A52">
        <f t="shared" si="0"/>
        <v>3</v>
      </c>
      <c r="B52" s="44" t="s">
        <v>82</v>
      </c>
      <c r="C52" s="44">
        <v>2005</v>
      </c>
      <c r="D52" s="44">
        <v>19427</v>
      </c>
      <c r="E52" s="44">
        <v>42014</v>
      </c>
      <c r="F52" s="44">
        <v>17645</v>
      </c>
      <c r="G52" s="44">
        <v>310</v>
      </c>
      <c r="H52" s="44">
        <v>19573</v>
      </c>
      <c r="I52" s="44">
        <v>134866</v>
      </c>
      <c r="J52" s="44">
        <v>436</v>
      </c>
      <c r="K52" s="44">
        <v>27</v>
      </c>
      <c r="L52" s="5"/>
      <c r="M52" s="44">
        <v>754</v>
      </c>
      <c r="N52" s="44">
        <v>144359</v>
      </c>
      <c r="O52" s="44">
        <v>848</v>
      </c>
      <c r="P52" s="44">
        <v>3415</v>
      </c>
      <c r="Q52" s="44"/>
    </row>
    <row r="53" spans="1:17">
      <c r="A53">
        <f t="shared" si="0"/>
        <v>3</v>
      </c>
      <c r="B53" s="44" t="s">
        <v>82</v>
      </c>
      <c r="C53" s="44">
        <v>2006</v>
      </c>
      <c r="D53" s="44">
        <v>16806</v>
      </c>
      <c r="E53" s="44">
        <v>46361</v>
      </c>
      <c r="F53" s="44">
        <v>14977</v>
      </c>
      <c r="G53" s="44">
        <v>274</v>
      </c>
      <c r="H53" s="44">
        <v>19397</v>
      </c>
      <c r="I53" s="44">
        <v>106586</v>
      </c>
      <c r="J53" s="44">
        <v>402</v>
      </c>
      <c r="K53" s="44">
        <v>22</v>
      </c>
      <c r="L53" s="5"/>
      <c r="M53" s="44">
        <v>1</v>
      </c>
      <c r="N53" s="44">
        <v>116615</v>
      </c>
      <c r="O53" s="44">
        <v>888</v>
      </c>
      <c r="P53" s="44">
        <v>2942</v>
      </c>
      <c r="Q53" s="44"/>
    </row>
    <row r="54" spans="1:17">
      <c r="A54">
        <f t="shared" si="0"/>
        <v>3</v>
      </c>
      <c r="B54" s="44" t="s">
        <v>82</v>
      </c>
      <c r="C54" s="44">
        <v>2007</v>
      </c>
      <c r="D54" s="44">
        <v>16645</v>
      </c>
      <c r="E54" s="44">
        <v>47545</v>
      </c>
      <c r="F54" s="44">
        <v>14948</v>
      </c>
      <c r="G54" s="44">
        <v>267</v>
      </c>
      <c r="H54" s="44">
        <v>22010</v>
      </c>
      <c r="I54" s="44">
        <v>101391</v>
      </c>
      <c r="J54" s="44">
        <v>433</v>
      </c>
      <c r="K54" s="44">
        <v>21</v>
      </c>
      <c r="L54" s="5"/>
      <c r="M54" s="44">
        <v>3</v>
      </c>
      <c r="N54" s="44">
        <v>114550</v>
      </c>
      <c r="O54" s="44">
        <v>826</v>
      </c>
      <c r="P54" s="44">
        <v>3223</v>
      </c>
      <c r="Q54" s="44"/>
    </row>
    <row r="55" spans="1:17">
      <c r="A55">
        <f t="shared" si="0"/>
        <v>3</v>
      </c>
      <c r="B55" s="44" t="s">
        <v>82</v>
      </c>
      <c r="C55" s="44">
        <v>2008</v>
      </c>
      <c r="D55" s="44">
        <v>14639</v>
      </c>
      <c r="E55" s="44">
        <v>48620</v>
      </c>
      <c r="F55" s="44">
        <v>11740</v>
      </c>
      <c r="G55" s="44">
        <v>259</v>
      </c>
      <c r="H55" s="44">
        <v>18327</v>
      </c>
      <c r="I55" s="44">
        <v>75825</v>
      </c>
      <c r="J55" s="44">
        <v>344</v>
      </c>
      <c r="K55" s="44">
        <v>28</v>
      </c>
      <c r="L55" s="5"/>
      <c r="M55" s="44">
        <v>1114</v>
      </c>
      <c r="N55" s="44">
        <v>86684</v>
      </c>
      <c r="O55" s="44">
        <v>797</v>
      </c>
      <c r="P55" s="44">
        <v>2789</v>
      </c>
      <c r="Q55" s="44"/>
    </row>
    <row r="56" spans="1:17">
      <c r="A56">
        <f t="shared" si="0"/>
        <v>3</v>
      </c>
      <c r="B56" s="44" t="s">
        <v>82</v>
      </c>
      <c r="C56" s="44">
        <v>2009</v>
      </c>
      <c r="D56" s="44">
        <v>12114</v>
      </c>
      <c r="E56" s="44">
        <v>36315</v>
      </c>
      <c r="F56" s="44">
        <v>8046</v>
      </c>
      <c r="G56" s="44">
        <v>256</v>
      </c>
      <c r="H56" s="44">
        <v>10340</v>
      </c>
      <c r="I56" s="44">
        <v>62567</v>
      </c>
      <c r="J56" s="44">
        <v>307</v>
      </c>
      <c r="K56" s="44">
        <v>24</v>
      </c>
      <c r="L56" s="5"/>
      <c r="M56" s="44">
        <v>744</v>
      </c>
      <c r="N56" s="44">
        <v>66224</v>
      </c>
      <c r="O56" s="44">
        <v>740</v>
      </c>
      <c r="P56" s="44">
        <v>2743</v>
      </c>
      <c r="Q56" s="44"/>
    </row>
    <row r="57" spans="1:17">
      <c r="A57">
        <f t="shared" si="0"/>
        <v>3</v>
      </c>
      <c r="B57" s="44" t="s">
        <v>82</v>
      </c>
      <c r="C57" s="44">
        <v>2010</v>
      </c>
      <c r="D57" s="44">
        <v>13431</v>
      </c>
      <c r="E57" s="44">
        <v>42072</v>
      </c>
      <c r="F57" s="44">
        <v>8551</v>
      </c>
      <c r="G57" s="44">
        <v>261</v>
      </c>
      <c r="H57" s="44">
        <v>12078</v>
      </c>
      <c r="I57" s="44">
        <v>80209</v>
      </c>
      <c r="J57" s="44">
        <v>309</v>
      </c>
      <c r="K57" s="44">
        <v>22</v>
      </c>
      <c r="L57" s="5"/>
      <c r="M57" s="44">
        <v>860</v>
      </c>
      <c r="N57" s="44">
        <v>85915</v>
      </c>
      <c r="O57" s="44">
        <v>786</v>
      </c>
      <c r="P57" s="44">
        <v>2547</v>
      </c>
      <c r="Q57" s="44"/>
    </row>
    <row r="58" spans="1:17">
      <c r="A58">
        <f t="shared" si="0"/>
        <v>3</v>
      </c>
      <c r="B58" s="44" t="s">
        <v>82</v>
      </c>
      <c r="C58" s="44">
        <v>2011</v>
      </c>
      <c r="D58" s="44">
        <v>14287</v>
      </c>
      <c r="E58" s="44">
        <v>43445</v>
      </c>
      <c r="F58" s="44">
        <v>8136</v>
      </c>
      <c r="G58" s="44">
        <v>228</v>
      </c>
      <c r="H58" s="44">
        <v>12393</v>
      </c>
      <c r="I58" s="44">
        <v>71445</v>
      </c>
      <c r="J58" s="44">
        <v>293</v>
      </c>
      <c r="K58" s="44">
        <v>15</v>
      </c>
      <c r="L58" s="5"/>
      <c r="M58" s="44">
        <v>917</v>
      </c>
      <c r="N58" s="44">
        <v>77902</v>
      </c>
      <c r="O58" s="44">
        <v>790</v>
      </c>
      <c r="P58" s="44">
        <v>2336</v>
      </c>
      <c r="Q58" s="44"/>
    </row>
    <row r="59" spans="1:17">
      <c r="A59">
        <f t="shared" si="0"/>
        <v>3</v>
      </c>
      <c r="B59" s="44" t="s">
        <v>82</v>
      </c>
      <c r="C59" s="44">
        <v>2012</v>
      </c>
      <c r="D59" s="44">
        <v>19255</v>
      </c>
      <c r="E59" s="44">
        <v>50211</v>
      </c>
      <c r="F59" s="44">
        <v>9432</v>
      </c>
      <c r="G59" s="44">
        <v>231</v>
      </c>
      <c r="H59" s="44">
        <v>10773</v>
      </c>
      <c r="I59" s="44">
        <v>70843</v>
      </c>
      <c r="J59" s="44">
        <v>264</v>
      </c>
      <c r="K59" s="44">
        <v>27</v>
      </c>
      <c r="L59" s="5"/>
      <c r="M59" s="44">
        <v>1</v>
      </c>
      <c r="N59" s="44">
        <v>74493</v>
      </c>
      <c r="O59" s="44">
        <v>853</v>
      </c>
      <c r="P59" s="44">
        <v>2316</v>
      </c>
      <c r="Q59" s="44"/>
    </row>
    <row r="60" spans="1:17">
      <c r="A60">
        <f t="shared" si="0"/>
        <v>3</v>
      </c>
      <c r="B60" s="44" t="s">
        <v>82</v>
      </c>
      <c r="C60" s="44">
        <v>2013</v>
      </c>
      <c r="D60" s="44">
        <v>21282</v>
      </c>
      <c r="E60" s="44">
        <v>54158</v>
      </c>
      <c r="F60" s="44">
        <v>9161</v>
      </c>
      <c r="G60" s="44">
        <v>195</v>
      </c>
      <c r="H60" s="44">
        <v>14469</v>
      </c>
      <c r="I60" s="44">
        <v>87303</v>
      </c>
      <c r="J60" s="44">
        <v>449</v>
      </c>
      <c r="K60" s="44">
        <v>32</v>
      </c>
      <c r="L60" s="5"/>
      <c r="M60" s="44">
        <v>1110</v>
      </c>
      <c r="N60" s="44">
        <v>94050</v>
      </c>
      <c r="O60" s="44">
        <v>1387</v>
      </c>
      <c r="P60" s="44">
        <v>2164</v>
      </c>
      <c r="Q60" s="44"/>
    </row>
    <row r="61" spans="1:17">
      <c r="A61">
        <f t="shared" si="0"/>
        <v>3</v>
      </c>
      <c r="B61" s="44" t="s">
        <v>82</v>
      </c>
      <c r="C61" s="44">
        <v>2014</v>
      </c>
      <c r="D61" s="44">
        <v>26959</v>
      </c>
      <c r="E61" s="44">
        <v>57650</v>
      </c>
      <c r="F61" s="44">
        <v>7998</v>
      </c>
      <c r="G61" s="44">
        <v>192</v>
      </c>
      <c r="H61" s="44">
        <v>19617</v>
      </c>
      <c r="I61" s="44">
        <v>112512</v>
      </c>
      <c r="J61" s="44">
        <v>623</v>
      </c>
      <c r="K61" s="44">
        <v>42</v>
      </c>
      <c r="L61" s="5"/>
      <c r="M61" s="44">
        <v>990</v>
      </c>
      <c r="N61" s="44">
        <v>124761</v>
      </c>
      <c r="O61" s="44">
        <v>2125</v>
      </c>
      <c r="P61" s="44">
        <v>2057</v>
      </c>
      <c r="Q61" s="44"/>
    </row>
    <row r="62" spans="1:17">
      <c r="A62">
        <f t="shared" si="0"/>
        <v>3</v>
      </c>
      <c r="B62" s="44" t="s">
        <v>82</v>
      </c>
      <c r="C62" s="44">
        <v>2015</v>
      </c>
      <c r="D62" s="44">
        <v>28293</v>
      </c>
      <c r="E62" s="44">
        <v>61722</v>
      </c>
      <c r="F62" s="44">
        <v>7171</v>
      </c>
      <c r="G62" s="44">
        <v>180</v>
      </c>
      <c r="H62" s="44">
        <v>22683</v>
      </c>
      <c r="I62" s="44">
        <v>122826</v>
      </c>
      <c r="J62" s="44">
        <v>860</v>
      </c>
      <c r="K62" s="44">
        <v>25</v>
      </c>
      <c r="L62" s="5"/>
      <c r="M62" s="44">
        <v>1</v>
      </c>
      <c r="N62" s="44">
        <v>138241</v>
      </c>
      <c r="O62" s="44">
        <v>3012</v>
      </c>
      <c r="P62" s="44">
        <v>2115</v>
      </c>
      <c r="Q62" s="44"/>
    </row>
    <row r="63" spans="1:17">
      <c r="A63">
        <f t="shared" si="0"/>
        <v>3</v>
      </c>
      <c r="B63" s="44" t="s">
        <v>82</v>
      </c>
      <c r="C63" s="44">
        <v>2016</v>
      </c>
      <c r="D63" s="44">
        <v>30652</v>
      </c>
      <c r="E63" s="44">
        <v>67401</v>
      </c>
      <c r="F63" s="44">
        <v>6940</v>
      </c>
      <c r="G63" s="44">
        <v>225</v>
      </c>
      <c r="H63" s="44">
        <v>23015</v>
      </c>
      <c r="I63" s="44">
        <v>128390</v>
      </c>
      <c r="J63" s="44">
        <v>947</v>
      </c>
      <c r="K63" s="44">
        <v>24</v>
      </c>
      <c r="L63" s="5"/>
      <c r="M63" s="44">
        <v>937</v>
      </c>
      <c r="N63" s="44">
        <v>142920</v>
      </c>
      <c r="O63" s="44">
        <v>3449</v>
      </c>
      <c r="P63" s="44">
        <v>2100</v>
      </c>
      <c r="Q63" s="44"/>
    </row>
    <row r="64" spans="1:17">
      <c r="A64">
        <f t="shared" si="0"/>
        <v>3</v>
      </c>
      <c r="B64" s="44" t="s">
        <v>82</v>
      </c>
      <c r="C64" s="44">
        <v>2017</v>
      </c>
      <c r="D64" s="44">
        <v>32908</v>
      </c>
      <c r="E64" s="44">
        <v>73528</v>
      </c>
      <c r="F64" s="44">
        <v>4506</v>
      </c>
      <c r="G64" s="44">
        <v>239</v>
      </c>
      <c r="H64" s="44">
        <v>25007</v>
      </c>
      <c r="I64" s="44">
        <v>142299</v>
      </c>
      <c r="J64" s="44">
        <v>987</v>
      </c>
      <c r="K64" s="44">
        <v>34</v>
      </c>
      <c r="L64" s="5"/>
      <c r="M64" s="44">
        <v>1101</v>
      </c>
      <c r="N64" s="44">
        <v>157282</v>
      </c>
      <c r="O64" s="44">
        <v>3785</v>
      </c>
      <c r="P64" s="44">
        <v>2002</v>
      </c>
      <c r="Q64" s="44"/>
    </row>
    <row r="65" spans="1:17">
      <c r="A65">
        <f t="shared" si="0"/>
        <v>3</v>
      </c>
      <c r="B65" s="44" t="s">
        <v>82</v>
      </c>
      <c r="C65" s="44">
        <v>2018</v>
      </c>
      <c r="D65" s="44">
        <v>33080</v>
      </c>
      <c r="E65" s="44">
        <v>76288</v>
      </c>
      <c r="F65" s="44">
        <v>1082</v>
      </c>
      <c r="G65" s="44">
        <v>191</v>
      </c>
      <c r="H65" s="44">
        <v>21161</v>
      </c>
      <c r="I65" s="44">
        <v>128676</v>
      </c>
      <c r="J65" s="44">
        <v>609</v>
      </c>
      <c r="K65" s="44">
        <v>37</v>
      </c>
      <c r="L65" s="5"/>
      <c r="M65" s="44">
        <v>1088</v>
      </c>
      <c r="N65" s="44">
        <v>141449</v>
      </c>
      <c r="O65" s="44">
        <v>3009</v>
      </c>
      <c r="P65" s="44">
        <v>1921</v>
      </c>
      <c r="Q65" s="44"/>
    </row>
    <row r="66" spans="1:17">
      <c r="A66">
        <f t="shared" si="0"/>
        <v>3</v>
      </c>
      <c r="B66" s="44" t="s">
        <v>82</v>
      </c>
      <c r="C66" s="44">
        <v>2019</v>
      </c>
      <c r="D66" s="44">
        <v>33083</v>
      </c>
      <c r="E66" s="44">
        <v>72872</v>
      </c>
      <c r="F66" s="44">
        <v>348</v>
      </c>
      <c r="G66" s="44">
        <v>193</v>
      </c>
      <c r="H66" s="44">
        <v>18145</v>
      </c>
      <c r="I66" s="44">
        <v>124433</v>
      </c>
      <c r="J66" s="44">
        <v>512</v>
      </c>
      <c r="K66" s="44">
        <v>22</v>
      </c>
      <c r="L66" s="5"/>
      <c r="M66" s="44">
        <v>892</v>
      </c>
      <c r="N66" s="44">
        <v>134483</v>
      </c>
      <c r="O66" s="44">
        <v>3199</v>
      </c>
      <c r="P66" s="44">
        <v>1505</v>
      </c>
      <c r="Q66" s="44"/>
    </row>
    <row r="67" spans="1:17">
      <c r="A67">
        <f t="shared" si="0"/>
        <v>3</v>
      </c>
      <c r="B67" s="44" t="s">
        <v>82</v>
      </c>
      <c r="C67" s="44">
        <v>2020</v>
      </c>
      <c r="D67" s="44">
        <v>25505</v>
      </c>
      <c r="E67" s="44">
        <v>56708</v>
      </c>
      <c r="F67" s="44">
        <v>371</v>
      </c>
      <c r="G67" s="44">
        <v>167</v>
      </c>
      <c r="H67" s="44">
        <v>17129</v>
      </c>
      <c r="I67" s="44">
        <v>98425</v>
      </c>
      <c r="J67" s="44">
        <v>428</v>
      </c>
      <c r="K67" s="44">
        <v>25</v>
      </c>
      <c r="L67" s="5"/>
      <c r="M67" s="44">
        <v>788</v>
      </c>
      <c r="N67" s="44">
        <v>108195</v>
      </c>
      <c r="O67" s="44">
        <v>2913</v>
      </c>
      <c r="P67" s="44">
        <v>1394</v>
      </c>
      <c r="Q67" s="44"/>
    </row>
    <row r="68" spans="1:17">
      <c r="A68">
        <f t="shared" ref="A68:A131" si="1">IF(B68=B67, A67, A67+1)</f>
        <v>3</v>
      </c>
      <c r="B68" s="44" t="s">
        <v>82</v>
      </c>
      <c r="C68" s="44">
        <v>2021</v>
      </c>
      <c r="D68" s="44">
        <v>26804</v>
      </c>
      <c r="E68" s="44">
        <v>85630</v>
      </c>
      <c r="F68" s="44">
        <v>346</v>
      </c>
      <c r="G68" s="44">
        <v>187</v>
      </c>
      <c r="H68" s="44">
        <v>23088</v>
      </c>
      <c r="I68" s="44">
        <v>101448</v>
      </c>
      <c r="J68" s="44">
        <v>318</v>
      </c>
      <c r="K68" s="44">
        <v>17</v>
      </c>
      <c r="L68" s="5"/>
      <c r="M68" s="44">
        <v>777</v>
      </c>
      <c r="N68" s="44">
        <v>117275</v>
      </c>
      <c r="O68" s="44">
        <v>2185</v>
      </c>
      <c r="P68" s="44">
        <v>1321</v>
      </c>
      <c r="Q68" s="44"/>
    </row>
    <row r="69" spans="1:17">
      <c r="A69">
        <f t="shared" si="1"/>
        <v>4</v>
      </c>
      <c r="B69" s="44" t="s">
        <v>67</v>
      </c>
      <c r="C69" s="44">
        <v>2000</v>
      </c>
      <c r="D69" s="44">
        <v>17107</v>
      </c>
      <c r="E69" s="44">
        <v>41055</v>
      </c>
      <c r="F69" s="44">
        <v>15774</v>
      </c>
      <c r="G69" s="44">
        <v>846</v>
      </c>
      <c r="H69" s="44">
        <v>7648</v>
      </c>
      <c r="I69" s="44">
        <v>114693</v>
      </c>
      <c r="J69" s="44">
        <v>318</v>
      </c>
      <c r="K69" s="44">
        <v>55</v>
      </c>
      <c r="L69" s="5"/>
      <c r="M69" s="44">
        <v>2</v>
      </c>
      <c r="N69" s="44">
        <v>117382</v>
      </c>
      <c r="O69" s="44">
        <v>513</v>
      </c>
      <c r="P69" s="44">
        <v>2229</v>
      </c>
      <c r="Q69" s="44"/>
    </row>
    <row r="70" spans="1:17">
      <c r="A70">
        <f t="shared" si="1"/>
        <v>4</v>
      </c>
      <c r="B70" s="44" t="s">
        <v>67</v>
      </c>
      <c r="C70" s="44">
        <v>2001</v>
      </c>
      <c r="D70" s="44">
        <v>18938</v>
      </c>
      <c r="E70" s="44">
        <v>39785</v>
      </c>
      <c r="F70" s="44">
        <v>16443</v>
      </c>
      <c r="G70" s="44">
        <v>700</v>
      </c>
      <c r="H70" s="44">
        <v>9464</v>
      </c>
      <c r="I70" s="44">
        <v>125442</v>
      </c>
      <c r="J70" s="44">
        <v>373</v>
      </c>
      <c r="K70" s="44">
        <v>74</v>
      </c>
      <c r="L70" s="5"/>
      <c r="M70" s="44">
        <v>1</v>
      </c>
      <c r="N70" s="44">
        <v>129071</v>
      </c>
      <c r="O70" s="44">
        <v>585</v>
      </c>
      <c r="P70" s="44">
        <v>2438</v>
      </c>
      <c r="Q70" s="44"/>
    </row>
    <row r="71" spans="1:17">
      <c r="A71">
        <f t="shared" si="1"/>
        <v>4</v>
      </c>
      <c r="B71" s="44" t="s">
        <v>67</v>
      </c>
      <c r="C71" s="44">
        <v>2002</v>
      </c>
      <c r="D71" s="44">
        <v>19723</v>
      </c>
      <c r="E71" s="44">
        <v>45438</v>
      </c>
      <c r="F71" s="44">
        <v>17995</v>
      </c>
      <c r="G71" s="44">
        <v>623</v>
      </c>
      <c r="H71" s="44">
        <v>11759</v>
      </c>
      <c r="I71" s="44">
        <v>132961</v>
      </c>
      <c r="J71" s="44">
        <v>377</v>
      </c>
      <c r="K71" s="44">
        <v>58</v>
      </c>
      <c r="L71" s="5"/>
      <c r="M71" s="44">
        <v>1</v>
      </c>
      <c r="N71" s="44">
        <v>137303</v>
      </c>
      <c r="O71" s="44">
        <v>649</v>
      </c>
      <c r="P71" s="44">
        <v>2675</v>
      </c>
      <c r="Q71" s="44"/>
    </row>
    <row r="72" spans="1:17">
      <c r="A72">
        <f t="shared" si="1"/>
        <v>4</v>
      </c>
      <c r="B72" s="44" t="s">
        <v>67</v>
      </c>
      <c r="C72" s="44">
        <v>2003</v>
      </c>
      <c r="D72" s="44">
        <v>20559</v>
      </c>
      <c r="E72" s="44">
        <v>49226</v>
      </c>
      <c r="F72" s="44">
        <v>20870</v>
      </c>
      <c r="G72" s="44">
        <v>507</v>
      </c>
      <c r="H72" s="44">
        <v>15628</v>
      </c>
      <c r="I72" s="44">
        <v>151128</v>
      </c>
      <c r="J72" s="44">
        <v>452</v>
      </c>
      <c r="K72" s="44">
        <v>37</v>
      </c>
      <c r="L72" s="5"/>
      <c r="M72" s="44">
        <v>357</v>
      </c>
      <c r="N72" s="44">
        <v>158026</v>
      </c>
      <c r="O72" s="44">
        <v>817</v>
      </c>
      <c r="P72" s="44">
        <v>3197</v>
      </c>
      <c r="Q72" s="44"/>
    </row>
    <row r="73" spans="1:17">
      <c r="A73">
        <f t="shared" si="1"/>
        <v>4</v>
      </c>
      <c r="B73" s="44" t="s">
        <v>67</v>
      </c>
      <c r="C73" s="44">
        <v>2004</v>
      </c>
      <c r="D73" s="44">
        <v>21046</v>
      </c>
      <c r="E73" s="44">
        <v>54050</v>
      </c>
      <c r="F73" s="44">
        <v>21457</v>
      </c>
      <c r="G73" s="44">
        <v>486</v>
      </c>
      <c r="H73" s="44">
        <v>18714</v>
      </c>
      <c r="I73" s="44">
        <v>146376</v>
      </c>
      <c r="J73" s="44">
        <v>493</v>
      </c>
      <c r="K73" s="44">
        <v>35</v>
      </c>
      <c r="L73" s="5"/>
      <c r="M73" s="44">
        <v>1</v>
      </c>
      <c r="N73" s="44">
        <v>155060</v>
      </c>
      <c r="O73" s="44">
        <v>893</v>
      </c>
      <c r="P73" s="44">
        <v>3497</v>
      </c>
      <c r="Q73" s="44"/>
    </row>
    <row r="74" spans="1:17">
      <c r="A74">
        <f t="shared" si="1"/>
        <v>4</v>
      </c>
      <c r="B74" s="44" t="s">
        <v>67</v>
      </c>
      <c r="C74" s="44">
        <v>2005</v>
      </c>
      <c r="D74" s="44">
        <v>21497</v>
      </c>
      <c r="E74" s="44">
        <v>59411</v>
      </c>
      <c r="F74" s="44">
        <v>19909</v>
      </c>
      <c r="G74" s="44">
        <v>387</v>
      </c>
      <c r="H74" s="44">
        <v>20062</v>
      </c>
      <c r="I74" s="44">
        <v>143147</v>
      </c>
      <c r="J74" s="44">
        <v>537</v>
      </c>
      <c r="K74" s="44">
        <v>31</v>
      </c>
      <c r="L74" s="5"/>
      <c r="M74" s="44">
        <v>1012</v>
      </c>
      <c r="N74" s="44">
        <v>152359</v>
      </c>
      <c r="O74" s="44">
        <v>1001</v>
      </c>
      <c r="P74" s="44">
        <v>3641</v>
      </c>
      <c r="Q74" s="44"/>
    </row>
    <row r="75" spans="1:17">
      <c r="A75">
        <f t="shared" si="1"/>
        <v>4</v>
      </c>
      <c r="B75" s="44" t="s">
        <v>67</v>
      </c>
      <c r="C75" s="44">
        <v>2006</v>
      </c>
      <c r="D75" s="44">
        <v>19835</v>
      </c>
      <c r="E75" s="44">
        <v>62213</v>
      </c>
      <c r="F75" s="44">
        <v>16413</v>
      </c>
      <c r="G75" s="44">
        <v>342</v>
      </c>
      <c r="H75" s="44">
        <v>19809</v>
      </c>
      <c r="I75" s="44">
        <v>113742</v>
      </c>
      <c r="J75" s="44">
        <v>470</v>
      </c>
      <c r="K75" s="44">
        <v>29</v>
      </c>
      <c r="L75" s="5"/>
      <c r="M75" s="44">
        <v>1</v>
      </c>
      <c r="N75" s="44">
        <v>123508</v>
      </c>
      <c r="O75" s="44">
        <v>1029</v>
      </c>
      <c r="P75" s="44">
        <v>3145</v>
      </c>
      <c r="Q75" s="44"/>
    </row>
    <row r="76" spans="1:17">
      <c r="A76">
        <f t="shared" si="1"/>
        <v>4</v>
      </c>
      <c r="B76" s="44" t="s">
        <v>67</v>
      </c>
      <c r="C76" s="44">
        <v>2007</v>
      </c>
      <c r="D76" s="44">
        <v>20257</v>
      </c>
      <c r="E76" s="44">
        <v>64509</v>
      </c>
      <c r="F76" s="44">
        <v>16036</v>
      </c>
      <c r="G76" s="44">
        <v>323</v>
      </c>
      <c r="H76" s="44">
        <v>22378</v>
      </c>
      <c r="I76" s="44">
        <v>108855</v>
      </c>
      <c r="J76" s="44">
        <v>503</v>
      </c>
      <c r="K76" s="44">
        <v>25</v>
      </c>
      <c r="L76" s="5"/>
      <c r="M76" s="44">
        <v>3</v>
      </c>
      <c r="N76" s="44">
        <v>121738</v>
      </c>
      <c r="O76" s="44">
        <v>984</v>
      </c>
      <c r="P76" s="44">
        <v>3418</v>
      </c>
      <c r="Q76" s="44"/>
    </row>
    <row r="77" spans="1:17">
      <c r="A77">
        <f t="shared" si="1"/>
        <v>4</v>
      </c>
      <c r="B77" s="44" t="s">
        <v>67</v>
      </c>
      <c r="C77" s="44">
        <v>2008</v>
      </c>
      <c r="D77" s="44">
        <v>17789</v>
      </c>
      <c r="E77" s="44">
        <v>64680</v>
      </c>
      <c r="F77" s="44">
        <v>12596</v>
      </c>
      <c r="G77" s="44">
        <v>315</v>
      </c>
      <c r="H77" s="44">
        <v>18745</v>
      </c>
      <c r="I77" s="44">
        <v>80591</v>
      </c>
      <c r="J77" s="44">
        <v>409</v>
      </c>
      <c r="K77" s="44">
        <v>31</v>
      </c>
      <c r="L77" s="5"/>
      <c r="M77" s="44">
        <v>1373</v>
      </c>
      <c r="N77" s="44">
        <v>91213</v>
      </c>
      <c r="O77" s="44">
        <v>965</v>
      </c>
      <c r="P77" s="44">
        <v>2950</v>
      </c>
      <c r="Q77" s="44"/>
    </row>
    <row r="78" spans="1:17">
      <c r="A78">
        <f t="shared" si="1"/>
        <v>4</v>
      </c>
      <c r="B78" s="44" t="s">
        <v>67</v>
      </c>
      <c r="C78" s="44">
        <v>2009</v>
      </c>
      <c r="D78" s="44">
        <v>14007</v>
      </c>
      <c r="E78" s="44">
        <v>47474</v>
      </c>
      <c r="F78" s="44">
        <v>8523</v>
      </c>
      <c r="G78" s="44">
        <v>311</v>
      </c>
      <c r="H78" s="44">
        <v>10592</v>
      </c>
      <c r="I78" s="44">
        <v>64904</v>
      </c>
      <c r="J78" s="44">
        <v>379</v>
      </c>
      <c r="K78" s="44">
        <v>32</v>
      </c>
      <c r="L78" s="5"/>
      <c r="M78" s="44">
        <v>895</v>
      </c>
      <c r="N78" s="44">
        <v>68385</v>
      </c>
      <c r="O78" s="44">
        <v>871</v>
      </c>
      <c r="P78" s="44">
        <v>2879</v>
      </c>
      <c r="Q78" s="44"/>
    </row>
    <row r="79" spans="1:17">
      <c r="A79">
        <f t="shared" si="1"/>
        <v>4</v>
      </c>
      <c r="B79" s="44" t="s">
        <v>67</v>
      </c>
      <c r="C79" s="44">
        <v>2010</v>
      </c>
      <c r="D79" s="44">
        <v>15514</v>
      </c>
      <c r="E79" s="44">
        <v>56057</v>
      </c>
      <c r="F79" s="44">
        <v>9082</v>
      </c>
      <c r="G79" s="44">
        <v>311</v>
      </c>
      <c r="H79" s="44">
        <v>12348</v>
      </c>
      <c r="I79" s="44">
        <v>82466</v>
      </c>
      <c r="J79" s="44">
        <v>382</v>
      </c>
      <c r="K79" s="44">
        <v>30</v>
      </c>
      <c r="L79" s="5"/>
      <c r="M79" s="44">
        <v>1007</v>
      </c>
      <c r="N79" s="44">
        <v>87978</v>
      </c>
      <c r="O79" s="44">
        <v>912</v>
      </c>
      <c r="P79" s="44">
        <v>2695</v>
      </c>
      <c r="Q79" s="44"/>
    </row>
    <row r="80" spans="1:17">
      <c r="A80">
        <f t="shared" si="1"/>
        <v>4</v>
      </c>
      <c r="B80" s="44" t="s">
        <v>67</v>
      </c>
      <c r="C80" s="44">
        <v>2011</v>
      </c>
      <c r="D80" s="44">
        <v>16861</v>
      </c>
      <c r="E80" s="44">
        <v>58912</v>
      </c>
      <c r="F80" s="44">
        <v>8497</v>
      </c>
      <c r="G80" s="44">
        <v>268</v>
      </c>
      <c r="H80" s="44">
        <v>12732</v>
      </c>
      <c r="I80" s="44">
        <v>74044</v>
      </c>
      <c r="J80" s="44">
        <v>359</v>
      </c>
      <c r="K80" s="44">
        <v>22</v>
      </c>
      <c r="L80" s="5"/>
      <c r="M80" s="44">
        <v>1092</v>
      </c>
      <c r="N80" s="44">
        <v>80306</v>
      </c>
      <c r="O80" s="44">
        <v>883</v>
      </c>
      <c r="P80" s="44">
        <v>2475</v>
      </c>
      <c r="Q80" s="44"/>
    </row>
    <row r="81" spans="1:17">
      <c r="A81">
        <f t="shared" si="1"/>
        <v>4</v>
      </c>
      <c r="B81" s="44" t="s">
        <v>67</v>
      </c>
      <c r="C81" s="44">
        <v>2012</v>
      </c>
      <c r="D81" s="44">
        <v>22415</v>
      </c>
      <c r="E81" s="44">
        <v>68178</v>
      </c>
      <c r="F81" s="44">
        <v>9737</v>
      </c>
      <c r="G81" s="44">
        <v>285</v>
      </c>
      <c r="H81" s="44">
        <v>11317</v>
      </c>
      <c r="I81" s="44">
        <v>73354</v>
      </c>
      <c r="J81" s="44">
        <v>331</v>
      </c>
      <c r="K81" s="44">
        <v>32</v>
      </c>
      <c r="L81" s="5"/>
      <c r="M81" s="44">
        <v>1</v>
      </c>
      <c r="N81" s="44">
        <v>76799</v>
      </c>
      <c r="O81" s="44">
        <v>979</v>
      </c>
      <c r="P81" s="44">
        <v>2439</v>
      </c>
      <c r="Q81" s="44"/>
    </row>
    <row r="82" spans="1:17">
      <c r="A82">
        <f t="shared" si="1"/>
        <v>4</v>
      </c>
      <c r="B82" s="44" t="s">
        <v>67</v>
      </c>
      <c r="C82" s="44">
        <v>2013</v>
      </c>
      <c r="D82" s="44">
        <v>24806</v>
      </c>
      <c r="E82" s="44">
        <v>77698</v>
      </c>
      <c r="F82" s="44">
        <v>9497</v>
      </c>
      <c r="G82" s="44">
        <v>234</v>
      </c>
      <c r="H82" s="44">
        <v>15124</v>
      </c>
      <c r="I82" s="44">
        <v>91753</v>
      </c>
      <c r="J82" s="44">
        <v>538</v>
      </c>
      <c r="K82" s="44">
        <v>34</v>
      </c>
      <c r="L82" s="5"/>
      <c r="M82" s="44">
        <v>1353</v>
      </c>
      <c r="N82" s="44">
        <v>98140</v>
      </c>
      <c r="O82" s="44">
        <v>1672</v>
      </c>
      <c r="P82" s="44">
        <v>2306</v>
      </c>
      <c r="Q82" s="44"/>
    </row>
    <row r="83" spans="1:17">
      <c r="A83">
        <f t="shared" si="1"/>
        <v>4</v>
      </c>
      <c r="B83" s="44" t="s">
        <v>67</v>
      </c>
      <c r="C83" s="44">
        <v>2014</v>
      </c>
      <c r="D83" s="44">
        <v>30717</v>
      </c>
      <c r="E83" s="44">
        <v>85895</v>
      </c>
      <c r="F83" s="44">
        <v>8355</v>
      </c>
      <c r="G83" s="44">
        <v>228</v>
      </c>
      <c r="H83" s="44">
        <v>20357</v>
      </c>
      <c r="I83" s="44">
        <v>118414</v>
      </c>
      <c r="J83" s="44">
        <v>836</v>
      </c>
      <c r="K83" s="44">
        <v>46</v>
      </c>
      <c r="L83" s="5"/>
      <c r="M83" s="44">
        <v>1302</v>
      </c>
      <c r="N83" s="44">
        <v>130148</v>
      </c>
      <c r="O83" s="44">
        <v>2725</v>
      </c>
      <c r="P83" s="44">
        <v>2232</v>
      </c>
      <c r="Q83" s="44"/>
    </row>
    <row r="84" spans="1:17">
      <c r="A84">
        <f t="shared" si="1"/>
        <v>4</v>
      </c>
      <c r="B84" s="44" t="s">
        <v>67</v>
      </c>
      <c r="C84" s="44">
        <v>2015</v>
      </c>
      <c r="D84" s="44">
        <v>32453</v>
      </c>
      <c r="E84" s="44">
        <v>92061</v>
      </c>
      <c r="F84" s="44">
        <v>7498</v>
      </c>
      <c r="G84" s="44">
        <v>228</v>
      </c>
      <c r="H84" s="44">
        <v>23519</v>
      </c>
      <c r="I84" s="44">
        <v>129166</v>
      </c>
      <c r="J84" s="44">
        <v>1143</v>
      </c>
      <c r="K84" s="44">
        <v>26</v>
      </c>
      <c r="L84" s="5"/>
      <c r="M84" s="44">
        <v>1</v>
      </c>
      <c r="N84" s="44">
        <v>143928</v>
      </c>
      <c r="O84" s="44">
        <v>3950</v>
      </c>
      <c r="P84" s="44">
        <v>2268</v>
      </c>
      <c r="Q84" s="44"/>
    </row>
    <row r="85" spans="1:17">
      <c r="A85">
        <f t="shared" si="1"/>
        <v>4</v>
      </c>
      <c r="B85" s="44" t="s">
        <v>67</v>
      </c>
      <c r="C85" s="44">
        <v>2016</v>
      </c>
      <c r="D85" s="44">
        <v>34442</v>
      </c>
      <c r="E85" s="44">
        <v>103370</v>
      </c>
      <c r="F85" s="44">
        <v>7301</v>
      </c>
      <c r="G85" s="44">
        <v>268</v>
      </c>
      <c r="H85" s="44">
        <v>23860</v>
      </c>
      <c r="I85" s="44">
        <v>136837</v>
      </c>
      <c r="J85" s="44">
        <v>1324</v>
      </c>
      <c r="K85" s="44">
        <v>27</v>
      </c>
      <c r="L85" s="5"/>
      <c r="M85" s="44">
        <v>1274</v>
      </c>
      <c r="N85" s="44">
        <v>150516</v>
      </c>
      <c r="O85" s="44">
        <v>4644</v>
      </c>
      <c r="P85" s="44">
        <v>2270</v>
      </c>
      <c r="Q85" s="44"/>
    </row>
    <row r="86" spans="1:17">
      <c r="A86">
        <f t="shared" si="1"/>
        <v>4</v>
      </c>
      <c r="B86" s="44" t="s">
        <v>67</v>
      </c>
      <c r="C86" s="44">
        <v>2017</v>
      </c>
      <c r="D86" s="44">
        <v>37113</v>
      </c>
      <c r="E86" s="44">
        <v>115151</v>
      </c>
      <c r="F86" s="44">
        <v>4849</v>
      </c>
      <c r="G86" s="44">
        <v>294</v>
      </c>
      <c r="H86" s="44">
        <v>26105</v>
      </c>
      <c r="I86" s="44">
        <v>152065</v>
      </c>
      <c r="J86" s="44">
        <v>1392</v>
      </c>
      <c r="K86" s="44">
        <v>37</v>
      </c>
      <c r="L86" s="5"/>
      <c r="M86" s="44">
        <v>1544</v>
      </c>
      <c r="N86" s="44">
        <v>166115</v>
      </c>
      <c r="O86" s="44">
        <v>5113</v>
      </c>
      <c r="P86" s="44">
        <v>2166</v>
      </c>
      <c r="Q86" s="44"/>
    </row>
    <row r="87" spans="1:17">
      <c r="A87">
        <f t="shared" si="1"/>
        <v>4</v>
      </c>
      <c r="B87" s="44" t="s">
        <v>67</v>
      </c>
      <c r="C87" s="44">
        <v>2018</v>
      </c>
      <c r="D87" s="44">
        <v>38005</v>
      </c>
      <c r="E87" s="44">
        <v>119206</v>
      </c>
      <c r="F87" s="44">
        <v>1189</v>
      </c>
      <c r="G87" s="44">
        <v>234</v>
      </c>
      <c r="H87" s="44">
        <v>22232</v>
      </c>
      <c r="I87" s="44">
        <v>137596</v>
      </c>
      <c r="J87" s="44">
        <v>904</v>
      </c>
      <c r="K87" s="44">
        <v>40</v>
      </c>
      <c r="L87" s="5"/>
      <c r="M87" s="44">
        <v>1520</v>
      </c>
      <c r="N87" s="44">
        <v>149467</v>
      </c>
      <c r="O87" s="44">
        <v>4133</v>
      </c>
      <c r="P87" s="44">
        <v>2083</v>
      </c>
      <c r="Q87" s="44"/>
    </row>
    <row r="88" spans="1:17">
      <c r="A88">
        <f t="shared" si="1"/>
        <v>4</v>
      </c>
      <c r="B88" s="44" t="s">
        <v>67</v>
      </c>
      <c r="C88" s="44">
        <v>2019</v>
      </c>
      <c r="D88" s="44">
        <v>37431</v>
      </c>
      <c r="E88" s="44">
        <v>113780</v>
      </c>
      <c r="F88" s="44">
        <v>421</v>
      </c>
      <c r="G88" s="44">
        <v>232</v>
      </c>
      <c r="H88" s="44">
        <v>19174</v>
      </c>
      <c r="I88" s="44">
        <v>132646</v>
      </c>
      <c r="J88" s="44">
        <v>703</v>
      </c>
      <c r="K88" s="44">
        <v>27</v>
      </c>
      <c r="L88" s="5"/>
      <c r="M88" s="44">
        <v>1252</v>
      </c>
      <c r="N88" s="44">
        <v>141835</v>
      </c>
      <c r="O88" s="44">
        <v>4228</v>
      </c>
      <c r="P88" s="44">
        <v>1659</v>
      </c>
      <c r="Q88" s="44"/>
    </row>
    <row r="89" spans="1:17">
      <c r="A89">
        <f t="shared" si="1"/>
        <v>4</v>
      </c>
      <c r="B89" s="44" t="s">
        <v>67</v>
      </c>
      <c r="C89" s="44">
        <v>2020</v>
      </c>
      <c r="D89" s="44">
        <v>29320</v>
      </c>
      <c r="E89" s="44">
        <v>87892</v>
      </c>
      <c r="F89" s="44">
        <v>447</v>
      </c>
      <c r="G89" s="44">
        <v>221</v>
      </c>
      <c r="H89" s="44">
        <v>17871</v>
      </c>
      <c r="I89" s="44">
        <v>104951</v>
      </c>
      <c r="J89" s="44">
        <v>622</v>
      </c>
      <c r="K89" s="44">
        <v>30</v>
      </c>
      <c r="L89" s="5"/>
      <c r="M89" s="44">
        <v>1072</v>
      </c>
      <c r="N89" s="44">
        <v>113969</v>
      </c>
      <c r="O89" s="44">
        <v>3874</v>
      </c>
      <c r="P89" s="44">
        <v>1526</v>
      </c>
      <c r="Q89" s="44"/>
    </row>
    <row r="90" spans="1:17">
      <c r="A90">
        <f t="shared" si="1"/>
        <v>4</v>
      </c>
      <c r="B90" s="44" t="s">
        <v>67</v>
      </c>
      <c r="C90" s="44">
        <v>2021</v>
      </c>
      <c r="D90" s="44">
        <v>31226</v>
      </c>
      <c r="E90" s="44">
        <v>129417</v>
      </c>
      <c r="F90" s="44">
        <v>414</v>
      </c>
      <c r="G90" s="44">
        <v>227</v>
      </c>
      <c r="H90" s="44">
        <v>23640</v>
      </c>
      <c r="I90" s="44">
        <v>105554</v>
      </c>
      <c r="J90" s="44">
        <v>454</v>
      </c>
      <c r="K90" s="44">
        <v>23</v>
      </c>
      <c r="L90" s="5"/>
      <c r="M90" s="44">
        <v>1036</v>
      </c>
      <c r="N90" s="44">
        <v>120703</v>
      </c>
      <c r="O90" s="44">
        <v>2972</v>
      </c>
      <c r="P90" s="44">
        <v>1465</v>
      </c>
      <c r="Q90" s="44"/>
    </row>
    <row r="91" spans="1:17">
      <c r="A91">
        <f t="shared" si="1"/>
        <v>5</v>
      </c>
      <c r="B91" s="44" t="s">
        <v>68</v>
      </c>
      <c r="C91" s="44">
        <v>2000</v>
      </c>
      <c r="D91" s="44">
        <v>1453</v>
      </c>
      <c r="E91" s="44">
        <v>3006</v>
      </c>
      <c r="F91" s="44">
        <v>7</v>
      </c>
      <c r="G91" s="44">
        <v>180</v>
      </c>
      <c r="H91" s="44">
        <v>531</v>
      </c>
      <c r="I91" s="44">
        <v>1470</v>
      </c>
      <c r="J91" s="44">
        <v>29</v>
      </c>
      <c r="K91" s="44">
        <v>473</v>
      </c>
      <c r="L91" s="5"/>
      <c r="M91" s="44">
        <v>136</v>
      </c>
      <c r="N91" s="44">
        <v>837</v>
      </c>
      <c r="O91" s="44">
        <v>99</v>
      </c>
      <c r="P91" s="44">
        <v>293</v>
      </c>
      <c r="Q91" s="44"/>
    </row>
    <row r="92" spans="1:17">
      <c r="A92">
        <f t="shared" si="1"/>
        <v>5</v>
      </c>
      <c r="B92" s="44" t="s">
        <v>68</v>
      </c>
      <c r="C92" s="44">
        <v>2001</v>
      </c>
      <c r="D92" s="44">
        <v>1631</v>
      </c>
      <c r="E92" s="44">
        <v>2883</v>
      </c>
      <c r="F92" s="44">
        <v>7</v>
      </c>
      <c r="G92" s="44">
        <v>190</v>
      </c>
      <c r="H92" s="44">
        <v>506</v>
      </c>
      <c r="I92" s="44">
        <v>1540</v>
      </c>
      <c r="J92" s="44">
        <v>18</v>
      </c>
      <c r="K92" s="44">
        <v>453</v>
      </c>
      <c r="L92" s="5"/>
      <c r="M92" s="44">
        <v>97</v>
      </c>
      <c r="N92" s="44">
        <v>905</v>
      </c>
      <c r="O92" s="44">
        <v>100</v>
      </c>
      <c r="P92" s="44">
        <v>308</v>
      </c>
      <c r="Q92" s="44"/>
    </row>
    <row r="93" spans="1:17">
      <c r="A93">
        <f t="shared" si="1"/>
        <v>5</v>
      </c>
      <c r="B93" s="44" t="s">
        <v>68</v>
      </c>
      <c r="C93" s="44">
        <v>2002</v>
      </c>
      <c r="D93" s="44">
        <v>1740</v>
      </c>
      <c r="E93" s="44">
        <v>2912</v>
      </c>
      <c r="F93" s="44">
        <v>8</v>
      </c>
      <c r="G93" s="44">
        <v>181</v>
      </c>
      <c r="H93" s="44">
        <v>613</v>
      </c>
      <c r="I93" s="44">
        <v>1759</v>
      </c>
      <c r="J93" s="44">
        <v>38</v>
      </c>
      <c r="K93" s="44">
        <v>411</v>
      </c>
      <c r="L93" s="5"/>
      <c r="M93" s="44">
        <v>161</v>
      </c>
      <c r="N93" s="44">
        <v>1193</v>
      </c>
      <c r="O93" s="44">
        <v>119</v>
      </c>
      <c r="P93" s="44">
        <v>291</v>
      </c>
      <c r="Q93" s="44"/>
    </row>
    <row r="94" spans="1:17">
      <c r="A94">
        <f t="shared" si="1"/>
        <v>5</v>
      </c>
      <c r="B94" s="44" t="s">
        <v>68</v>
      </c>
      <c r="C94" s="44">
        <v>2003</v>
      </c>
      <c r="D94" s="44">
        <v>1870</v>
      </c>
      <c r="E94" s="44">
        <v>3724</v>
      </c>
      <c r="F94" s="44">
        <v>2</v>
      </c>
      <c r="G94" s="44">
        <v>242</v>
      </c>
      <c r="H94" s="44">
        <v>685</v>
      </c>
      <c r="I94" s="44">
        <v>2069</v>
      </c>
      <c r="J94" s="44">
        <v>40</v>
      </c>
      <c r="K94" s="44">
        <v>374</v>
      </c>
      <c r="L94" s="5"/>
      <c r="M94" s="44">
        <v>154</v>
      </c>
      <c r="N94" s="44">
        <v>1461</v>
      </c>
      <c r="O94" s="44">
        <v>156</v>
      </c>
      <c r="P94" s="44">
        <v>299</v>
      </c>
      <c r="Q94" s="44"/>
    </row>
    <row r="95" spans="1:17">
      <c r="A95">
        <f t="shared" si="1"/>
        <v>5</v>
      </c>
      <c r="B95" s="44" t="s">
        <v>68</v>
      </c>
      <c r="C95" s="44">
        <v>2004</v>
      </c>
      <c r="D95" s="44">
        <v>2084</v>
      </c>
      <c r="E95" s="44">
        <v>5310</v>
      </c>
      <c r="F95" s="44">
        <v>4</v>
      </c>
      <c r="G95" s="44">
        <v>370</v>
      </c>
      <c r="H95" s="44">
        <v>923</v>
      </c>
      <c r="I95" s="44">
        <v>2052</v>
      </c>
      <c r="J95" s="44">
        <v>49</v>
      </c>
      <c r="K95" s="44">
        <v>394</v>
      </c>
      <c r="L95" s="5"/>
      <c r="M95" s="44">
        <v>1</v>
      </c>
      <c r="N95" s="44">
        <v>1554</v>
      </c>
      <c r="O95" s="44">
        <v>161</v>
      </c>
      <c r="P95" s="44">
        <v>314</v>
      </c>
      <c r="Q95" s="44"/>
    </row>
    <row r="96" spans="1:17">
      <c r="A96">
        <f t="shared" si="1"/>
        <v>5</v>
      </c>
      <c r="B96" s="44" t="s">
        <v>68</v>
      </c>
      <c r="C96" s="44">
        <v>2005</v>
      </c>
      <c r="D96" s="44">
        <v>2536</v>
      </c>
      <c r="E96" s="44">
        <v>7851</v>
      </c>
      <c r="F96" s="44">
        <v>32</v>
      </c>
      <c r="G96" s="44">
        <v>955</v>
      </c>
      <c r="H96" s="44">
        <v>1443</v>
      </c>
      <c r="I96" s="44">
        <v>2158</v>
      </c>
      <c r="J96" s="44">
        <v>83</v>
      </c>
      <c r="K96" s="44">
        <v>485</v>
      </c>
      <c r="L96" s="5"/>
      <c r="M96" s="44">
        <v>7</v>
      </c>
      <c r="N96" s="44">
        <v>1706</v>
      </c>
      <c r="O96" s="44">
        <v>237</v>
      </c>
      <c r="P96" s="44">
        <v>388</v>
      </c>
      <c r="Q96" s="44"/>
    </row>
    <row r="97" spans="1:17">
      <c r="A97">
        <f t="shared" si="1"/>
        <v>5</v>
      </c>
      <c r="B97" s="44" t="s">
        <v>68</v>
      </c>
      <c r="C97" s="44">
        <v>2006</v>
      </c>
      <c r="D97" s="44">
        <v>3043</v>
      </c>
      <c r="E97" s="44">
        <v>9703</v>
      </c>
      <c r="F97" s="44">
        <v>30</v>
      </c>
      <c r="G97" s="44">
        <v>841</v>
      </c>
      <c r="H97" s="44">
        <v>1741</v>
      </c>
      <c r="I97" s="44">
        <v>2577</v>
      </c>
      <c r="J97" s="44">
        <v>68</v>
      </c>
      <c r="K97" s="44">
        <v>492</v>
      </c>
      <c r="L97" s="5"/>
      <c r="M97" s="44">
        <v>390</v>
      </c>
      <c r="N97" s="44">
        <v>2126</v>
      </c>
      <c r="O97" s="44">
        <v>209</v>
      </c>
      <c r="P97" s="44">
        <v>395</v>
      </c>
      <c r="Q97" s="44"/>
    </row>
    <row r="98" spans="1:17">
      <c r="A98">
        <f t="shared" si="1"/>
        <v>5</v>
      </c>
      <c r="B98" s="44" t="s">
        <v>68</v>
      </c>
      <c r="C98" s="44">
        <v>2007</v>
      </c>
      <c r="D98" s="44">
        <v>3233</v>
      </c>
      <c r="E98" s="44">
        <v>10544</v>
      </c>
      <c r="F98" s="44">
        <v>9</v>
      </c>
      <c r="G98" s="44">
        <v>877</v>
      </c>
      <c r="H98" s="44">
        <v>2010</v>
      </c>
      <c r="I98" s="44">
        <v>2487</v>
      </c>
      <c r="J98" s="44">
        <v>85</v>
      </c>
      <c r="K98" s="44">
        <v>351</v>
      </c>
      <c r="L98" s="5"/>
      <c r="M98" s="44">
        <v>1</v>
      </c>
      <c r="N98" s="44">
        <v>2529</v>
      </c>
      <c r="O98" s="44">
        <v>197</v>
      </c>
      <c r="P98" s="44">
        <v>396</v>
      </c>
      <c r="Q98" s="44"/>
    </row>
    <row r="99" spans="1:17">
      <c r="A99">
        <f t="shared" si="1"/>
        <v>5</v>
      </c>
      <c r="B99" s="44" t="s">
        <v>68</v>
      </c>
      <c r="C99" s="44">
        <v>2008</v>
      </c>
      <c r="D99" s="44">
        <v>3502</v>
      </c>
      <c r="E99" s="44">
        <v>12281</v>
      </c>
      <c r="F99" s="44">
        <v>12</v>
      </c>
      <c r="G99" s="44">
        <v>866</v>
      </c>
      <c r="H99" s="44">
        <v>2270</v>
      </c>
      <c r="I99" s="44">
        <v>2717</v>
      </c>
      <c r="J99" s="44">
        <v>79</v>
      </c>
      <c r="K99" s="44">
        <v>452</v>
      </c>
      <c r="L99" s="5"/>
      <c r="M99" s="44">
        <v>1</v>
      </c>
      <c r="N99" s="44">
        <v>2567</v>
      </c>
      <c r="O99" s="44">
        <v>217</v>
      </c>
      <c r="P99" s="44">
        <v>442</v>
      </c>
      <c r="Q99" s="44"/>
    </row>
    <row r="100" spans="1:17">
      <c r="A100">
        <f t="shared" si="1"/>
        <v>5</v>
      </c>
      <c r="B100" s="44" t="s">
        <v>68</v>
      </c>
      <c r="C100" s="44">
        <v>2009</v>
      </c>
      <c r="D100" s="44">
        <v>2771</v>
      </c>
      <c r="E100" s="44">
        <v>6576</v>
      </c>
      <c r="F100" s="44">
        <v>7</v>
      </c>
      <c r="G100" s="44">
        <v>548</v>
      </c>
      <c r="H100" s="44">
        <v>1339</v>
      </c>
      <c r="I100" s="44">
        <v>1950</v>
      </c>
      <c r="J100" s="44">
        <v>69</v>
      </c>
      <c r="K100" s="44">
        <v>484</v>
      </c>
      <c r="L100" s="5"/>
      <c r="M100" s="44">
        <v>523</v>
      </c>
      <c r="N100" s="44">
        <v>1280</v>
      </c>
      <c r="O100" s="44">
        <v>194</v>
      </c>
      <c r="P100" s="44">
        <v>460</v>
      </c>
      <c r="Q100" s="44"/>
    </row>
    <row r="101" spans="1:17">
      <c r="A101">
        <f t="shared" si="1"/>
        <v>5</v>
      </c>
      <c r="B101" s="44" t="s">
        <v>68</v>
      </c>
      <c r="C101" s="44">
        <v>2010</v>
      </c>
      <c r="D101" s="44">
        <v>2481</v>
      </c>
      <c r="E101" s="44">
        <v>4911</v>
      </c>
      <c r="F101" s="44">
        <v>5</v>
      </c>
      <c r="G101" s="44">
        <v>388</v>
      </c>
      <c r="H101" s="44">
        <v>1238</v>
      </c>
      <c r="I101" s="44">
        <v>1620</v>
      </c>
      <c r="J101" s="44">
        <v>79</v>
      </c>
      <c r="K101" s="44">
        <v>453</v>
      </c>
      <c r="L101" s="5"/>
      <c r="M101" s="44">
        <v>635</v>
      </c>
      <c r="N101" s="44">
        <v>871</v>
      </c>
      <c r="O101" s="44">
        <v>232</v>
      </c>
      <c r="P101" s="44">
        <v>433</v>
      </c>
      <c r="Q101" s="44"/>
    </row>
    <row r="102" spans="1:17">
      <c r="A102">
        <f t="shared" si="1"/>
        <v>5</v>
      </c>
      <c r="B102" s="44" t="s">
        <v>68</v>
      </c>
      <c r="C102" s="44">
        <v>2011</v>
      </c>
      <c r="D102" s="44">
        <v>2200</v>
      </c>
      <c r="E102" s="44">
        <v>5233</v>
      </c>
      <c r="F102" s="44">
        <v>11</v>
      </c>
      <c r="G102" s="44">
        <v>300</v>
      </c>
      <c r="H102" s="44">
        <v>1148</v>
      </c>
      <c r="I102" s="44">
        <v>1470</v>
      </c>
      <c r="J102" s="44">
        <v>34</v>
      </c>
      <c r="K102" s="44">
        <v>429</v>
      </c>
      <c r="L102" s="5"/>
      <c r="M102" s="44">
        <v>1</v>
      </c>
      <c r="N102" s="44">
        <v>657</v>
      </c>
      <c r="O102" s="44">
        <v>163</v>
      </c>
      <c r="P102" s="44">
        <v>502</v>
      </c>
      <c r="Q102" s="44"/>
    </row>
    <row r="103" spans="1:17">
      <c r="A103">
        <f t="shared" si="1"/>
        <v>5</v>
      </c>
      <c r="B103" s="44" t="s">
        <v>68</v>
      </c>
      <c r="C103" s="44">
        <v>2012</v>
      </c>
      <c r="D103" s="44">
        <v>2420</v>
      </c>
      <c r="E103" s="44">
        <v>4673</v>
      </c>
      <c r="F103" s="44">
        <v>5</v>
      </c>
      <c r="G103" s="44">
        <v>150</v>
      </c>
      <c r="H103" s="44">
        <v>1141</v>
      </c>
      <c r="I103" s="44">
        <v>1093</v>
      </c>
      <c r="J103" s="44">
        <v>29</v>
      </c>
      <c r="K103" s="44">
        <v>348</v>
      </c>
      <c r="L103" s="5"/>
      <c r="M103" s="44">
        <v>2</v>
      </c>
      <c r="N103" s="44">
        <v>404</v>
      </c>
      <c r="O103" s="44">
        <v>191</v>
      </c>
      <c r="P103" s="44">
        <v>495</v>
      </c>
      <c r="Q103" s="44"/>
    </row>
    <row r="104" spans="1:17">
      <c r="A104">
        <f t="shared" si="1"/>
        <v>5</v>
      </c>
      <c r="B104" s="44" t="s">
        <v>68</v>
      </c>
      <c r="C104" s="44">
        <v>2013</v>
      </c>
      <c r="D104" s="44">
        <v>2657</v>
      </c>
      <c r="E104" s="44">
        <v>5597</v>
      </c>
      <c r="F104" s="44">
        <v>6</v>
      </c>
      <c r="G104" s="44">
        <v>171</v>
      </c>
      <c r="H104" s="44">
        <v>1341</v>
      </c>
      <c r="I104" s="44">
        <v>1248</v>
      </c>
      <c r="J104" s="44">
        <v>33</v>
      </c>
      <c r="K104" s="44">
        <v>394</v>
      </c>
      <c r="L104" s="5"/>
      <c r="M104" s="44">
        <v>1</v>
      </c>
      <c r="N104" s="44">
        <v>559</v>
      </c>
      <c r="O104" s="44">
        <v>214</v>
      </c>
      <c r="P104" s="44">
        <v>508</v>
      </c>
      <c r="Q104" s="44"/>
    </row>
    <row r="105" spans="1:17">
      <c r="A105">
        <f t="shared" si="1"/>
        <v>5</v>
      </c>
      <c r="B105" s="44" t="s">
        <v>68</v>
      </c>
      <c r="C105" s="44">
        <v>2014</v>
      </c>
      <c r="D105" s="44">
        <v>2884</v>
      </c>
      <c r="E105" s="44">
        <v>6225</v>
      </c>
      <c r="F105" s="44">
        <v>5</v>
      </c>
      <c r="G105" s="44">
        <v>193</v>
      </c>
      <c r="H105" s="44">
        <v>1612</v>
      </c>
      <c r="I105" s="44">
        <v>1483</v>
      </c>
      <c r="J105" s="44">
        <v>33</v>
      </c>
      <c r="K105" s="44">
        <v>415</v>
      </c>
      <c r="L105" s="5"/>
      <c r="M105" s="44">
        <v>1</v>
      </c>
      <c r="N105" s="44">
        <v>797</v>
      </c>
      <c r="O105" s="44">
        <v>248</v>
      </c>
      <c r="P105" s="44">
        <v>611</v>
      </c>
      <c r="Q105" s="44"/>
    </row>
    <row r="106" spans="1:17">
      <c r="A106">
        <f t="shared" si="1"/>
        <v>5</v>
      </c>
      <c r="B106" s="44" t="s">
        <v>68</v>
      </c>
      <c r="C106" s="44">
        <v>2015</v>
      </c>
      <c r="D106" s="44">
        <v>3429</v>
      </c>
      <c r="E106" s="44">
        <v>6706</v>
      </c>
      <c r="F106" s="44">
        <v>13</v>
      </c>
      <c r="G106" s="44">
        <v>178</v>
      </c>
      <c r="H106" s="44">
        <v>1909</v>
      </c>
      <c r="I106" s="44">
        <v>1578</v>
      </c>
      <c r="J106" s="44">
        <v>21</v>
      </c>
      <c r="K106" s="44">
        <v>425</v>
      </c>
      <c r="L106" s="5"/>
      <c r="M106" s="44">
        <v>965</v>
      </c>
      <c r="N106" s="44">
        <v>940</v>
      </c>
      <c r="O106" s="44">
        <v>341</v>
      </c>
      <c r="P106" s="44">
        <v>586</v>
      </c>
      <c r="Q106" s="44"/>
    </row>
    <row r="107" spans="1:17">
      <c r="A107">
        <f t="shared" si="1"/>
        <v>5</v>
      </c>
      <c r="B107" s="44" t="s">
        <v>68</v>
      </c>
      <c r="C107" s="44">
        <v>2016</v>
      </c>
      <c r="D107" s="44">
        <v>3660</v>
      </c>
      <c r="E107" s="44">
        <v>6250</v>
      </c>
      <c r="F107" s="44">
        <v>11</v>
      </c>
      <c r="G107" s="44">
        <v>191</v>
      </c>
      <c r="H107" s="44">
        <v>1817</v>
      </c>
      <c r="I107" s="44">
        <v>1568</v>
      </c>
      <c r="J107" s="44">
        <v>29</v>
      </c>
      <c r="K107" s="44">
        <v>395</v>
      </c>
      <c r="L107" s="5"/>
      <c r="M107" s="44">
        <v>1</v>
      </c>
      <c r="N107" s="44">
        <v>1021</v>
      </c>
      <c r="O107" s="44">
        <v>372</v>
      </c>
      <c r="P107" s="44">
        <v>590</v>
      </c>
      <c r="Q107" s="44"/>
    </row>
    <row r="108" spans="1:17">
      <c r="A108">
        <f t="shared" si="1"/>
        <v>5</v>
      </c>
      <c r="B108" s="44" t="s">
        <v>68</v>
      </c>
      <c r="C108" s="44">
        <v>2017</v>
      </c>
      <c r="D108" s="44">
        <v>3791</v>
      </c>
      <c r="E108" s="44">
        <v>6171</v>
      </c>
      <c r="F108" s="44">
        <v>9</v>
      </c>
      <c r="G108" s="44">
        <v>221</v>
      </c>
      <c r="H108" s="44">
        <v>2275</v>
      </c>
      <c r="I108" s="44">
        <v>1595</v>
      </c>
      <c r="J108" s="44">
        <v>55</v>
      </c>
      <c r="K108" s="44">
        <v>399</v>
      </c>
      <c r="L108" s="5"/>
      <c r="M108" s="44">
        <v>1</v>
      </c>
      <c r="N108" s="44">
        <v>1283</v>
      </c>
      <c r="O108" s="44">
        <v>415</v>
      </c>
      <c r="P108" s="44">
        <v>534</v>
      </c>
      <c r="Q108" s="44"/>
    </row>
    <row r="109" spans="1:17">
      <c r="A109">
        <f t="shared" si="1"/>
        <v>5</v>
      </c>
      <c r="B109" s="44" t="s">
        <v>68</v>
      </c>
      <c r="C109" s="44">
        <v>2018</v>
      </c>
      <c r="D109" s="44">
        <v>3624</v>
      </c>
      <c r="E109" s="44">
        <v>6565</v>
      </c>
      <c r="F109" s="44">
        <v>16</v>
      </c>
      <c r="G109" s="44">
        <v>233</v>
      </c>
      <c r="H109" s="44">
        <v>2360</v>
      </c>
      <c r="I109" s="44">
        <v>1631</v>
      </c>
      <c r="J109" s="44">
        <v>25</v>
      </c>
      <c r="K109" s="44">
        <v>411</v>
      </c>
      <c r="L109" s="5"/>
      <c r="M109" s="44">
        <v>2</v>
      </c>
      <c r="N109" s="44">
        <v>1391</v>
      </c>
      <c r="O109" s="44">
        <v>410</v>
      </c>
      <c r="P109" s="44">
        <v>540</v>
      </c>
      <c r="Q109" s="44"/>
    </row>
    <row r="110" spans="1:17">
      <c r="A110">
        <f t="shared" si="1"/>
        <v>5</v>
      </c>
      <c r="B110" s="44" t="s">
        <v>68</v>
      </c>
      <c r="C110" s="44">
        <v>2019</v>
      </c>
      <c r="D110" s="44">
        <v>3536</v>
      </c>
      <c r="E110" s="44">
        <v>6510</v>
      </c>
      <c r="F110" s="44">
        <v>17</v>
      </c>
      <c r="G110" s="44">
        <v>181</v>
      </c>
      <c r="H110" s="44">
        <v>2324</v>
      </c>
      <c r="I110" s="44">
        <v>1299</v>
      </c>
      <c r="J110" s="44">
        <v>39</v>
      </c>
      <c r="K110" s="44">
        <v>379</v>
      </c>
      <c r="L110" s="5"/>
      <c r="M110" s="44">
        <v>975</v>
      </c>
      <c r="N110" s="44">
        <v>1132</v>
      </c>
      <c r="O110" s="44">
        <v>392</v>
      </c>
      <c r="P110" s="44">
        <v>494</v>
      </c>
      <c r="Q110" s="44"/>
    </row>
    <row r="111" spans="1:17">
      <c r="A111">
        <f t="shared" si="1"/>
        <v>5</v>
      </c>
      <c r="B111" s="44" t="s">
        <v>68</v>
      </c>
      <c r="C111" s="44">
        <v>2020</v>
      </c>
      <c r="D111" s="44">
        <v>3633</v>
      </c>
      <c r="E111" s="44">
        <v>6867</v>
      </c>
      <c r="F111" s="44">
        <v>21</v>
      </c>
      <c r="G111" s="44">
        <v>177</v>
      </c>
      <c r="H111" s="44">
        <v>2211</v>
      </c>
      <c r="I111" s="44">
        <v>1214</v>
      </c>
      <c r="J111" s="44">
        <v>34</v>
      </c>
      <c r="K111" s="44">
        <v>329</v>
      </c>
      <c r="L111" s="5"/>
      <c r="M111" s="44">
        <v>1</v>
      </c>
      <c r="N111" s="44">
        <v>983</v>
      </c>
      <c r="O111" s="44">
        <v>321</v>
      </c>
      <c r="P111" s="44">
        <v>491</v>
      </c>
      <c r="Q111" s="44"/>
    </row>
    <row r="112" spans="1:17">
      <c r="A112">
        <f t="shared" si="1"/>
        <v>5</v>
      </c>
      <c r="B112" s="44" t="s">
        <v>68</v>
      </c>
      <c r="C112" s="44">
        <v>2021</v>
      </c>
      <c r="D112" s="44">
        <v>4146</v>
      </c>
      <c r="E112" s="44">
        <v>8152</v>
      </c>
      <c r="F112" s="44">
        <v>19</v>
      </c>
      <c r="G112" s="44">
        <v>208</v>
      </c>
      <c r="H112" s="44">
        <v>1926</v>
      </c>
      <c r="I112" s="44">
        <v>1087</v>
      </c>
      <c r="J112" s="44">
        <v>16</v>
      </c>
      <c r="K112" s="44">
        <v>348</v>
      </c>
      <c r="L112" s="5"/>
      <c r="M112" s="44">
        <v>977</v>
      </c>
      <c r="N112" s="44">
        <v>836</v>
      </c>
      <c r="O112" s="44">
        <v>226</v>
      </c>
      <c r="P112" s="44">
        <v>526</v>
      </c>
      <c r="Q112" s="44"/>
    </row>
    <row r="113" spans="1:17">
      <c r="A113">
        <f t="shared" si="1"/>
        <v>6</v>
      </c>
      <c r="B113" s="44" t="s">
        <v>23</v>
      </c>
      <c r="C113" s="44">
        <v>2000</v>
      </c>
      <c r="D113" s="44">
        <v>1139</v>
      </c>
      <c r="E113" s="44">
        <v>256</v>
      </c>
      <c r="F113" s="44">
        <v>21</v>
      </c>
      <c r="G113" s="44">
        <v>278</v>
      </c>
      <c r="H113" s="44">
        <v>875</v>
      </c>
      <c r="I113" s="44">
        <v>422</v>
      </c>
      <c r="J113" s="44">
        <v>28</v>
      </c>
      <c r="K113" s="44">
        <v>764</v>
      </c>
      <c r="L113" s="5"/>
      <c r="M113" s="44">
        <v>39</v>
      </c>
      <c r="N113" s="44">
        <v>197</v>
      </c>
      <c r="O113" s="44">
        <v>26</v>
      </c>
      <c r="P113" s="44">
        <v>53</v>
      </c>
      <c r="Q113" s="44"/>
    </row>
    <row r="114" spans="1:17">
      <c r="A114">
        <f t="shared" si="1"/>
        <v>6</v>
      </c>
      <c r="B114" s="44" t="s">
        <v>23</v>
      </c>
      <c r="C114" s="44">
        <v>2001</v>
      </c>
      <c r="D114" s="44">
        <v>1786</v>
      </c>
      <c r="E114" s="44">
        <v>280</v>
      </c>
      <c r="F114" s="44">
        <v>47</v>
      </c>
      <c r="G114" s="44">
        <v>361</v>
      </c>
      <c r="H114" s="44">
        <v>964</v>
      </c>
      <c r="I114" s="44">
        <v>386</v>
      </c>
      <c r="J114" s="44">
        <v>39</v>
      </c>
      <c r="K114" s="44">
        <v>768</v>
      </c>
      <c r="L114" s="5"/>
      <c r="M114" s="44">
        <v>18</v>
      </c>
      <c r="N114" s="44">
        <v>206</v>
      </c>
      <c r="O114" s="44">
        <v>28</v>
      </c>
      <c r="P114" s="44">
        <v>47</v>
      </c>
      <c r="Q114" s="44"/>
    </row>
    <row r="115" spans="1:17">
      <c r="A115">
        <f t="shared" si="1"/>
        <v>6</v>
      </c>
      <c r="B115" s="44" t="s">
        <v>23</v>
      </c>
      <c r="C115" s="44">
        <v>2002</v>
      </c>
      <c r="D115" s="44">
        <v>2214</v>
      </c>
      <c r="E115" s="44">
        <v>340</v>
      </c>
      <c r="F115" s="44">
        <v>53</v>
      </c>
      <c r="G115" s="44">
        <v>421</v>
      </c>
      <c r="H115" s="44">
        <v>1039</v>
      </c>
      <c r="I115" s="44">
        <v>431</v>
      </c>
      <c r="J115" s="44">
        <v>32</v>
      </c>
      <c r="K115" s="44">
        <v>738</v>
      </c>
      <c r="L115" s="5"/>
      <c r="M115" s="44">
        <v>2</v>
      </c>
      <c r="N115" s="44">
        <v>231</v>
      </c>
      <c r="O115" s="44">
        <v>29</v>
      </c>
      <c r="P115" s="44">
        <v>53</v>
      </c>
      <c r="Q115" s="44"/>
    </row>
    <row r="116" spans="1:17">
      <c r="A116">
        <f t="shared" si="1"/>
        <v>6</v>
      </c>
      <c r="B116" s="44" t="s">
        <v>23</v>
      </c>
      <c r="C116" s="44">
        <v>2003</v>
      </c>
      <c r="D116" s="44">
        <v>2016</v>
      </c>
      <c r="E116" s="44">
        <v>470</v>
      </c>
      <c r="F116" s="44">
        <v>37</v>
      </c>
      <c r="G116" s="44">
        <v>402</v>
      </c>
      <c r="H116" s="44">
        <v>1081</v>
      </c>
      <c r="I116" s="44">
        <v>583</v>
      </c>
      <c r="J116" s="44">
        <v>37</v>
      </c>
      <c r="K116" s="44">
        <v>730</v>
      </c>
      <c r="L116" s="5"/>
      <c r="M116" s="44">
        <v>1</v>
      </c>
      <c r="N116" s="44">
        <v>351</v>
      </c>
      <c r="O116" s="44">
        <v>30</v>
      </c>
      <c r="P116" s="44">
        <v>49</v>
      </c>
      <c r="Q116" s="44"/>
    </row>
    <row r="117" spans="1:17">
      <c r="A117">
        <f t="shared" si="1"/>
        <v>6</v>
      </c>
      <c r="B117" s="44" t="s">
        <v>23</v>
      </c>
      <c r="C117" s="44">
        <v>2004</v>
      </c>
      <c r="D117" s="44">
        <v>2198</v>
      </c>
      <c r="E117" s="44">
        <v>524</v>
      </c>
      <c r="F117" s="44">
        <v>40</v>
      </c>
      <c r="G117" s="44">
        <v>327</v>
      </c>
      <c r="H117" s="44">
        <v>1049</v>
      </c>
      <c r="I117" s="44">
        <v>618</v>
      </c>
      <c r="J117" s="44">
        <v>29</v>
      </c>
      <c r="K117" s="44">
        <v>712</v>
      </c>
      <c r="L117" s="5"/>
      <c r="M117" s="44">
        <v>64</v>
      </c>
      <c r="N117" s="44">
        <v>393</v>
      </c>
      <c r="O117" s="44">
        <v>18</v>
      </c>
      <c r="P117" s="44">
        <v>83</v>
      </c>
      <c r="Q117" s="44"/>
    </row>
    <row r="118" spans="1:17">
      <c r="A118">
        <f t="shared" si="1"/>
        <v>6</v>
      </c>
      <c r="B118" s="44" t="s">
        <v>23</v>
      </c>
      <c r="C118" s="44">
        <v>2005</v>
      </c>
      <c r="D118" s="44">
        <v>2458</v>
      </c>
      <c r="E118" s="44">
        <v>621</v>
      </c>
      <c r="F118" s="44">
        <v>51</v>
      </c>
      <c r="G118" s="44">
        <v>345</v>
      </c>
      <c r="H118" s="44">
        <v>1071</v>
      </c>
      <c r="I118" s="44">
        <v>670</v>
      </c>
      <c r="J118" s="44">
        <v>30</v>
      </c>
      <c r="K118" s="44">
        <v>518</v>
      </c>
      <c r="L118" s="5"/>
      <c r="M118" s="44">
        <v>1</v>
      </c>
      <c r="N118" s="44">
        <v>432</v>
      </c>
      <c r="O118" s="44">
        <v>26</v>
      </c>
      <c r="P118" s="44">
        <v>58</v>
      </c>
      <c r="Q118" s="44"/>
    </row>
    <row r="119" spans="1:17">
      <c r="A119">
        <f t="shared" si="1"/>
        <v>6</v>
      </c>
      <c r="B119" s="44" t="s">
        <v>23</v>
      </c>
      <c r="C119" s="44">
        <v>2006</v>
      </c>
      <c r="D119" s="44">
        <v>1785</v>
      </c>
      <c r="E119" s="44">
        <v>567</v>
      </c>
      <c r="F119" s="44">
        <v>29</v>
      </c>
      <c r="G119" s="44">
        <v>314</v>
      </c>
      <c r="H119" s="44">
        <v>891</v>
      </c>
      <c r="I119" s="44">
        <v>573</v>
      </c>
      <c r="J119" s="44">
        <v>21</v>
      </c>
      <c r="K119" s="44">
        <v>455</v>
      </c>
      <c r="L119" s="5"/>
      <c r="M119" s="44">
        <v>48</v>
      </c>
      <c r="N119" s="44">
        <v>334</v>
      </c>
      <c r="O119" s="44">
        <v>17</v>
      </c>
      <c r="P119" s="44">
        <v>58</v>
      </c>
      <c r="Q119" s="44"/>
    </row>
    <row r="120" spans="1:17">
      <c r="A120">
        <f t="shared" si="1"/>
        <v>6</v>
      </c>
      <c r="B120" s="44" t="s">
        <v>23</v>
      </c>
      <c r="C120" s="44">
        <v>2007</v>
      </c>
      <c r="D120" s="44">
        <v>1938</v>
      </c>
      <c r="E120" s="44">
        <v>697</v>
      </c>
      <c r="F120" s="44">
        <v>50</v>
      </c>
      <c r="G120" s="44">
        <v>328</v>
      </c>
      <c r="H120" s="44">
        <v>725</v>
      </c>
      <c r="I120" s="44">
        <v>426</v>
      </c>
      <c r="J120" s="44">
        <v>23</v>
      </c>
      <c r="K120" s="44">
        <v>342</v>
      </c>
      <c r="L120" s="5"/>
      <c r="M120" s="44">
        <v>1</v>
      </c>
      <c r="N120" s="44">
        <v>325</v>
      </c>
      <c r="O120" s="44">
        <v>21</v>
      </c>
      <c r="P120" s="44">
        <v>62</v>
      </c>
      <c r="Q120" s="44"/>
    </row>
    <row r="121" spans="1:17">
      <c r="A121">
        <f t="shared" si="1"/>
        <v>6</v>
      </c>
      <c r="B121" s="44" t="s">
        <v>23</v>
      </c>
      <c r="C121" s="44">
        <v>2008</v>
      </c>
      <c r="D121" s="44">
        <v>2343</v>
      </c>
      <c r="E121" s="44">
        <v>720</v>
      </c>
      <c r="F121" s="44">
        <v>57</v>
      </c>
      <c r="G121" s="44">
        <v>330</v>
      </c>
      <c r="H121" s="44">
        <v>738</v>
      </c>
      <c r="I121" s="44">
        <v>370</v>
      </c>
      <c r="J121" s="44">
        <v>25</v>
      </c>
      <c r="K121" s="44">
        <v>362</v>
      </c>
      <c r="L121" s="5"/>
      <c r="M121" s="44">
        <v>1</v>
      </c>
      <c r="N121" s="44">
        <v>268</v>
      </c>
      <c r="O121" s="44">
        <v>26</v>
      </c>
      <c r="P121" s="44">
        <v>74</v>
      </c>
      <c r="Q121" s="44"/>
    </row>
    <row r="122" spans="1:17">
      <c r="A122">
        <f t="shared" si="1"/>
        <v>6</v>
      </c>
      <c r="B122" s="44" t="s">
        <v>23</v>
      </c>
      <c r="C122" s="44">
        <v>2009</v>
      </c>
      <c r="D122" s="44">
        <v>1701</v>
      </c>
      <c r="E122" s="44">
        <v>492</v>
      </c>
      <c r="F122" s="44">
        <v>58</v>
      </c>
      <c r="G122" s="44">
        <v>270</v>
      </c>
      <c r="H122" s="44">
        <v>848</v>
      </c>
      <c r="I122" s="44">
        <v>303</v>
      </c>
      <c r="J122" s="44">
        <v>23</v>
      </c>
      <c r="K122" s="44">
        <v>493</v>
      </c>
      <c r="L122" s="5"/>
      <c r="M122" s="44">
        <v>2</v>
      </c>
      <c r="N122" s="44">
        <v>202</v>
      </c>
      <c r="O122" s="44">
        <v>21</v>
      </c>
      <c r="P122" s="44">
        <v>214</v>
      </c>
      <c r="Q122" s="44"/>
    </row>
    <row r="123" spans="1:17">
      <c r="A123">
        <f t="shared" si="1"/>
        <v>6</v>
      </c>
      <c r="B123" s="44" t="s">
        <v>23</v>
      </c>
      <c r="C123" s="44">
        <v>2010</v>
      </c>
      <c r="D123" s="44">
        <v>1362</v>
      </c>
      <c r="E123" s="44">
        <v>535</v>
      </c>
      <c r="F123" s="44">
        <v>43</v>
      </c>
      <c r="G123" s="44">
        <v>169</v>
      </c>
      <c r="H123" s="44">
        <v>977</v>
      </c>
      <c r="I123" s="44">
        <v>374</v>
      </c>
      <c r="J123" s="44">
        <v>20</v>
      </c>
      <c r="K123" s="44">
        <v>485</v>
      </c>
      <c r="L123" s="5"/>
      <c r="M123" s="44">
        <v>130</v>
      </c>
      <c r="N123" s="44">
        <v>264</v>
      </c>
      <c r="O123" s="44">
        <v>24</v>
      </c>
      <c r="P123" s="44">
        <v>326</v>
      </c>
      <c r="Q123" s="44"/>
    </row>
    <row r="124" spans="1:17">
      <c r="A124">
        <f t="shared" si="1"/>
        <v>6</v>
      </c>
      <c r="B124" s="44" t="s">
        <v>23</v>
      </c>
      <c r="C124" s="44">
        <v>2011</v>
      </c>
      <c r="D124" s="44">
        <v>1580</v>
      </c>
      <c r="E124" s="44">
        <v>483</v>
      </c>
      <c r="F124" s="44">
        <v>29</v>
      </c>
      <c r="G124" s="44">
        <v>180</v>
      </c>
      <c r="H124" s="44">
        <v>1037</v>
      </c>
      <c r="I124" s="44">
        <v>596</v>
      </c>
      <c r="J124" s="44">
        <v>26</v>
      </c>
      <c r="K124" s="44">
        <v>492</v>
      </c>
      <c r="L124" s="5"/>
      <c r="M124" s="44">
        <v>1</v>
      </c>
      <c r="N124" s="44">
        <v>426</v>
      </c>
      <c r="O124" s="44">
        <v>29</v>
      </c>
      <c r="P124" s="44">
        <v>461</v>
      </c>
      <c r="Q124" s="44"/>
    </row>
    <row r="125" spans="1:17">
      <c r="A125">
        <f t="shared" si="1"/>
        <v>6</v>
      </c>
      <c r="B125" s="44" t="s">
        <v>23</v>
      </c>
      <c r="C125" s="44">
        <v>2012</v>
      </c>
      <c r="D125" s="44">
        <v>1923</v>
      </c>
      <c r="E125" s="44">
        <v>558</v>
      </c>
      <c r="F125" s="44">
        <v>29</v>
      </c>
      <c r="G125" s="44">
        <v>180</v>
      </c>
      <c r="H125" s="44">
        <v>1054</v>
      </c>
      <c r="I125" s="44">
        <v>426</v>
      </c>
      <c r="J125" s="44">
        <v>19</v>
      </c>
      <c r="K125" s="44">
        <v>419</v>
      </c>
      <c r="L125" s="5"/>
      <c r="M125" s="44">
        <v>128</v>
      </c>
      <c r="N125" s="44">
        <v>300</v>
      </c>
      <c r="O125" s="44">
        <v>13</v>
      </c>
      <c r="P125" s="44">
        <v>409</v>
      </c>
      <c r="Q125" s="44"/>
    </row>
    <row r="126" spans="1:17">
      <c r="A126">
        <f t="shared" si="1"/>
        <v>6</v>
      </c>
      <c r="B126" s="44" t="s">
        <v>23</v>
      </c>
      <c r="C126" s="44">
        <v>2013</v>
      </c>
      <c r="D126" s="44">
        <v>2099</v>
      </c>
      <c r="E126" s="44">
        <v>540</v>
      </c>
      <c r="F126" s="44">
        <v>28</v>
      </c>
      <c r="G126" s="44">
        <v>189</v>
      </c>
      <c r="H126" s="44">
        <v>1083</v>
      </c>
      <c r="I126" s="44">
        <v>433</v>
      </c>
      <c r="J126" s="44">
        <v>15</v>
      </c>
      <c r="K126" s="44">
        <v>404</v>
      </c>
      <c r="L126" s="5"/>
      <c r="M126" s="44">
        <v>2</v>
      </c>
      <c r="N126" s="44">
        <v>304</v>
      </c>
      <c r="O126" s="44">
        <v>15</v>
      </c>
      <c r="P126" s="44">
        <v>449</v>
      </c>
      <c r="Q126" s="44"/>
    </row>
    <row r="127" spans="1:17">
      <c r="A127">
        <f t="shared" si="1"/>
        <v>6</v>
      </c>
      <c r="B127" s="44" t="s">
        <v>23</v>
      </c>
      <c r="C127" s="44">
        <v>2014</v>
      </c>
      <c r="D127" s="44">
        <v>2329</v>
      </c>
      <c r="E127" s="44">
        <v>794</v>
      </c>
      <c r="F127" s="44">
        <v>26</v>
      </c>
      <c r="G127" s="44">
        <v>188</v>
      </c>
      <c r="H127" s="44">
        <v>1113</v>
      </c>
      <c r="I127" s="44">
        <v>524</v>
      </c>
      <c r="J127" s="44">
        <v>41</v>
      </c>
      <c r="K127" s="44">
        <v>425</v>
      </c>
      <c r="L127" s="5"/>
      <c r="M127" s="44">
        <v>1</v>
      </c>
      <c r="N127" s="44">
        <v>365</v>
      </c>
      <c r="O127" s="44">
        <v>53</v>
      </c>
      <c r="P127" s="44">
        <v>469</v>
      </c>
      <c r="Q127" s="44"/>
    </row>
    <row r="128" spans="1:17">
      <c r="A128">
        <f t="shared" si="1"/>
        <v>6</v>
      </c>
      <c r="B128" s="44" t="s">
        <v>23</v>
      </c>
      <c r="C128" s="44">
        <v>2015</v>
      </c>
      <c r="D128" s="44">
        <v>2145</v>
      </c>
      <c r="E128" s="44">
        <v>808</v>
      </c>
      <c r="F128" s="44">
        <v>13</v>
      </c>
      <c r="G128" s="44">
        <v>205</v>
      </c>
      <c r="H128" s="44">
        <v>1134</v>
      </c>
      <c r="I128" s="44">
        <v>538</v>
      </c>
      <c r="J128" s="44">
        <v>55</v>
      </c>
      <c r="K128" s="44">
        <v>397</v>
      </c>
      <c r="L128" s="5"/>
      <c r="M128" s="44">
        <v>135</v>
      </c>
      <c r="N128" s="44">
        <v>364</v>
      </c>
      <c r="O128" s="44">
        <v>84</v>
      </c>
      <c r="P128" s="44">
        <v>480</v>
      </c>
      <c r="Q128" s="44"/>
    </row>
    <row r="129" spans="1:17">
      <c r="A129">
        <f t="shared" si="1"/>
        <v>6</v>
      </c>
      <c r="B129" s="44" t="s">
        <v>23</v>
      </c>
      <c r="C129" s="44">
        <v>2016</v>
      </c>
      <c r="D129" s="44">
        <v>2012</v>
      </c>
      <c r="E129" s="44">
        <v>988</v>
      </c>
      <c r="F129" s="44">
        <v>27</v>
      </c>
      <c r="G129" s="44">
        <v>180</v>
      </c>
      <c r="H129" s="44">
        <v>1230</v>
      </c>
      <c r="I129" s="44">
        <v>746</v>
      </c>
      <c r="J129" s="44">
        <v>65</v>
      </c>
      <c r="K129" s="44">
        <v>534</v>
      </c>
      <c r="L129" s="5"/>
      <c r="M129" s="44">
        <v>184</v>
      </c>
      <c r="N129" s="44">
        <v>480</v>
      </c>
      <c r="O129" s="44">
        <v>83</v>
      </c>
      <c r="P129" s="44">
        <v>634</v>
      </c>
      <c r="Q129" s="44"/>
    </row>
    <row r="130" spans="1:17">
      <c r="A130">
        <f t="shared" si="1"/>
        <v>6</v>
      </c>
      <c r="B130" s="44" t="s">
        <v>23</v>
      </c>
      <c r="C130" s="44">
        <v>2017</v>
      </c>
      <c r="D130" s="44">
        <v>2394</v>
      </c>
      <c r="E130" s="44">
        <v>1128</v>
      </c>
      <c r="F130" s="44">
        <v>28</v>
      </c>
      <c r="G130" s="44">
        <v>231</v>
      </c>
      <c r="H130" s="44">
        <v>1140</v>
      </c>
      <c r="I130" s="44">
        <v>695</v>
      </c>
      <c r="J130" s="44">
        <v>74</v>
      </c>
      <c r="K130" s="44">
        <v>402</v>
      </c>
      <c r="L130" s="5"/>
      <c r="M130" s="44">
        <v>1</v>
      </c>
      <c r="N130" s="44">
        <v>449</v>
      </c>
      <c r="O130" s="44">
        <v>89</v>
      </c>
      <c r="P130" s="44">
        <v>490</v>
      </c>
      <c r="Q130" s="44"/>
    </row>
    <row r="131" spans="1:17">
      <c r="A131">
        <f t="shared" si="1"/>
        <v>6</v>
      </c>
      <c r="B131" s="44" t="s">
        <v>23</v>
      </c>
      <c r="C131" s="44">
        <v>2018</v>
      </c>
      <c r="D131" s="44">
        <v>2682</v>
      </c>
      <c r="E131" s="44">
        <v>1003</v>
      </c>
      <c r="F131" s="44">
        <v>21</v>
      </c>
      <c r="G131" s="44">
        <v>240</v>
      </c>
      <c r="H131" s="44">
        <v>1051</v>
      </c>
      <c r="I131" s="44">
        <v>591</v>
      </c>
      <c r="J131" s="44">
        <v>64</v>
      </c>
      <c r="K131" s="44">
        <v>341</v>
      </c>
      <c r="L131" s="5"/>
      <c r="M131" s="44">
        <v>139</v>
      </c>
      <c r="N131" s="44">
        <v>337</v>
      </c>
      <c r="O131" s="44">
        <v>78</v>
      </c>
      <c r="P131" s="44">
        <v>400</v>
      </c>
      <c r="Q131" s="44"/>
    </row>
    <row r="132" spans="1:17">
      <c r="A132">
        <f t="shared" ref="A132:A195" si="2">IF(B132=B131, A131, A131+1)</f>
        <v>6</v>
      </c>
      <c r="B132" s="44" t="s">
        <v>23</v>
      </c>
      <c r="C132" s="44">
        <v>2019</v>
      </c>
      <c r="D132" s="44">
        <v>2489</v>
      </c>
      <c r="E132" s="44">
        <v>1193</v>
      </c>
      <c r="F132" s="44">
        <v>16</v>
      </c>
      <c r="G132" s="44">
        <v>223</v>
      </c>
      <c r="H132" s="44">
        <v>984</v>
      </c>
      <c r="I132" s="44">
        <v>749</v>
      </c>
      <c r="J132" s="44">
        <v>29</v>
      </c>
      <c r="K132" s="44">
        <v>313</v>
      </c>
      <c r="L132" s="5"/>
      <c r="M132" s="44">
        <v>137</v>
      </c>
      <c r="N132" s="44">
        <v>502</v>
      </c>
      <c r="O132" s="44">
        <v>29</v>
      </c>
      <c r="P132" s="44">
        <v>421</v>
      </c>
      <c r="Q132" s="44"/>
    </row>
    <row r="133" spans="1:17">
      <c r="A133">
        <f t="shared" si="2"/>
        <v>6</v>
      </c>
      <c r="B133" s="44" t="s">
        <v>23</v>
      </c>
      <c r="C133" s="44">
        <v>2020</v>
      </c>
      <c r="D133" s="44">
        <v>2007</v>
      </c>
      <c r="E133" s="44">
        <v>909</v>
      </c>
      <c r="F133" s="44">
        <v>19</v>
      </c>
      <c r="G133" s="44">
        <v>203</v>
      </c>
      <c r="H133" s="44">
        <v>881</v>
      </c>
      <c r="I133" s="44">
        <v>533</v>
      </c>
      <c r="J133" s="44">
        <v>20</v>
      </c>
      <c r="K133" s="44">
        <v>328</v>
      </c>
      <c r="L133" s="5"/>
      <c r="M133" s="44">
        <v>134</v>
      </c>
      <c r="N133" s="44">
        <v>331</v>
      </c>
      <c r="O133" s="44">
        <v>21</v>
      </c>
      <c r="P133" s="44">
        <v>382</v>
      </c>
      <c r="Q133" s="44"/>
    </row>
    <row r="134" spans="1:17">
      <c r="A134">
        <f t="shared" si="2"/>
        <v>6</v>
      </c>
      <c r="B134" s="44" t="s">
        <v>23</v>
      </c>
      <c r="C134" s="44">
        <v>2021</v>
      </c>
      <c r="D134" s="44">
        <v>2491</v>
      </c>
      <c r="E134" s="44">
        <v>1425</v>
      </c>
      <c r="F134" s="44">
        <v>16</v>
      </c>
      <c r="G134" s="44">
        <v>184</v>
      </c>
      <c r="H134" s="44">
        <v>1048</v>
      </c>
      <c r="I134" s="44">
        <v>610</v>
      </c>
      <c r="J134" s="44">
        <v>28</v>
      </c>
      <c r="K134" s="44">
        <v>372</v>
      </c>
      <c r="L134" s="5"/>
      <c r="M134" s="44">
        <v>122</v>
      </c>
      <c r="N134" s="44">
        <v>368</v>
      </c>
      <c r="O134" s="44">
        <v>31</v>
      </c>
      <c r="P134" s="44">
        <v>445</v>
      </c>
      <c r="Q134" s="44"/>
    </row>
    <row r="135" spans="1:17">
      <c r="A135">
        <f t="shared" si="2"/>
        <v>7</v>
      </c>
      <c r="B135" s="44" t="s">
        <v>69</v>
      </c>
      <c r="C135" s="44">
        <v>2000</v>
      </c>
      <c r="D135" s="44">
        <v>968</v>
      </c>
      <c r="E135" s="44">
        <v>1758</v>
      </c>
      <c r="F135" s="44">
        <v>174</v>
      </c>
      <c r="G135" s="44">
        <v>98</v>
      </c>
      <c r="H135" s="44">
        <v>126</v>
      </c>
      <c r="I135" s="44">
        <v>2676</v>
      </c>
      <c r="J135" s="44">
        <v>12</v>
      </c>
      <c r="K135" s="44">
        <v>6</v>
      </c>
      <c r="L135" s="5"/>
      <c r="M135" s="44">
        <v>24</v>
      </c>
      <c r="N135" s="44">
        <v>2614</v>
      </c>
      <c r="O135" s="44">
        <v>51</v>
      </c>
      <c r="P135" s="44">
        <v>36</v>
      </c>
      <c r="Q135" s="44"/>
    </row>
    <row r="136" spans="1:17">
      <c r="A136">
        <f t="shared" si="2"/>
        <v>7</v>
      </c>
      <c r="B136" s="44" t="s">
        <v>69</v>
      </c>
      <c r="C136" s="44">
        <v>2001</v>
      </c>
      <c r="D136" s="44">
        <v>905</v>
      </c>
      <c r="E136" s="44">
        <v>1675</v>
      </c>
      <c r="F136" s="44">
        <v>179</v>
      </c>
      <c r="G136" s="44">
        <v>82</v>
      </c>
      <c r="H136" s="44">
        <v>120</v>
      </c>
      <c r="I136" s="44">
        <v>2809</v>
      </c>
      <c r="J136" s="44">
        <v>16</v>
      </c>
      <c r="K136" s="44">
        <v>6</v>
      </c>
      <c r="L136" s="5"/>
      <c r="M136" s="44">
        <v>18</v>
      </c>
      <c r="N136" s="44">
        <v>2736</v>
      </c>
      <c r="O136" s="44">
        <v>30</v>
      </c>
      <c r="P136" s="44">
        <v>22</v>
      </c>
      <c r="Q136" s="44"/>
    </row>
    <row r="137" spans="1:17">
      <c r="A137">
        <f t="shared" si="2"/>
        <v>7</v>
      </c>
      <c r="B137" s="44" t="s">
        <v>69</v>
      </c>
      <c r="C137" s="44">
        <v>2002</v>
      </c>
      <c r="D137" s="44">
        <v>967</v>
      </c>
      <c r="E137" s="44">
        <v>2097</v>
      </c>
      <c r="F137" s="44">
        <v>299</v>
      </c>
      <c r="G137" s="44">
        <v>55</v>
      </c>
      <c r="H137" s="44">
        <v>147</v>
      </c>
      <c r="I137" s="44">
        <v>3877</v>
      </c>
      <c r="J137" s="44">
        <v>20</v>
      </c>
      <c r="K137" s="44">
        <v>5</v>
      </c>
      <c r="L137" s="5"/>
      <c r="M137" s="44">
        <v>21</v>
      </c>
      <c r="N137" s="44">
        <v>3811</v>
      </c>
      <c r="O137" s="44">
        <v>43</v>
      </c>
      <c r="P137" s="44">
        <v>44</v>
      </c>
      <c r="Q137" s="44"/>
    </row>
    <row r="138" spans="1:17">
      <c r="A138">
        <f t="shared" si="2"/>
        <v>7</v>
      </c>
      <c r="B138" s="44" t="s">
        <v>69</v>
      </c>
      <c r="C138" s="44">
        <v>2003</v>
      </c>
      <c r="D138" s="44">
        <v>797</v>
      </c>
      <c r="E138" s="44">
        <v>2520</v>
      </c>
      <c r="F138" s="44">
        <v>570</v>
      </c>
      <c r="G138" s="44">
        <v>43</v>
      </c>
      <c r="H138" s="44">
        <v>154</v>
      </c>
      <c r="I138" s="44">
        <v>4883</v>
      </c>
      <c r="J138" s="44">
        <v>10</v>
      </c>
      <c r="K138" s="44">
        <v>6</v>
      </c>
      <c r="L138" s="5"/>
      <c r="M138" s="44">
        <v>30</v>
      </c>
      <c r="N138" s="44">
        <v>4833</v>
      </c>
      <c r="O138" s="44">
        <v>27</v>
      </c>
      <c r="P138" s="44">
        <v>51</v>
      </c>
      <c r="Q138" s="44"/>
    </row>
    <row r="139" spans="1:17">
      <c r="A139">
        <f t="shared" si="2"/>
        <v>7</v>
      </c>
      <c r="B139" s="44" t="s">
        <v>69</v>
      </c>
      <c r="C139" s="44">
        <v>2004</v>
      </c>
      <c r="D139" s="44">
        <v>1007</v>
      </c>
      <c r="E139" s="44">
        <v>2981</v>
      </c>
      <c r="F139" s="44">
        <v>472</v>
      </c>
      <c r="G139" s="44">
        <v>43</v>
      </c>
      <c r="H139" s="44">
        <v>201</v>
      </c>
      <c r="I139" s="44">
        <v>6061</v>
      </c>
      <c r="J139" s="44">
        <v>14</v>
      </c>
      <c r="K139" s="44">
        <v>7</v>
      </c>
      <c r="L139" s="5"/>
      <c r="M139" s="44">
        <v>65</v>
      </c>
      <c r="N139" s="44">
        <v>5956</v>
      </c>
      <c r="O139" s="44">
        <v>40</v>
      </c>
      <c r="P139" s="44">
        <v>52</v>
      </c>
      <c r="Q139" s="44"/>
    </row>
    <row r="140" spans="1:17">
      <c r="A140">
        <f t="shared" si="2"/>
        <v>7</v>
      </c>
      <c r="B140" s="44" t="s">
        <v>69</v>
      </c>
      <c r="C140" s="44">
        <v>2005</v>
      </c>
      <c r="D140" s="44">
        <v>1148</v>
      </c>
      <c r="E140" s="44">
        <v>2956</v>
      </c>
      <c r="F140" s="44">
        <v>620</v>
      </c>
      <c r="G140" s="44">
        <v>34</v>
      </c>
      <c r="H140" s="44">
        <v>195</v>
      </c>
      <c r="I140" s="44">
        <v>5262</v>
      </c>
      <c r="J140" s="44">
        <v>18</v>
      </c>
      <c r="K140" s="44">
        <v>5</v>
      </c>
      <c r="L140" s="5"/>
      <c r="M140" s="44">
        <v>92</v>
      </c>
      <c r="N140" s="44">
        <v>5183</v>
      </c>
      <c r="O140" s="44">
        <v>35</v>
      </c>
      <c r="P140" s="44">
        <v>59</v>
      </c>
      <c r="Q140" s="44"/>
    </row>
    <row r="141" spans="1:17">
      <c r="A141">
        <f t="shared" si="2"/>
        <v>7</v>
      </c>
      <c r="B141" s="44" t="s">
        <v>69</v>
      </c>
      <c r="C141" s="44">
        <v>2006</v>
      </c>
      <c r="D141" s="44">
        <v>971</v>
      </c>
      <c r="E141" s="44">
        <v>2440</v>
      </c>
      <c r="F141" s="44">
        <v>468</v>
      </c>
      <c r="G141" s="44">
        <v>28</v>
      </c>
      <c r="H141" s="44">
        <v>199</v>
      </c>
      <c r="I141" s="44">
        <v>4722</v>
      </c>
      <c r="J141" s="44">
        <v>17</v>
      </c>
      <c r="K141" s="44">
        <v>8</v>
      </c>
      <c r="L141" s="5"/>
      <c r="M141" s="44">
        <v>89</v>
      </c>
      <c r="N141" s="44">
        <v>4645</v>
      </c>
      <c r="O141" s="44">
        <v>36</v>
      </c>
      <c r="P141" s="44">
        <v>38</v>
      </c>
      <c r="Q141" s="44"/>
    </row>
    <row r="142" spans="1:17">
      <c r="A142">
        <f t="shared" si="2"/>
        <v>7</v>
      </c>
      <c r="B142" s="44" t="s">
        <v>69</v>
      </c>
      <c r="C142" s="44">
        <v>2007</v>
      </c>
      <c r="D142" s="44">
        <v>849</v>
      </c>
      <c r="E142" s="44">
        <v>2792</v>
      </c>
      <c r="F142" s="44">
        <v>457</v>
      </c>
      <c r="G142" s="44">
        <v>36</v>
      </c>
      <c r="H142" s="44">
        <v>187</v>
      </c>
      <c r="I142" s="44">
        <v>4554</v>
      </c>
      <c r="J142" s="44">
        <v>48</v>
      </c>
      <c r="K142" s="44">
        <v>5</v>
      </c>
      <c r="L142" s="5"/>
      <c r="M142" s="44">
        <v>111</v>
      </c>
      <c r="N142" s="44">
        <v>4495</v>
      </c>
      <c r="O142" s="44">
        <v>64</v>
      </c>
      <c r="P142" s="44">
        <v>43</v>
      </c>
      <c r="Q142" s="44"/>
    </row>
    <row r="143" spans="1:17">
      <c r="A143">
        <f t="shared" si="2"/>
        <v>7</v>
      </c>
      <c r="B143" s="44" t="s">
        <v>69</v>
      </c>
      <c r="C143" s="44">
        <v>2008</v>
      </c>
      <c r="D143" s="44">
        <v>1203</v>
      </c>
      <c r="E143" s="44">
        <v>2586</v>
      </c>
      <c r="F143" s="44">
        <v>496</v>
      </c>
      <c r="G143" s="44">
        <v>37</v>
      </c>
      <c r="H143" s="44">
        <v>279</v>
      </c>
      <c r="I143" s="44">
        <v>3312</v>
      </c>
      <c r="J143" s="44">
        <v>12</v>
      </c>
      <c r="K143" s="44">
        <v>7</v>
      </c>
      <c r="L143" s="5"/>
      <c r="M143" s="44">
        <v>131</v>
      </c>
      <c r="N143" s="44">
        <v>3282</v>
      </c>
      <c r="O143" s="44">
        <v>70</v>
      </c>
      <c r="P143" s="44">
        <v>28</v>
      </c>
      <c r="Q143" s="44"/>
    </row>
    <row r="144" spans="1:17">
      <c r="A144">
        <f t="shared" si="2"/>
        <v>7</v>
      </c>
      <c r="B144" s="44" t="s">
        <v>69</v>
      </c>
      <c r="C144" s="44">
        <v>2009</v>
      </c>
      <c r="D144" s="44">
        <v>950</v>
      </c>
      <c r="E144" s="44">
        <v>1182</v>
      </c>
      <c r="F144" s="44">
        <v>251</v>
      </c>
      <c r="G144" s="44">
        <v>34</v>
      </c>
      <c r="H144" s="44">
        <v>149</v>
      </c>
      <c r="I144" s="44">
        <v>723</v>
      </c>
      <c r="J144" s="44">
        <v>10</v>
      </c>
      <c r="K144" s="44">
        <v>1</v>
      </c>
      <c r="L144" s="5"/>
      <c r="M144" s="44">
        <v>42</v>
      </c>
      <c r="N144" s="44">
        <v>679</v>
      </c>
      <c r="O144" s="44">
        <v>100</v>
      </c>
      <c r="P144" s="44">
        <v>23</v>
      </c>
      <c r="Q144" s="44"/>
    </row>
    <row r="145" spans="1:17">
      <c r="A145">
        <f t="shared" si="2"/>
        <v>7</v>
      </c>
      <c r="B145" s="44" t="s">
        <v>69</v>
      </c>
      <c r="C145" s="44">
        <v>2010</v>
      </c>
      <c r="D145" s="44">
        <v>1075</v>
      </c>
      <c r="E145" s="44">
        <v>1151</v>
      </c>
      <c r="F145" s="44">
        <v>172</v>
      </c>
      <c r="G145" s="44">
        <v>27</v>
      </c>
      <c r="H145" s="44">
        <v>82</v>
      </c>
      <c r="I145" s="44">
        <v>613</v>
      </c>
      <c r="J145" s="44">
        <v>13</v>
      </c>
      <c r="K145" s="44">
        <v>3</v>
      </c>
      <c r="L145" s="5"/>
      <c r="M145" s="44">
        <v>37</v>
      </c>
      <c r="N145" s="44">
        <v>572</v>
      </c>
      <c r="O145" s="44">
        <v>18</v>
      </c>
      <c r="P145" s="44">
        <v>28</v>
      </c>
      <c r="Q145" s="44"/>
    </row>
    <row r="146" spans="1:17">
      <c r="A146">
        <f t="shared" si="2"/>
        <v>7</v>
      </c>
      <c r="B146" s="44" t="s">
        <v>69</v>
      </c>
      <c r="C146" s="44">
        <v>2011</v>
      </c>
      <c r="D146" s="44">
        <v>1447</v>
      </c>
      <c r="E146" s="44">
        <v>1214</v>
      </c>
      <c r="F146" s="44">
        <v>189</v>
      </c>
      <c r="G146" s="44">
        <v>18</v>
      </c>
      <c r="H146" s="44">
        <v>174</v>
      </c>
      <c r="I146" s="44">
        <v>499</v>
      </c>
      <c r="J146" s="44">
        <v>37</v>
      </c>
      <c r="K146" s="44">
        <v>1</v>
      </c>
      <c r="L146" s="5"/>
      <c r="M146" s="44">
        <v>48</v>
      </c>
      <c r="N146" s="44">
        <v>457</v>
      </c>
      <c r="O146" s="44">
        <v>44</v>
      </c>
      <c r="P146" s="44">
        <v>15</v>
      </c>
      <c r="Q146" s="44"/>
    </row>
    <row r="147" spans="1:17">
      <c r="A147">
        <f t="shared" si="2"/>
        <v>7</v>
      </c>
      <c r="B147" s="44" t="s">
        <v>69</v>
      </c>
      <c r="C147" s="44">
        <v>2012</v>
      </c>
      <c r="D147" s="44">
        <v>1271</v>
      </c>
      <c r="E147" s="44">
        <v>1692</v>
      </c>
      <c r="F147" s="44">
        <v>166</v>
      </c>
      <c r="G147" s="44">
        <v>23</v>
      </c>
      <c r="H147" s="44">
        <v>166</v>
      </c>
      <c r="I147" s="44">
        <v>553</v>
      </c>
      <c r="J147" s="44">
        <v>21</v>
      </c>
      <c r="K147" s="44">
        <v>2</v>
      </c>
      <c r="L147" s="5"/>
      <c r="M147" s="44">
        <v>61</v>
      </c>
      <c r="N147" s="44">
        <v>485</v>
      </c>
      <c r="O147" s="44">
        <v>41</v>
      </c>
      <c r="P147" s="44">
        <v>27</v>
      </c>
      <c r="Q147" s="44"/>
    </row>
    <row r="148" spans="1:17">
      <c r="A148">
        <f t="shared" si="2"/>
        <v>7</v>
      </c>
      <c r="B148" s="44" t="s">
        <v>69</v>
      </c>
      <c r="C148" s="44">
        <v>2013</v>
      </c>
      <c r="D148" s="44">
        <v>1791</v>
      </c>
      <c r="E148" s="44">
        <v>1990</v>
      </c>
      <c r="F148" s="44">
        <v>216</v>
      </c>
      <c r="G148" s="44">
        <v>33</v>
      </c>
      <c r="H148" s="44">
        <v>233</v>
      </c>
      <c r="I148" s="44">
        <v>962</v>
      </c>
      <c r="J148" s="44">
        <v>16</v>
      </c>
      <c r="K148" s="44">
        <v>2</v>
      </c>
      <c r="L148" s="5"/>
      <c r="M148" s="44">
        <v>55</v>
      </c>
      <c r="N148" s="44">
        <v>900</v>
      </c>
      <c r="O148" s="44">
        <v>35</v>
      </c>
      <c r="P148" s="44">
        <v>20</v>
      </c>
      <c r="Q148" s="44"/>
    </row>
    <row r="149" spans="1:17">
      <c r="A149">
        <f t="shared" si="2"/>
        <v>7</v>
      </c>
      <c r="B149" s="44" t="s">
        <v>69</v>
      </c>
      <c r="C149" s="44">
        <v>2014</v>
      </c>
      <c r="D149" s="44">
        <v>1951</v>
      </c>
      <c r="E149" s="44">
        <v>2682</v>
      </c>
      <c r="F149" s="44">
        <v>277</v>
      </c>
      <c r="G149" s="44">
        <v>32</v>
      </c>
      <c r="H149" s="44">
        <v>240</v>
      </c>
      <c r="I149" s="44">
        <v>1155</v>
      </c>
      <c r="J149" s="44">
        <v>30</v>
      </c>
      <c r="K149" s="44">
        <v>2</v>
      </c>
      <c r="L149" s="5"/>
      <c r="M149" s="44">
        <v>62</v>
      </c>
      <c r="N149" s="44">
        <v>1108</v>
      </c>
      <c r="O149" s="44">
        <v>51</v>
      </c>
      <c r="P149" s="44">
        <v>19</v>
      </c>
      <c r="Q149" s="44"/>
    </row>
    <row r="150" spans="1:17">
      <c r="A150">
        <f t="shared" si="2"/>
        <v>7</v>
      </c>
      <c r="B150" s="189" t="s">
        <v>69</v>
      </c>
      <c r="C150" s="189">
        <v>2015</v>
      </c>
      <c r="D150" s="189">
        <v>1789</v>
      </c>
      <c r="E150" s="189">
        <v>2779</v>
      </c>
      <c r="F150" s="189">
        <v>280</v>
      </c>
      <c r="G150" s="189">
        <v>38</v>
      </c>
      <c r="H150" s="189">
        <v>182</v>
      </c>
      <c r="I150" s="189">
        <v>1509</v>
      </c>
      <c r="J150" s="189">
        <v>81</v>
      </c>
      <c r="K150" s="189">
        <v>4</v>
      </c>
      <c r="M150" s="192">
        <v>51</v>
      </c>
      <c r="N150" s="192">
        <v>1452</v>
      </c>
      <c r="O150" s="192">
        <v>129</v>
      </c>
      <c r="P150" s="192">
        <v>28</v>
      </c>
    </row>
    <row r="151" spans="1:17">
      <c r="A151">
        <f t="shared" si="2"/>
        <v>7</v>
      </c>
      <c r="B151" s="189" t="s">
        <v>69</v>
      </c>
      <c r="C151" s="189">
        <v>2016</v>
      </c>
      <c r="D151" s="189">
        <v>1619</v>
      </c>
      <c r="E151" s="189">
        <v>2669</v>
      </c>
      <c r="F151" s="189">
        <v>240</v>
      </c>
      <c r="G151" s="189">
        <v>32</v>
      </c>
      <c r="H151" s="189">
        <v>180</v>
      </c>
      <c r="I151" s="189">
        <v>1571</v>
      </c>
      <c r="J151" s="189">
        <v>74</v>
      </c>
      <c r="K151" s="189">
        <v>2</v>
      </c>
      <c r="M151" s="192">
        <v>47</v>
      </c>
      <c r="N151" s="192">
        <v>1497</v>
      </c>
      <c r="O151" s="192">
        <v>146</v>
      </c>
      <c r="P151" s="192">
        <v>36</v>
      </c>
    </row>
    <row r="152" spans="1:17">
      <c r="A152">
        <f t="shared" si="2"/>
        <v>7</v>
      </c>
      <c r="B152" s="189" t="s">
        <v>69</v>
      </c>
      <c r="C152" s="189">
        <v>2017</v>
      </c>
      <c r="D152" s="189">
        <v>2130</v>
      </c>
      <c r="E152" s="189">
        <v>3252</v>
      </c>
      <c r="F152" s="189">
        <v>330</v>
      </c>
      <c r="G152" s="189">
        <v>42</v>
      </c>
      <c r="H152" s="189">
        <v>238</v>
      </c>
      <c r="I152" s="189">
        <v>1938</v>
      </c>
      <c r="J152" s="189">
        <v>103</v>
      </c>
      <c r="K152" s="189">
        <v>2</v>
      </c>
      <c r="M152" s="192">
        <v>47</v>
      </c>
      <c r="N152" s="192">
        <v>1819</v>
      </c>
      <c r="O152" s="192">
        <v>203</v>
      </c>
      <c r="P152" s="192">
        <v>38</v>
      </c>
    </row>
    <row r="153" spans="1:17">
      <c r="A153">
        <f t="shared" si="2"/>
        <v>7</v>
      </c>
      <c r="B153" s="189" t="s">
        <v>69</v>
      </c>
      <c r="C153" s="189">
        <v>2018</v>
      </c>
      <c r="D153" s="189">
        <v>2261</v>
      </c>
      <c r="E153" s="189">
        <v>3203</v>
      </c>
      <c r="F153" s="189">
        <v>439</v>
      </c>
      <c r="G153" s="189">
        <v>44</v>
      </c>
      <c r="H153" s="189">
        <v>255</v>
      </c>
      <c r="I153" s="189">
        <v>1996</v>
      </c>
      <c r="J153" s="189">
        <v>63</v>
      </c>
      <c r="K153" s="189">
        <v>8</v>
      </c>
      <c r="M153" s="192">
        <v>43</v>
      </c>
      <c r="N153" s="192">
        <v>1897</v>
      </c>
      <c r="O153" s="192">
        <v>165</v>
      </c>
      <c r="P153" s="192">
        <v>33</v>
      </c>
    </row>
    <row r="154" spans="1:17">
      <c r="A154">
        <f t="shared" si="2"/>
        <v>7</v>
      </c>
      <c r="B154" s="189" t="s">
        <v>69</v>
      </c>
      <c r="C154" s="189">
        <v>2019</v>
      </c>
      <c r="D154" s="189">
        <v>2156</v>
      </c>
      <c r="E154" s="189">
        <v>3328</v>
      </c>
      <c r="F154" s="189">
        <v>424</v>
      </c>
      <c r="G154" s="189">
        <v>35</v>
      </c>
      <c r="H154" s="189">
        <v>209</v>
      </c>
      <c r="I154" s="189">
        <v>1988</v>
      </c>
      <c r="J154" s="189">
        <v>88</v>
      </c>
      <c r="K154" s="189">
        <v>0</v>
      </c>
      <c r="M154" s="192">
        <v>24</v>
      </c>
      <c r="N154" s="192">
        <v>1908</v>
      </c>
      <c r="O154" s="192">
        <v>160</v>
      </c>
      <c r="P154" s="192">
        <v>31</v>
      </c>
    </row>
    <row r="155" spans="1:17">
      <c r="A155">
        <f t="shared" si="2"/>
        <v>7</v>
      </c>
      <c r="B155" s="189" t="s">
        <v>69</v>
      </c>
      <c r="C155" s="189">
        <v>2020</v>
      </c>
      <c r="D155" s="189">
        <v>1941</v>
      </c>
      <c r="E155" s="189">
        <v>2561</v>
      </c>
      <c r="F155" s="189">
        <v>301</v>
      </c>
      <c r="G155" s="189">
        <v>20</v>
      </c>
      <c r="H155" s="189">
        <v>179</v>
      </c>
      <c r="I155" s="189">
        <v>1768</v>
      </c>
      <c r="J155" s="189">
        <v>81</v>
      </c>
      <c r="K155" s="189">
        <v>2</v>
      </c>
      <c r="M155" s="192">
        <v>12</v>
      </c>
      <c r="N155" s="192">
        <v>1708</v>
      </c>
      <c r="O155" s="192">
        <v>171</v>
      </c>
      <c r="P155" s="192">
        <v>25</v>
      </c>
    </row>
    <row r="156" spans="1:17">
      <c r="A156">
        <f t="shared" si="2"/>
        <v>7</v>
      </c>
      <c r="B156" s="189" t="s">
        <v>69</v>
      </c>
      <c r="C156" s="189">
        <v>2021</v>
      </c>
      <c r="D156" s="189">
        <v>2338</v>
      </c>
      <c r="E156" s="189">
        <v>3394</v>
      </c>
      <c r="F156" s="189">
        <v>362</v>
      </c>
      <c r="G156" s="189">
        <v>30</v>
      </c>
      <c r="H156" s="189">
        <v>201</v>
      </c>
      <c r="I156" s="189">
        <v>2461</v>
      </c>
      <c r="J156" s="189">
        <v>67</v>
      </c>
      <c r="K156" s="189">
        <v>3</v>
      </c>
      <c r="M156" s="192">
        <v>13</v>
      </c>
      <c r="N156" s="192">
        <v>2393</v>
      </c>
      <c r="O156" s="192">
        <v>153</v>
      </c>
      <c r="P156" s="192">
        <v>23</v>
      </c>
    </row>
    <row r="157" spans="1:17">
      <c r="A157">
        <f t="shared" si="2"/>
        <v>8</v>
      </c>
    </row>
    <row r="158" spans="1:17">
      <c r="A158">
        <f t="shared" si="2"/>
        <v>8</v>
      </c>
    </row>
    <row r="159" spans="1:17">
      <c r="A159">
        <f t="shared" si="2"/>
        <v>8</v>
      </c>
    </row>
    <row r="160" spans="1:17">
      <c r="A160">
        <f t="shared" si="2"/>
        <v>8</v>
      </c>
    </row>
    <row r="161" spans="1:1">
      <c r="A161">
        <f t="shared" si="2"/>
        <v>8</v>
      </c>
    </row>
    <row r="162" spans="1:1">
      <c r="A162">
        <f t="shared" si="2"/>
        <v>8</v>
      </c>
    </row>
    <row r="163" spans="1:1">
      <c r="A163">
        <f t="shared" si="2"/>
        <v>8</v>
      </c>
    </row>
    <row r="164" spans="1:1">
      <c r="A164">
        <f t="shared" si="2"/>
        <v>8</v>
      </c>
    </row>
    <row r="165" spans="1:1">
      <c r="A165">
        <f t="shared" si="2"/>
        <v>8</v>
      </c>
    </row>
    <row r="166" spans="1:1">
      <c r="A166">
        <f t="shared" si="2"/>
        <v>8</v>
      </c>
    </row>
    <row r="167" spans="1:1">
      <c r="A167">
        <f t="shared" si="2"/>
        <v>8</v>
      </c>
    </row>
    <row r="168" spans="1:1">
      <c r="A168">
        <f t="shared" si="2"/>
        <v>8</v>
      </c>
    </row>
    <row r="169" spans="1:1">
      <c r="A169">
        <f t="shared" si="2"/>
        <v>8</v>
      </c>
    </row>
    <row r="170" spans="1:1">
      <c r="A170">
        <f t="shared" si="2"/>
        <v>8</v>
      </c>
    </row>
    <row r="171" spans="1:1">
      <c r="A171">
        <f t="shared" si="2"/>
        <v>8</v>
      </c>
    </row>
    <row r="172" spans="1:1">
      <c r="A172">
        <f t="shared" si="2"/>
        <v>8</v>
      </c>
    </row>
    <row r="173" spans="1:1">
      <c r="A173">
        <f t="shared" si="2"/>
        <v>8</v>
      </c>
    </row>
    <row r="174" spans="1:1">
      <c r="A174">
        <f t="shared" si="2"/>
        <v>8</v>
      </c>
    </row>
    <row r="175" spans="1:1">
      <c r="A175">
        <f t="shared" si="2"/>
        <v>8</v>
      </c>
    </row>
    <row r="176" spans="1:1">
      <c r="A176">
        <f t="shared" si="2"/>
        <v>8</v>
      </c>
    </row>
    <row r="177" spans="1:1">
      <c r="A177">
        <f t="shared" si="2"/>
        <v>8</v>
      </c>
    </row>
    <row r="178" spans="1:1">
      <c r="A178">
        <f t="shared" si="2"/>
        <v>8</v>
      </c>
    </row>
    <row r="179" spans="1:1">
      <c r="A179">
        <f t="shared" si="2"/>
        <v>8</v>
      </c>
    </row>
    <row r="180" spans="1:1">
      <c r="A180">
        <f t="shared" si="2"/>
        <v>8</v>
      </c>
    </row>
    <row r="181" spans="1:1">
      <c r="A181">
        <f t="shared" si="2"/>
        <v>8</v>
      </c>
    </row>
    <row r="182" spans="1:1">
      <c r="A182">
        <f t="shared" si="2"/>
        <v>8</v>
      </c>
    </row>
    <row r="183" spans="1:1">
      <c r="A183">
        <f t="shared" si="2"/>
        <v>8</v>
      </c>
    </row>
    <row r="184" spans="1:1">
      <c r="A184">
        <f t="shared" si="2"/>
        <v>8</v>
      </c>
    </row>
    <row r="185" spans="1:1">
      <c r="A185">
        <f t="shared" si="2"/>
        <v>8</v>
      </c>
    </row>
    <row r="186" spans="1:1">
      <c r="A186">
        <f t="shared" si="2"/>
        <v>8</v>
      </c>
    </row>
    <row r="187" spans="1:1">
      <c r="A187">
        <f t="shared" si="2"/>
        <v>8</v>
      </c>
    </row>
    <row r="188" spans="1:1">
      <c r="A188">
        <f t="shared" si="2"/>
        <v>8</v>
      </c>
    </row>
    <row r="189" spans="1:1">
      <c r="A189">
        <f t="shared" si="2"/>
        <v>8</v>
      </c>
    </row>
    <row r="190" spans="1:1">
      <c r="A190">
        <f t="shared" si="2"/>
        <v>8</v>
      </c>
    </row>
    <row r="191" spans="1:1">
      <c r="A191">
        <f t="shared" si="2"/>
        <v>8</v>
      </c>
    </row>
    <row r="192" spans="1:1">
      <c r="A192">
        <f t="shared" si="2"/>
        <v>8</v>
      </c>
    </row>
    <row r="193" spans="1:1">
      <c r="A193">
        <f t="shared" si="2"/>
        <v>8</v>
      </c>
    </row>
    <row r="194" spans="1:1">
      <c r="A194">
        <f t="shared" si="2"/>
        <v>8</v>
      </c>
    </row>
    <row r="195" spans="1:1">
      <c r="A195">
        <f t="shared" si="2"/>
        <v>8</v>
      </c>
    </row>
    <row r="196" spans="1:1">
      <c r="A196">
        <f t="shared" ref="A196:A259" si="3">IF(B196=B195, A195, A195+1)</f>
        <v>8</v>
      </c>
    </row>
    <row r="197" spans="1:1">
      <c r="A197">
        <f t="shared" si="3"/>
        <v>8</v>
      </c>
    </row>
    <row r="198" spans="1:1">
      <c r="A198">
        <f t="shared" si="3"/>
        <v>8</v>
      </c>
    </row>
    <row r="199" spans="1:1">
      <c r="A199">
        <f t="shared" si="3"/>
        <v>8</v>
      </c>
    </row>
    <row r="200" spans="1:1">
      <c r="A200">
        <f t="shared" si="3"/>
        <v>8</v>
      </c>
    </row>
    <row r="201" spans="1:1">
      <c r="A201">
        <f t="shared" si="3"/>
        <v>8</v>
      </c>
    </row>
    <row r="202" spans="1:1">
      <c r="A202">
        <f t="shared" si="3"/>
        <v>8</v>
      </c>
    </row>
    <row r="203" spans="1:1">
      <c r="A203">
        <f t="shared" si="3"/>
        <v>8</v>
      </c>
    </row>
    <row r="204" spans="1:1">
      <c r="A204">
        <f t="shared" si="3"/>
        <v>8</v>
      </c>
    </row>
    <row r="205" spans="1:1">
      <c r="A205">
        <f t="shared" si="3"/>
        <v>8</v>
      </c>
    </row>
    <row r="206" spans="1:1">
      <c r="A206">
        <f t="shared" si="3"/>
        <v>8</v>
      </c>
    </row>
    <row r="207" spans="1:1">
      <c r="A207">
        <f t="shared" si="3"/>
        <v>8</v>
      </c>
    </row>
    <row r="208" spans="1:1">
      <c r="A208">
        <f t="shared" si="3"/>
        <v>8</v>
      </c>
    </row>
    <row r="209" spans="1:1">
      <c r="A209">
        <f t="shared" si="3"/>
        <v>8</v>
      </c>
    </row>
    <row r="210" spans="1:1">
      <c r="A210">
        <f t="shared" si="3"/>
        <v>8</v>
      </c>
    </row>
    <row r="211" spans="1:1">
      <c r="A211">
        <f t="shared" si="3"/>
        <v>8</v>
      </c>
    </row>
    <row r="212" spans="1:1">
      <c r="A212">
        <f t="shared" si="3"/>
        <v>8</v>
      </c>
    </row>
    <row r="213" spans="1:1">
      <c r="A213">
        <f t="shared" si="3"/>
        <v>8</v>
      </c>
    </row>
    <row r="214" spans="1:1">
      <c r="A214">
        <f t="shared" si="3"/>
        <v>8</v>
      </c>
    </row>
    <row r="215" spans="1:1">
      <c r="A215">
        <f t="shared" si="3"/>
        <v>8</v>
      </c>
    </row>
    <row r="216" spans="1:1">
      <c r="A216">
        <f t="shared" si="3"/>
        <v>8</v>
      </c>
    </row>
    <row r="217" spans="1:1">
      <c r="A217">
        <f t="shared" si="3"/>
        <v>8</v>
      </c>
    </row>
    <row r="218" spans="1:1">
      <c r="A218">
        <f t="shared" si="3"/>
        <v>8</v>
      </c>
    </row>
    <row r="219" spans="1:1">
      <c r="A219">
        <f t="shared" si="3"/>
        <v>8</v>
      </c>
    </row>
    <row r="220" spans="1:1">
      <c r="A220">
        <f t="shared" si="3"/>
        <v>8</v>
      </c>
    </row>
    <row r="221" spans="1:1">
      <c r="A221">
        <f t="shared" si="3"/>
        <v>8</v>
      </c>
    </row>
    <row r="222" spans="1:1">
      <c r="A222">
        <f t="shared" si="3"/>
        <v>8</v>
      </c>
    </row>
    <row r="223" spans="1:1">
      <c r="A223">
        <f t="shared" si="3"/>
        <v>8</v>
      </c>
    </row>
    <row r="224" spans="1:1">
      <c r="A224">
        <f t="shared" si="3"/>
        <v>8</v>
      </c>
    </row>
    <row r="225" spans="1:1">
      <c r="A225">
        <f t="shared" si="3"/>
        <v>8</v>
      </c>
    </row>
    <row r="226" spans="1:1">
      <c r="A226">
        <f t="shared" si="3"/>
        <v>8</v>
      </c>
    </row>
    <row r="227" spans="1:1">
      <c r="A227">
        <f t="shared" si="3"/>
        <v>8</v>
      </c>
    </row>
    <row r="228" spans="1:1">
      <c r="A228">
        <f t="shared" si="3"/>
        <v>8</v>
      </c>
    </row>
    <row r="229" spans="1:1">
      <c r="A229">
        <f t="shared" si="3"/>
        <v>8</v>
      </c>
    </row>
    <row r="230" spans="1:1">
      <c r="A230">
        <f t="shared" si="3"/>
        <v>8</v>
      </c>
    </row>
    <row r="231" spans="1:1">
      <c r="A231">
        <f t="shared" si="3"/>
        <v>8</v>
      </c>
    </row>
    <row r="232" spans="1:1">
      <c r="A232">
        <f t="shared" si="3"/>
        <v>8</v>
      </c>
    </row>
    <row r="233" spans="1:1">
      <c r="A233">
        <f t="shared" si="3"/>
        <v>8</v>
      </c>
    </row>
    <row r="234" spans="1:1">
      <c r="A234">
        <f t="shared" si="3"/>
        <v>8</v>
      </c>
    </row>
    <row r="235" spans="1:1">
      <c r="A235">
        <f t="shared" si="3"/>
        <v>8</v>
      </c>
    </row>
    <row r="236" spans="1:1">
      <c r="A236">
        <f t="shared" si="3"/>
        <v>8</v>
      </c>
    </row>
    <row r="237" spans="1:1">
      <c r="A237">
        <f t="shared" si="3"/>
        <v>8</v>
      </c>
    </row>
    <row r="238" spans="1:1">
      <c r="A238">
        <f t="shared" si="3"/>
        <v>8</v>
      </c>
    </row>
    <row r="239" spans="1:1">
      <c r="A239">
        <f t="shared" si="3"/>
        <v>8</v>
      </c>
    </row>
    <row r="240" spans="1:1">
      <c r="A240">
        <f t="shared" si="3"/>
        <v>8</v>
      </c>
    </row>
    <row r="241" spans="1:1">
      <c r="A241">
        <f t="shared" si="3"/>
        <v>8</v>
      </c>
    </row>
    <row r="242" spans="1:1">
      <c r="A242">
        <f t="shared" si="3"/>
        <v>8</v>
      </c>
    </row>
    <row r="243" spans="1:1">
      <c r="A243">
        <f t="shared" si="3"/>
        <v>8</v>
      </c>
    </row>
    <row r="244" spans="1:1">
      <c r="A244">
        <f t="shared" si="3"/>
        <v>8</v>
      </c>
    </row>
    <row r="245" spans="1:1">
      <c r="A245">
        <f t="shared" si="3"/>
        <v>8</v>
      </c>
    </row>
    <row r="246" spans="1:1">
      <c r="A246">
        <f t="shared" si="3"/>
        <v>8</v>
      </c>
    </row>
    <row r="247" spans="1:1">
      <c r="A247">
        <f t="shared" si="3"/>
        <v>8</v>
      </c>
    </row>
    <row r="248" spans="1:1">
      <c r="A248">
        <f t="shared" si="3"/>
        <v>8</v>
      </c>
    </row>
    <row r="249" spans="1:1">
      <c r="A249">
        <f t="shared" si="3"/>
        <v>8</v>
      </c>
    </row>
    <row r="250" spans="1:1">
      <c r="A250">
        <f t="shared" si="3"/>
        <v>8</v>
      </c>
    </row>
    <row r="251" spans="1:1">
      <c r="A251">
        <f t="shared" si="3"/>
        <v>8</v>
      </c>
    </row>
    <row r="252" spans="1:1">
      <c r="A252">
        <f t="shared" si="3"/>
        <v>8</v>
      </c>
    </row>
    <row r="253" spans="1:1">
      <c r="A253">
        <f t="shared" si="3"/>
        <v>8</v>
      </c>
    </row>
    <row r="254" spans="1:1">
      <c r="A254">
        <f t="shared" si="3"/>
        <v>8</v>
      </c>
    </row>
    <row r="255" spans="1:1">
      <c r="A255">
        <f t="shared" si="3"/>
        <v>8</v>
      </c>
    </row>
    <row r="256" spans="1:1">
      <c r="A256">
        <f t="shared" si="3"/>
        <v>8</v>
      </c>
    </row>
    <row r="257" spans="1:1">
      <c r="A257">
        <f t="shared" si="3"/>
        <v>8</v>
      </c>
    </row>
    <row r="258" spans="1:1">
      <c r="A258">
        <f t="shared" si="3"/>
        <v>8</v>
      </c>
    </row>
    <row r="259" spans="1:1">
      <c r="A259">
        <f t="shared" si="3"/>
        <v>8</v>
      </c>
    </row>
    <row r="260" spans="1:1">
      <c r="A260">
        <f t="shared" ref="A260:A323" si="4">IF(B260=B259, A259, A259+1)</f>
        <v>8</v>
      </c>
    </row>
    <row r="261" spans="1:1">
      <c r="A261">
        <f t="shared" si="4"/>
        <v>8</v>
      </c>
    </row>
    <row r="262" spans="1:1">
      <c r="A262">
        <f t="shared" si="4"/>
        <v>8</v>
      </c>
    </row>
    <row r="263" spans="1:1">
      <c r="A263">
        <f t="shared" si="4"/>
        <v>8</v>
      </c>
    </row>
    <row r="264" spans="1:1">
      <c r="A264">
        <f t="shared" si="4"/>
        <v>8</v>
      </c>
    </row>
    <row r="265" spans="1:1">
      <c r="A265">
        <f t="shared" si="4"/>
        <v>8</v>
      </c>
    </row>
    <row r="266" spans="1:1">
      <c r="A266">
        <f t="shared" si="4"/>
        <v>8</v>
      </c>
    </row>
    <row r="267" spans="1:1">
      <c r="A267">
        <f t="shared" si="4"/>
        <v>8</v>
      </c>
    </row>
    <row r="268" spans="1:1">
      <c r="A268">
        <f t="shared" si="4"/>
        <v>8</v>
      </c>
    </row>
    <row r="269" spans="1:1">
      <c r="A269">
        <f t="shared" si="4"/>
        <v>8</v>
      </c>
    </row>
    <row r="270" spans="1:1">
      <c r="A270">
        <f t="shared" si="4"/>
        <v>8</v>
      </c>
    </row>
    <row r="271" spans="1:1">
      <c r="A271">
        <f t="shared" si="4"/>
        <v>8</v>
      </c>
    </row>
    <row r="272" spans="1:1">
      <c r="A272">
        <f t="shared" si="4"/>
        <v>8</v>
      </c>
    </row>
    <row r="273" spans="1:1">
      <c r="A273">
        <f t="shared" si="4"/>
        <v>8</v>
      </c>
    </row>
    <row r="274" spans="1:1">
      <c r="A274">
        <f t="shared" si="4"/>
        <v>8</v>
      </c>
    </row>
    <row r="275" spans="1:1">
      <c r="A275">
        <f t="shared" si="4"/>
        <v>8</v>
      </c>
    </row>
    <row r="276" spans="1:1">
      <c r="A276">
        <f t="shared" si="4"/>
        <v>8</v>
      </c>
    </row>
    <row r="277" spans="1:1">
      <c r="A277">
        <f t="shared" si="4"/>
        <v>8</v>
      </c>
    </row>
    <row r="278" spans="1:1">
      <c r="A278">
        <f t="shared" si="4"/>
        <v>8</v>
      </c>
    </row>
    <row r="279" spans="1:1">
      <c r="A279">
        <f t="shared" si="4"/>
        <v>8</v>
      </c>
    </row>
    <row r="280" spans="1:1">
      <c r="A280">
        <f t="shared" si="4"/>
        <v>8</v>
      </c>
    </row>
    <row r="281" spans="1:1">
      <c r="A281">
        <f t="shared" si="4"/>
        <v>8</v>
      </c>
    </row>
    <row r="282" spans="1:1">
      <c r="A282">
        <f t="shared" si="4"/>
        <v>8</v>
      </c>
    </row>
    <row r="283" spans="1:1">
      <c r="A283">
        <f t="shared" si="4"/>
        <v>8</v>
      </c>
    </row>
    <row r="284" spans="1:1">
      <c r="A284">
        <f t="shared" si="4"/>
        <v>8</v>
      </c>
    </row>
    <row r="285" spans="1:1">
      <c r="A285">
        <f t="shared" si="4"/>
        <v>8</v>
      </c>
    </row>
    <row r="286" spans="1:1">
      <c r="A286">
        <f t="shared" si="4"/>
        <v>8</v>
      </c>
    </row>
    <row r="287" spans="1:1">
      <c r="A287">
        <f t="shared" si="4"/>
        <v>8</v>
      </c>
    </row>
    <row r="288" spans="1:1">
      <c r="A288">
        <f t="shared" si="4"/>
        <v>8</v>
      </c>
    </row>
    <row r="289" spans="1:1">
      <c r="A289">
        <f t="shared" si="4"/>
        <v>8</v>
      </c>
    </row>
    <row r="290" spans="1:1">
      <c r="A290">
        <f t="shared" si="4"/>
        <v>8</v>
      </c>
    </row>
    <row r="291" spans="1:1">
      <c r="A291">
        <f t="shared" si="4"/>
        <v>8</v>
      </c>
    </row>
    <row r="292" spans="1:1">
      <c r="A292">
        <f t="shared" si="4"/>
        <v>8</v>
      </c>
    </row>
    <row r="293" spans="1:1">
      <c r="A293">
        <f t="shared" si="4"/>
        <v>8</v>
      </c>
    </row>
    <row r="294" spans="1:1">
      <c r="A294">
        <f t="shared" si="4"/>
        <v>8</v>
      </c>
    </row>
    <row r="295" spans="1:1">
      <c r="A295">
        <f t="shared" si="4"/>
        <v>8</v>
      </c>
    </row>
    <row r="296" spans="1:1">
      <c r="A296">
        <f t="shared" si="4"/>
        <v>8</v>
      </c>
    </row>
    <row r="297" spans="1:1">
      <c r="A297">
        <f t="shared" si="4"/>
        <v>8</v>
      </c>
    </row>
    <row r="298" spans="1:1">
      <c r="A298">
        <f t="shared" si="4"/>
        <v>8</v>
      </c>
    </row>
    <row r="299" spans="1:1">
      <c r="A299">
        <f t="shared" si="4"/>
        <v>8</v>
      </c>
    </row>
    <row r="300" spans="1:1">
      <c r="A300">
        <f t="shared" si="4"/>
        <v>8</v>
      </c>
    </row>
    <row r="301" spans="1:1">
      <c r="A301">
        <f t="shared" si="4"/>
        <v>8</v>
      </c>
    </row>
    <row r="302" spans="1:1">
      <c r="A302">
        <f t="shared" si="4"/>
        <v>8</v>
      </c>
    </row>
    <row r="303" spans="1:1">
      <c r="A303">
        <f t="shared" si="4"/>
        <v>8</v>
      </c>
    </row>
    <row r="304" spans="1:1">
      <c r="A304">
        <f t="shared" si="4"/>
        <v>8</v>
      </c>
    </row>
    <row r="305" spans="1:1">
      <c r="A305">
        <f t="shared" si="4"/>
        <v>8</v>
      </c>
    </row>
    <row r="306" spans="1:1">
      <c r="A306">
        <f t="shared" si="4"/>
        <v>8</v>
      </c>
    </row>
    <row r="307" spans="1:1">
      <c r="A307">
        <f t="shared" si="4"/>
        <v>8</v>
      </c>
    </row>
    <row r="308" spans="1:1">
      <c r="A308">
        <f t="shared" si="4"/>
        <v>8</v>
      </c>
    </row>
    <row r="309" spans="1:1">
      <c r="A309">
        <f t="shared" si="4"/>
        <v>8</v>
      </c>
    </row>
    <row r="310" spans="1:1">
      <c r="A310">
        <f t="shared" si="4"/>
        <v>8</v>
      </c>
    </row>
    <row r="311" spans="1:1">
      <c r="A311">
        <f t="shared" si="4"/>
        <v>8</v>
      </c>
    </row>
    <row r="312" spans="1:1">
      <c r="A312">
        <f t="shared" si="4"/>
        <v>8</v>
      </c>
    </row>
    <row r="313" spans="1:1">
      <c r="A313">
        <f t="shared" si="4"/>
        <v>8</v>
      </c>
    </row>
    <row r="314" spans="1:1">
      <c r="A314">
        <f t="shared" si="4"/>
        <v>8</v>
      </c>
    </row>
    <row r="315" spans="1:1">
      <c r="A315">
        <f t="shared" si="4"/>
        <v>8</v>
      </c>
    </row>
    <row r="316" spans="1:1">
      <c r="A316">
        <f t="shared" si="4"/>
        <v>8</v>
      </c>
    </row>
    <row r="317" spans="1:1">
      <c r="A317">
        <f t="shared" si="4"/>
        <v>8</v>
      </c>
    </row>
    <row r="318" spans="1:1">
      <c r="A318">
        <f t="shared" si="4"/>
        <v>8</v>
      </c>
    </row>
    <row r="319" spans="1:1">
      <c r="A319">
        <f t="shared" si="4"/>
        <v>8</v>
      </c>
    </row>
    <row r="320" spans="1:1">
      <c r="A320">
        <f t="shared" si="4"/>
        <v>8</v>
      </c>
    </row>
    <row r="321" spans="1:1">
      <c r="A321">
        <f t="shared" si="4"/>
        <v>8</v>
      </c>
    </row>
    <row r="322" spans="1:1">
      <c r="A322">
        <f t="shared" si="4"/>
        <v>8</v>
      </c>
    </row>
    <row r="323" spans="1:1">
      <c r="A323">
        <f t="shared" si="4"/>
        <v>8</v>
      </c>
    </row>
    <row r="324" spans="1:1">
      <c r="A324">
        <f t="shared" ref="A324:A387" si="5">IF(B324=B323, A323, A323+1)</f>
        <v>8</v>
      </c>
    </row>
    <row r="325" spans="1:1">
      <c r="A325">
        <f t="shared" si="5"/>
        <v>8</v>
      </c>
    </row>
    <row r="326" spans="1:1">
      <c r="A326">
        <f t="shared" si="5"/>
        <v>8</v>
      </c>
    </row>
    <row r="327" spans="1:1">
      <c r="A327">
        <f t="shared" si="5"/>
        <v>8</v>
      </c>
    </row>
    <row r="328" spans="1:1">
      <c r="A328">
        <f t="shared" si="5"/>
        <v>8</v>
      </c>
    </row>
    <row r="329" spans="1:1">
      <c r="A329">
        <f t="shared" si="5"/>
        <v>8</v>
      </c>
    </row>
    <row r="330" spans="1:1">
      <c r="A330">
        <f t="shared" si="5"/>
        <v>8</v>
      </c>
    </row>
    <row r="331" spans="1:1">
      <c r="A331">
        <f t="shared" si="5"/>
        <v>8</v>
      </c>
    </row>
    <row r="332" spans="1:1">
      <c r="A332">
        <f t="shared" si="5"/>
        <v>8</v>
      </c>
    </row>
    <row r="333" spans="1:1">
      <c r="A333">
        <f t="shared" si="5"/>
        <v>8</v>
      </c>
    </row>
    <row r="334" spans="1:1">
      <c r="A334">
        <f t="shared" si="5"/>
        <v>8</v>
      </c>
    </row>
    <row r="335" spans="1:1">
      <c r="A335">
        <f t="shared" si="5"/>
        <v>8</v>
      </c>
    </row>
    <row r="336" spans="1:1">
      <c r="A336">
        <f t="shared" si="5"/>
        <v>8</v>
      </c>
    </row>
    <row r="337" spans="1:1">
      <c r="A337">
        <f t="shared" si="5"/>
        <v>8</v>
      </c>
    </row>
    <row r="338" spans="1:1">
      <c r="A338">
        <f t="shared" si="5"/>
        <v>8</v>
      </c>
    </row>
    <row r="339" spans="1:1">
      <c r="A339">
        <f t="shared" si="5"/>
        <v>8</v>
      </c>
    </row>
    <row r="340" spans="1:1">
      <c r="A340">
        <f t="shared" si="5"/>
        <v>8</v>
      </c>
    </row>
    <row r="341" spans="1:1">
      <c r="A341">
        <f t="shared" si="5"/>
        <v>8</v>
      </c>
    </row>
    <row r="342" spans="1:1">
      <c r="A342">
        <f t="shared" si="5"/>
        <v>8</v>
      </c>
    </row>
    <row r="343" spans="1:1">
      <c r="A343">
        <f t="shared" si="5"/>
        <v>8</v>
      </c>
    </row>
    <row r="344" spans="1:1">
      <c r="A344">
        <f t="shared" si="5"/>
        <v>8</v>
      </c>
    </row>
    <row r="345" spans="1:1">
      <c r="A345">
        <f t="shared" si="5"/>
        <v>8</v>
      </c>
    </row>
    <row r="346" spans="1:1">
      <c r="A346">
        <f t="shared" si="5"/>
        <v>8</v>
      </c>
    </row>
    <row r="347" spans="1:1">
      <c r="A347">
        <f t="shared" si="5"/>
        <v>8</v>
      </c>
    </row>
    <row r="348" spans="1:1">
      <c r="A348">
        <f t="shared" si="5"/>
        <v>8</v>
      </c>
    </row>
    <row r="349" spans="1:1">
      <c r="A349">
        <f t="shared" si="5"/>
        <v>8</v>
      </c>
    </row>
    <row r="350" spans="1:1">
      <c r="A350">
        <f t="shared" si="5"/>
        <v>8</v>
      </c>
    </row>
    <row r="351" spans="1:1">
      <c r="A351">
        <f t="shared" si="5"/>
        <v>8</v>
      </c>
    </row>
    <row r="352" spans="1:1">
      <c r="A352">
        <f t="shared" si="5"/>
        <v>8</v>
      </c>
    </row>
    <row r="353" spans="1:1">
      <c r="A353">
        <f t="shared" si="5"/>
        <v>8</v>
      </c>
    </row>
    <row r="354" spans="1:1">
      <c r="A354">
        <f t="shared" si="5"/>
        <v>8</v>
      </c>
    </row>
    <row r="355" spans="1:1">
      <c r="A355">
        <f t="shared" si="5"/>
        <v>8</v>
      </c>
    </row>
    <row r="356" spans="1:1">
      <c r="A356">
        <f t="shared" si="5"/>
        <v>8</v>
      </c>
    </row>
    <row r="357" spans="1:1">
      <c r="A357">
        <f t="shared" si="5"/>
        <v>8</v>
      </c>
    </row>
    <row r="358" spans="1:1">
      <c r="A358">
        <f t="shared" si="5"/>
        <v>8</v>
      </c>
    </row>
    <row r="359" spans="1:1">
      <c r="A359">
        <f t="shared" si="5"/>
        <v>8</v>
      </c>
    </row>
    <row r="360" spans="1:1">
      <c r="A360">
        <f t="shared" si="5"/>
        <v>8</v>
      </c>
    </row>
    <row r="361" spans="1:1">
      <c r="A361">
        <f t="shared" si="5"/>
        <v>8</v>
      </c>
    </row>
    <row r="362" spans="1:1">
      <c r="A362">
        <f t="shared" si="5"/>
        <v>8</v>
      </c>
    </row>
    <row r="363" spans="1:1">
      <c r="A363">
        <f t="shared" si="5"/>
        <v>8</v>
      </c>
    </row>
    <row r="364" spans="1:1">
      <c r="A364">
        <f t="shared" si="5"/>
        <v>8</v>
      </c>
    </row>
    <row r="365" spans="1:1">
      <c r="A365">
        <f t="shared" si="5"/>
        <v>8</v>
      </c>
    </row>
    <row r="366" spans="1:1">
      <c r="A366">
        <f t="shared" si="5"/>
        <v>8</v>
      </c>
    </row>
    <row r="367" spans="1:1">
      <c r="A367">
        <f t="shared" si="5"/>
        <v>8</v>
      </c>
    </row>
    <row r="368" spans="1:1">
      <c r="A368">
        <f t="shared" si="5"/>
        <v>8</v>
      </c>
    </row>
    <row r="369" spans="1:1">
      <c r="A369">
        <f t="shared" si="5"/>
        <v>8</v>
      </c>
    </row>
    <row r="370" spans="1:1">
      <c r="A370">
        <f t="shared" si="5"/>
        <v>8</v>
      </c>
    </row>
    <row r="371" spans="1:1">
      <c r="A371">
        <f t="shared" si="5"/>
        <v>8</v>
      </c>
    </row>
    <row r="372" spans="1:1">
      <c r="A372">
        <f t="shared" si="5"/>
        <v>8</v>
      </c>
    </row>
    <row r="373" spans="1:1">
      <c r="A373">
        <f t="shared" si="5"/>
        <v>8</v>
      </c>
    </row>
    <row r="374" spans="1:1">
      <c r="A374">
        <f t="shared" si="5"/>
        <v>8</v>
      </c>
    </row>
    <row r="375" spans="1:1">
      <c r="A375">
        <f t="shared" si="5"/>
        <v>8</v>
      </c>
    </row>
    <row r="376" spans="1:1">
      <c r="A376">
        <f t="shared" si="5"/>
        <v>8</v>
      </c>
    </row>
    <row r="377" spans="1:1">
      <c r="A377">
        <f t="shared" si="5"/>
        <v>8</v>
      </c>
    </row>
    <row r="378" spans="1:1">
      <c r="A378">
        <f t="shared" si="5"/>
        <v>8</v>
      </c>
    </row>
    <row r="379" spans="1:1">
      <c r="A379">
        <f t="shared" si="5"/>
        <v>8</v>
      </c>
    </row>
    <row r="380" spans="1:1">
      <c r="A380">
        <f t="shared" si="5"/>
        <v>8</v>
      </c>
    </row>
    <row r="381" spans="1:1">
      <c r="A381">
        <f t="shared" si="5"/>
        <v>8</v>
      </c>
    </row>
    <row r="382" spans="1:1">
      <c r="A382">
        <f t="shared" si="5"/>
        <v>8</v>
      </c>
    </row>
    <row r="383" spans="1:1">
      <c r="A383">
        <f t="shared" si="5"/>
        <v>8</v>
      </c>
    </row>
    <row r="384" spans="1:1">
      <c r="A384">
        <f t="shared" si="5"/>
        <v>8</v>
      </c>
    </row>
    <row r="385" spans="1:1">
      <c r="A385">
        <f t="shared" si="5"/>
        <v>8</v>
      </c>
    </row>
    <row r="386" spans="1:1">
      <c r="A386">
        <f t="shared" si="5"/>
        <v>8</v>
      </c>
    </row>
    <row r="387" spans="1:1">
      <c r="A387">
        <f t="shared" si="5"/>
        <v>8</v>
      </c>
    </row>
    <row r="388" spans="1:1">
      <c r="A388">
        <f t="shared" ref="A388:A451" si="6">IF(B388=B387, A387, A387+1)</f>
        <v>8</v>
      </c>
    </row>
    <row r="389" spans="1:1">
      <c r="A389">
        <f t="shared" si="6"/>
        <v>8</v>
      </c>
    </row>
    <row r="390" spans="1:1">
      <c r="A390">
        <f t="shared" si="6"/>
        <v>8</v>
      </c>
    </row>
    <row r="391" spans="1:1">
      <c r="A391">
        <f t="shared" si="6"/>
        <v>8</v>
      </c>
    </row>
    <row r="392" spans="1:1">
      <c r="A392">
        <f t="shared" si="6"/>
        <v>8</v>
      </c>
    </row>
    <row r="393" spans="1:1">
      <c r="A393">
        <f t="shared" si="6"/>
        <v>8</v>
      </c>
    </row>
    <row r="394" spans="1:1">
      <c r="A394">
        <f t="shared" si="6"/>
        <v>8</v>
      </c>
    </row>
    <row r="395" spans="1:1">
      <c r="A395">
        <f t="shared" si="6"/>
        <v>8</v>
      </c>
    </row>
    <row r="396" spans="1:1">
      <c r="A396">
        <f t="shared" si="6"/>
        <v>8</v>
      </c>
    </row>
    <row r="397" spans="1:1">
      <c r="A397">
        <f t="shared" si="6"/>
        <v>8</v>
      </c>
    </row>
    <row r="398" spans="1:1">
      <c r="A398">
        <f t="shared" si="6"/>
        <v>8</v>
      </c>
    </row>
    <row r="399" spans="1:1">
      <c r="A399">
        <f t="shared" si="6"/>
        <v>8</v>
      </c>
    </row>
    <row r="400" spans="1:1">
      <c r="A400">
        <f t="shared" si="6"/>
        <v>8</v>
      </c>
    </row>
    <row r="401" spans="1:1">
      <c r="A401">
        <f t="shared" si="6"/>
        <v>8</v>
      </c>
    </row>
    <row r="402" spans="1:1">
      <c r="A402">
        <f t="shared" si="6"/>
        <v>8</v>
      </c>
    </row>
    <row r="403" spans="1:1">
      <c r="A403">
        <f t="shared" si="6"/>
        <v>8</v>
      </c>
    </row>
    <row r="404" spans="1:1">
      <c r="A404">
        <f t="shared" si="6"/>
        <v>8</v>
      </c>
    </row>
    <row r="405" spans="1:1">
      <c r="A405">
        <f t="shared" si="6"/>
        <v>8</v>
      </c>
    </row>
    <row r="406" spans="1:1">
      <c r="A406">
        <f t="shared" si="6"/>
        <v>8</v>
      </c>
    </row>
    <row r="407" spans="1:1">
      <c r="A407">
        <f t="shared" si="6"/>
        <v>8</v>
      </c>
    </row>
    <row r="408" spans="1:1">
      <c r="A408">
        <f t="shared" si="6"/>
        <v>8</v>
      </c>
    </row>
    <row r="409" spans="1:1">
      <c r="A409">
        <f t="shared" si="6"/>
        <v>8</v>
      </c>
    </row>
    <row r="410" spans="1:1">
      <c r="A410">
        <f t="shared" si="6"/>
        <v>8</v>
      </c>
    </row>
    <row r="411" spans="1:1">
      <c r="A411">
        <f t="shared" si="6"/>
        <v>8</v>
      </c>
    </row>
    <row r="412" spans="1:1">
      <c r="A412">
        <f t="shared" si="6"/>
        <v>8</v>
      </c>
    </row>
    <row r="413" spans="1:1">
      <c r="A413">
        <f t="shared" si="6"/>
        <v>8</v>
      </c>
    </row>
    <row r="414" spans="1:1">
      <c r="A414">
        <f t="shared" si="6"/>
        <v>8</v>
      </c>
    </row>
    <row r="415" spans="1:1">
      <c r="A415">
        <f t="shared" si="6"/>
        <v>8</v>
      </c>
    </row>
    <row r="416" spans="1:1">
      <c r="A416">
        <f t="shared" si="6"/>
        <v>8</v>
      </c>
    </row>
    <row r="417" spans="1:1">
      <c r="A417">
        <f t="shared" si="6"/>
        <v>8</v>
      </c>
    </row>
    <row r="418" spans="1:1">
      <c r="A418">
        <f t="shared" si="6"/>
        <v>8</v>
      </c>
    </row>
    <row r="419" spans="1:1">
      <c r="A419">
        <f t="shared" si="6"/>
        <v>8</v>
      </c>
    </row>
    <row r="420" spans="1:1">
      <c r="A420">
        <f t="shared" si="6"/>
        <v>8</v>
      </c>
    </row>
    <row r="421" spans="1:1">
      <c r="A421">
        <f t="shared" si="6"/>
        <v>8</v>
      </c>
    </row>
    <row r="422" spans="1:1">
      <c r="A422">
        <f t="shared" si="6"/>
        <v>8</v>
      </c>
    </row>
    <row r="423" spans="1:1">
      <c r="A423">
        <f t="shared" si="6"/>
        <v>8</v>
      </c>
    </row>
    <row r="424" spans="1:1">
      <c r="A424">
        <f t="shared" si="6"/>
        <v>8</v>
      </c>
    </row>
    <row r="425" spans="1:1">
      <c r="A425">
        <f t="shared" si="6"/>
        <v>8</v>
      </c>
    </row>
    <row r="426" spans="1:1">
      <c r="A426">
        <f t="shared" si="6"/>
        <v>8</v>
      </c>
    </row>
    <row r="427" spans="1:1">
      <c r="A427">
        <f t="shared" si="6"/>
        <v>8</v>
      </c>
    </row>
    <row r="428" spans="1:1">
      <c r="A428">
        <f t="shared" si="6"/>
        <v>8</v>
      </c>
    </row>
    <row r="429" spans="1:1">
      <c r="A429">
        <f t="shared" si="6"/>
        <v>8</v>
      </c>
    </row>
    <row r="430" spans="1:1">
      <c r="A430">
        <f t="shared" si="6"/>
        <v>8</v>
      </c>
    </row>
    <row r="431" spans="1:1">
      <c r="A431">
        <f t="shared" si="6"/>
        <v>8</v>
      </c>
    </row>
    <row r="432" spans="1:1">
      <c r="A432">
        <f t="shared" si="6"/>
        <v>8</v>
      </c>
    </row>
    <row r="433" spans="1:1">
      <c r="A433">
        <f t="shared" si="6"/>
        <v>8</v>
      </c>
    </row>
    <row r="434" spans="1:1">
      <c r="A434">
        <f t="shared" si="6"/>
        <v>8</v>
      </c>
    </row>
    <row r="435" spans="1:1">
      <c r="A435">
        <f t="shared" si="6"/>
        <v>8</v>
      </c>
    </row>
    <row r="436" spans="1:1">
      <c r="A436">
        <f t="shared" si="6"/>
        <v>8</v>
      </c>
    </row>
    <row r="437" spans="1:1">
      <c r="A437">
        <f t="shared" si="6"/>
        <v>8</v>
      </c>
    </row>
    <row r="438" spans="1:1">
      <c r="A438">
        <f t="shared" si="6"/>
        <v>8</v>
      </c>
    </row>
    <row r="439" spans="1:1">
      <c r="A439">
        <f t="shared" si="6"/>
        <v>8</v>
      </c>
    </row>
    <row r="440" spans="1:1">
      <c r="A440">
        <f t="shared" si="6"/>
        <v>8</v>
      </c>
    </row>
    <row r="441" spans="1:1">
      <c r="A441">
        <f t="shared" si="6"/>
        <v>8</v>
      </c>
    </row>
    <row r="442" spans="1:1">
      <c r="A442">
        <f t="shared" si="6"/>
        <v>8</v>
      </c>
    </row>
    <row r="443" spans="1:1">
      <c r="A443">
        <f t="shared" si="6"/>
        <v>8</v>
      </c>
    </row>
    <row r="444" spans="1:1">
      <c r="A444">
        <f t="shared" si="6"/>
        <v>8</v>
      </c>
    </row>
    <row r="445" spans="1:1">
      <c r="A445">
        <f t="shared" si="6"/>
        <v>8</v>
      </c>
    </row>
    <row r="446" spans="1:1">
      <c r="A446">
        <f t="shared" si="6"/>
        <v>8</v>
      </c>
    </row>
    <row r="447" spans="1:1">
      <c r="A447">
        <f t="shared" si="6"/>
        <v>8</v>
      </c>
    </row>
    <row r="448" spans="1:1">
      <c r="A448">
        <f t="shared" si="6"/>
        <v>8</v>
      </c>
    </row>
    <row r="449" spans="1:1">
      <c r="A449">
        <f t="shared" si="6"/>
        <v>8</v>
      </c>
    </row>
    <row r="450" spans="1:1">
      <c r="A450">
        <f t="shared" si="6"/>
        <v>8</v>
      </c>
    </row>
    <row r="451" spans="1:1">
      <c r="A451">
        <f t="shared" si="6"/>
        <v>8</v>
      </c>
    </row>
    <row r="452" spans="1:1">
      <c r="A452">
        <f t="shared" ref="A452:A515" si="7">IF(B452=B451, A451, A451+1)</f>
        <v>8</v>
      </c>
    </row>
    <row r="453" spans="1:1">
      <c r="A453">
        <f t="shared" si="7"/>
        <v>8</v>
      </c>
    </row>
    <row r="454" spans="1:1">
      <c r="A454">
        <f t="shared" si="7"/>
        <v>8</v>
      </c>
    </row>
    <row r="455" spans="1:1">
      <c r="A455">
        <f t="shared" si="7"/>
        <v>8</v>
      </c>
    </row>
    <row r="456" spans="1:1">
      <c r="A456">
        <f t="shared" si="7"/>
        <v>8</v>
      </c>
    </row>
    <row r="457" spans="1:1">
      <c r="A457">
        <f t="shared" si="7"/>
        <v>8</v>
      </c>
    </row>
    <row r="458" spans="1:1">
      <c r="A458">
        <f t="shared" si="7"/>
        <v>8</v>
      </c>
    </row>
    <row r="459" spans="1:1">
      <c r="A459">
        <f t="shared" si="7"/>
        <v>8</v>
      </c>
    </row>
    <row r="460" spans="1:1">
      <c r="A460">
        <f t="shared" si="7"/>
        <v>8</v>
      </c>
    </row>
    <row r="461" spans="1:1">
      <c r="A461">
        <f t="shared" si="7"/>
        <v>8</v>
      </c>
    </row>
    <row r="462" spans="1:1">
      <c r="A462">
        <f t="shared" si="7"/>
        <v>8</v>
      </c>
    </row>
    <row r="463" spans="1:1">
      <c r="A463">
        <f t="shared" si="7"/>
        <v>8</v>
      </c>
    </row>
    <row r="464" spans="1:1">
      <c r="A464">
        <f t="shared" si="7"/>
        <v>8</v>
      </c>
    </row>
    <row r="465" spans="1:1">
      <c r="A465">
        <f t="shared" si="7"/>
        <v>8</v>
      </c>
    </row>
    <row r="466" spans="1:1">
      <c r="A466">
        <f t="shared" si="7"/>
        <v>8</v>
      </c>
    </row>
    <row r="467" spans="1:1">
      <c r="A467">
        <f t="shared" si="7"/>
        <v>8</v>
      </c>
    </row>
    <row r="468" spans="1:1">
      <c r="A468">
        <f t="shared" si="7"/>
        <v>8</v>
      </c>
    </row>
    <row r="469" spans="1:1">
      <c r="A469">
        <f t="shared" si="7"/>
        <v>8</v>
      </c>
    </row>
    <row r="470" spans="1:1">
      <c r="A470">
        <f t="shared" si="7"/>
        <v>8</v>
      </c>
    </row>
    <row r="471" spans="1:1">
      <c r="A471">
        <f t="shared" si="7"/>
        <v>8</v>
      </c>
    </row>
    <row r="472" spans="1:1">
      <c r="A472">
        <f t="shared" si="7"/>
        <v>8</v>
      </c>
    </row>
    <row r="473" spans="1:1">
      <c r="A473">
        <f t="shared" si="7"/>
        <v>8</v>
      </c>
    </row>
    <row r="474" spans="1:1">
      <c r="A474">
        <f t="shared" si="7"/>
        <v>8</v>
      </c>
    </row>
    <row r="475" spans="1:1">
      <c r="A475">
        <f t="shared" si="7"/>
        <v>8</v>
      </c>
    </row>
    <row r="476" spans="1:1">
      <c r="A476">
        <f t="shared" si="7"/>
        <v>8</v>
      </c>
    </row>
    <row r="477" spans="1:1">
      <c r="A477">
        <f t="shared" si="7"/>
        <v>8</v>
      </c>
    </row>
    <row r="478" spans="1:1">
      <c r="A478">
        <f t="shared" si="7"/>
        <v>8</v>
      </c>
    </row>
    <row r="479" spans="1:1">
      <c r="A479">
        <f t="shared" si="7"/>
        <v>8</v>
      </c>
    </row>
    <row r="480" spans="1:1">
      <c r="A480">
        <f t="shared" si="7"/>
        <v>8</v>
      </c>
    </row>
    <row r="481" spans="1:1">
      <c r="A481">
        <f t="shared" si="7"/>
        <v>8</v>
      </c>
    </row>
    <row r="482" spans="1:1">
      <c r="A482">
        <f t="shared" si="7"/>
        <v>8</v>
      </c>
    </row>
    <row r="483" spans="1:1">
      <c r="A483">
        <f t="shared" si="7"/>
        <v>8</v>
      </c>
    </row>
    <row r="484" spans="1:1">
      <c r="A484">
        <f t="shared" si="7"/>
        <v>8</v>
      </c>
    </row>
    <row r="485" spans="1:1">
      <c r="A485">
        <f t="shared" si="7"/>
        <v>8</v>
      </c>
    </row>
    <row r="486" spans="1:1">
      <c r="A486">
        <f t="shared" si="7"/>
        <v>8</v>
      </c>
    </row>
    <row r="487" spans="1:1">
      <c r="A487">
        <f t="shared" si="7"/>
        <v>8</v>
      </c>
    </row>
    <row r="488" spans="1:1">
      <c r="A488">
        <f t="shared" si="7"/>
        <v>8</v>
      </c>
    </row>
    <row r="489" spans="1:1">
      <c r="A489">
        <f t="shared" si="7"/>
        <v>8</v>
      </c>
    </row>
    <row r="490" spans="1:1">
      <c r="A490">
        <f t="shared" si="7"/>
        <v>8</v>
      </c>
    </row>
    <row r="491" spans="1:1">
      <c r="A491">
        <f t="shared" si="7"/>
        <v>8</v>
      </c>
    </row>
    <row r="492" spans="1:1">
      <c r="A492">
        <f t="shared" si="7"/>
        <v>8</v>
      </c>
    </row>
    <row r="493" spans="1:1">
      <c r="A493">
        <f t="shared" si="7"/>
        <v>8</v>
      </c>
    </row>
    <row r="494" spans="1:1">
      <c r="A494">
        <f t="shared" si="7"/>
        <v>8</v>
      </c>
    </row>
    <row r="495" spans="1:1">
      <c r="A495">
        <f t="shared" si="7"/>
        <v>8</v>
      </c>
    </row>
    <row r="496" spans="1:1">
      <c r="A496">
        <f t="shared" si="7"/>
        <v>8</v>
      </c>
    </row>
    <row r="497" spans="1:1">
      <c r="A497">
        <f t="shared" si="7"/>
        <v>8</v>
      </c>
    </row>
    <row r="498" spans="1:1">
      <c r="A498">
        <f t="shared" si="7"/>
        <v>8</v>
      </c>
    </row>
    <row r="499" spans="1:1">
      <c r="A499">
        <f t="shared" si="7"/>
        <v>8</v>
      </c>
    </row>
    <row r="500" spans="1:1">
      <c r="A500">
        <f t="shared" si="7"/>
        <v>8</v>
      </c>
    </row>
    <row r="501" spans="1:1">
      <c r="A501">
        <f t="shared" si="7"/>
        <v>8</v>
      </c>
    </row>
    <row r="502" spans="1:1">
      <c r="A502">
        <f t="shared" si="7"/>
        <v>8</v>
      </c>
    </row>
    <row r="503" spans="1:1">
      <c r="A503">
        <f t="shared" si="7"/>
        <v>8</v>
      </c>
    </row>
    <row r="504" spans="1:1">
      <c r="A504">
        <f t="shared" si="7"/>
        <v>8</v>
      </c>
    </row>
    <row r="505" spans="1:1">
      <c r="A505">
        <f t="shared" si="7"/>
        <v>8</v>
      </c>
    </row>
    <row r="506" spans="1:1">
      <c r="A506">
        <f t="shared" si="7"/>
        <v>8</v>
      </c>
    </row>
    <row r="507" spans="1:1">
      <c r="A507">
        <f t="shared" si="7"/>
        <v>8</v>
      </c>
    </row>
    <row r="508" spans="1:1">
      <c r="A508">
        <f t="shared" si="7"/>
        <v>8</v>
      </c>
    </row>
    <row r="509" spans="1:1">
      <c r="A509">
        <f t="shared" si="7"/>
        <v>8</v>
      </c>
    </row>
    <row r="510" spans="1:1">
      <c r="A510">
        <f t="shared" si="7"/>
        <v>8</v>
      </c>
    </row>
    <row r="511" spans="1:1">
      <c r="A511">
        <f t="shared" si="7"/>
        <v>8</v>
      </c>
    </row>
    <row r="512" spans="1:1">
      <c r="A512">
        <f t="shared" si="7"/>
        <v>8</v>
      </c>
    </row>
    <row r="513" spans="1:1">
      <c r="A513">
        <f t="shared" si="7"/>
        <v>8</v>
      </c>
    </row>
    <row r="514" spans="1:1">
      <c r="A514">
        <f t="shared" si="7"/>
        <v>8</v>
      </c>
    </row>
    <row r="515" spans="1:1">
      <c r="A515">
        <f t="shared" si="7"/>
        <v>8</v>
      </c>
    </row>
    <row r="516" spans="1:1">
      <c r="A516">
        <f t="shared" ref="A516:A579" si="8">IF(B516=B515, A515, A515+1)</f>
        <v>8</v>
      </c>
    </row>
    <row r="517" spans="1:1">
      <c r="A517">
        <f t="shared" si="8"/>
        <v>8</v>
      </c>
    </row>
    <row r="518" spans="1:1">
      <c r="A518">
        <f t="shared" si="8"/>
        <v>8</v>
      </c>
    </row>
    <row r="519" spans="1:1">
      <c r="A519">
        <f t="shared" si="8"/>
        <v>8</v>
      </c>
    </row>
    <row r="520" spans="1:1">
      <c r="A520">
        <f t="shared" si="8"/>
        <v>8</v>
      </c>
    </row>
    <row r="521" spans="1:1">
      <c r="A521">
        <f t="shared" si="8"/>
        <v>8</v>
      </c>
    </row>
    <row r="522" spans="1:1">
      <c r="A522">
        <f t="shared" si="8"/>
        <v>8</v>
      </c>
    </row>
    <row r="523" spans="1:1">
      <c r="A523">
        <f t="shared" si="8"/>
        <v>8</v>
      </c>
    </row>
    <row r="524" spans="1:1">
      <c r="A524">
        <f t="shared" si="8"/>
        <v>8</v>
      </c>
    </row>
    <row r="525" spans="1:1">
      <c r="A525">
        <f t="shared" si="8"/>
        <v>8</v>
      </c>
    </row>
    <row r="526" spans="1:1">
      <c r="A526">
        <f t="shared" si="8"/>
        <v>8</v>
      </c>
    </row>
    <row r="527" spans="1:1">
      <c r="A527">
        <f t="shared" si="8"/>
        <v>8</v>
      </c>
    </row>
    <row r="528" spans="1:1">
      <c r="A528">
        <f t="shared" si="8"/>
        <v>8</v>
      </c>
    </row>
    <row r="529" spans="1:1">
      <c r="A529">
        <f t="shared" si="8"/>
        <v>8</v>
      </c>
    </row>
    <row r="530" spans="1:1">
      <c r="A530">
        <f t="shared" si="8"/>
        <v>8</v>
      </c>
    </row>
    <row r="531" spans="1:1">
      <c r="A531">
        <f t="shared" si="8"/>
        <v>8</v>
      </c>
    </row>
    <row r="532" spans="1:1">
      <c r="A532">
        <f t="shared" si="8"/>
        <v>8</v>
      </c>
    </row>
    <row r="533" spans="1:1">
      <c r="A533">
        <f t="shared" si="8"/>
        <v>8</v>
      </c>
    </row>
    <row r="534" spans="1:1">
      <c r="A534">
        <f t="shared" si="8"/>
        <v>8</v>
      </c>
    </row>
    <row r="535" spans="1:1">
      <c r="A535">
        <f t="shared" si="8"/>
        <v>8</v>
      </c>
    </row>
    <row r="536" spans="1:1">
      <c r="A536">
        <f t="shared" si="8"/>
        <v>8</v>
      </c>
    </row>
    <row r="537" spans="1:1">
      <c r="A537">
        <f t="shared" si="8"/>
        <v>8</v>
      </c>
    </row>
    <row r="538" spans="1:1">
      <c r="A538">
        <f t="shared" si="8"/>
        <v>8</v>
      </c>
    </row>
    <row r="539" spans="1:1">
      <c r="A539">
        <f t="shared" si="8"/>
        <v>8</v>
      </c>
    </row>
    <row r="540" spans="1:1">
      <c r="A540">
        <f t="shared" si="8"/>
        <v>8</v>
      </c>
    </row>
    <row r="541" spans="1:1">
      <c r="A541">
        <f t="shared" si="8"/>
        <v>8</v>
      </c>
    </row>
    <row r="542" spans="1:1">
      <c r="A542">
        <f t="shared" si="8"/>
        <v>8</v>
      </c>
    </row>
    <row r="543" spans="1:1">
      <c r="A543">
        <f t="shared" si="8"/>
        <v>8</v>
      </c>
    </row>
    <row r="544" spans="1:1">
      <c r="A544">
        <f t="shared" si="8"/>
        <v>8</v>
      </c>
    </row>
    <row r="545" spans="1:1">
      <c r="A545">
        <f t="shared" si="8"/>
        <v>8</v>
      </c>
    </row>
    <row r="546" spans="1:1">
      <c r="A546">
        <f t="shared" si="8"/>
        <v>8</v>
      </c>
    </row>
    <row r="547" spans="1:1">
      <c r="A547">
        <f t="shared" si="8"/>
        <v>8</v>
      </c>
    </row>
    <row r="548" spans="1:1">
      <c r="A548">
        <f t="shared" si="8"/>
        <v>8</v>
      </c>
    </row>
    <row r="549" spans="1:1">
      <c r="A549">
        <f t="shared" si="8"/>
        <v>8</v>
      </c>
    </row>
    <row r="550" spans="1:1">
      <c r="A550">
        <f t="shared" si="8"/>
        <v>8</v>
      </c>
    </row>
    <row r="551" spans="1:1">
      <c r="A551">
        <f t="shared" si="8"/>
        <v>8</v>
      </c>
    </row>
    <row r="552" spans="1:1">
      <c r="A552">
        <f t="shared" si="8"/>
        <v>8</v>
      </c>
    </row>
    <row r="553" spans="1:1">
      <c r="A553">
        <f t="shared" si="8"/>
        <v>8</v>
      </c>
    </row>
    <row r="554" spans="1:1">
      <c r="A554">
        <f t="shared" si="8"/>
        <v>8</v>
      </c>
    </row>
    <row r="555" spans="1:1">
      <c r="A555">
        <f t="shared" si="8"/>
        <v>8</v>
      </c>
    </row>
    <row r="556" spans="1:1">
      <c r="A556">
        <f t="shared" si="8"/>
        <v>8</v>
      </c>
    </row>
    <row r="557" spans="1:1">
      <c r="A557">
        <f t="shared" si="8"/>
        <v>8</v>
      </c>
    </row>
    <row r="558" spans="1:1">
      <c r="A558">
        <f t="shared" si="8"/>
        <v>8</v>
      </c>
    </row>
    <row r="559" spans="1:1">
      <c r="A559">
        <f t="shared" si="8"/>
        <v>8</v>
      </c>
    </row>
    <row r="560" spans="1:1">
      <c r="A560">
        <f t="shared" si="8"/>
        <v>8</v>
      </c>
    </row>
    <row r="561" spans="1:1">
      <c r="A561">
        <f t="shared" si="8"/>
        <v>8</v>
      </c>
    </row>
    <row r="562" spans="1:1">
      <c r="A562">
        <f t="shared" si="8"/>
        <v>8</v>
      </c>
    </row>
    <row r="563" spans="1:1">
      <c r="A563">
        <f t="shared" si="8"/>
        <v>8</v>
      </c>
    </row>
    <row r="564" spans="1:1">
      <c r="A564">
        <f t="shared" si="8"/>
        <v>8</v>
      </c>
    </row>
    <row r="565" spans="1:1">
      <c r="A565">
        <f t="shared" si="8"/>
        <v>8</v>
      </c>
    </row>
    <row r="566" spans="1:1">
      <c r="A566">
        <f t="shared" si="8"/>
        <v>8</v>
      </c>
    </row>
    <row r="567" spans="1:1">
      <c r="A567">
        <f t="shared" si="8"/>
        <v>8</v>
      </c>
    </row>
    <row r="568" spans="1:1">
      <c r="A568">
        <f t="shared" si="8"/>
        <v>8</v>
      </c>
    </row>
    <row r="569" spans="1:1">
      <c r="A569">
        <f t="shared" si="8"/>
        <v>8</v>
      </c>
    </row>
    <row r="570" spans="1:1">
      <c r="A570">
        <f t="shared" si="8"/>
        <v>8</v>
      </c>
    </row>
    <row r="571" spans="1:1">
      <c r="A571">
        <f t="shared" si="8"/>
        <v>8</v>
      </c>
    </row>
    <row r="572" spans="1:1">
      <c r="A572">
        <f t="shared" si="8"/>
        <v>8</v>
      </c>
    </row>
    <row r="573" spans="1:1">
      <c r="A573">
        <f t="shared" si="8"/>
        <v>8</v>
      </c>
    </row>
    <row r="574" spans="1:1">
      <c r="A574">
        <f t="shared" si="8"/>
        <v>8</v>
      </c>
    </row>
    <row r="575" spans="1:1">
      <c r="A575">
        <f t="shared" si="8"/>
        <v>8</v>
      </c>
    </row>
    <row r="576" spans="1:1">
      <c r="A576">
        <f t="shared" si="8"/>
        <v>8</v>
      </c>
    </row>
    <row r="577" spans="1:1">
      <c r="A577">
        <f t="shared" si="8"/>
        <v>8</v>
      </c>
    </row>
    <row r="578" spans="1:1">
      <c r="A578">
        <f t="shared" si="8"/>
        <v>8</v>
      </c>
    </row>
    <row r="579" spans="1:1">
      <c r="A579">
        <f t="shared" si="8"/>
        <v>8</v>
      </c>
    </row>
    <row r="580" spans="1:1">
      <c r="A580">
        <f t="shared" ref="A580:A595" si="9">IF(B580=B579, A579, A579+1)</f>
        <v>8</v>
      </c>
    </row>
    <row r="581" spans="1:1">
      <c r="A581">
        <f t="shared" si="9"/>
        <v>8</v>
      </c>
    </row>
    <row r="582" spans="1:1">
      <c r="A582">
        <f t="shared" si="9"/>
        <v>8</v>
      </c>
    </row>
    <row r="583" spans="1:1">
      <c r="A583">
        <f t="shared" si="9"/>
        <v>8</v>
      </c>
    </row>
    <row r="584" spans="1:1">
      <c r="A584">
        <f t="shared" si="9"/>
        <v>8</v>
      </c>
    </row>
    <row r="585" spans="1:1">
      <c r="A585">
        <f t="shared" si="9"/>
        <v>8</v>
      </c>
    </row>
    <row r="586" spans="1:1">
      <c r="A586">
        <f t="shared" si="9"/>
        <v>8</v>
      </c>
    </row>
    <row r="587" spans="1:1">
      <c r="A587">
        <f t="shared" si="9"/>
        <v>8</v>
      </c>
    </row>
    <row r="588" spans="1:1">
      <c r="A588">
        <f t="shared" si="9"/>
        <v>8</v>
      </c>
    </row>
    <row r="589" spans="1:1">
      <c r="A589">
        <f t="shared" si="9"/>
        <v>8</v>
      </c>
    </row>
    <row r="590" spans="1:1">
      <c r="A590">
        <f t="shared" si="9"/>
        <v>8</v>
      </c>
    </row>
    <row r="591" spans="1:1">
      <c r="A591">
        <f t="shared" si="9"/>
        <v>8</v>
      </c>
    </row>
    <row r="592" spans="1:1">
      <c r="A592">
        <f t="shared" si="9"/>
        <v>8</v>
      </c>
    </row>
    <row r="593" spans="1:1">
      <c r="A593">
        <f t="shared" si="9"/>
        <v>8</v>
      </c>
    </row>
    <row r="594" spans="1:1">
      <c r="A594">
        <f t="shared" si="9"/>
        <v>8</v>
      </c>
    </row>
    <row r="595" spans="1:1">
      <c r="A595">
        <f t="shared" si="9"/>
        <v>8</v>
      </c>
    </row>
  </sheetData>
  <mergeCells count="1">
    <mergeCell ref="R1:S1"/>
  </mergeCells>
  <phoneticPr fontId="6" type="noConversion"/>
  <conditionalFormatting sqref="B3:K142 M3:P149">
    <cfRule type="expression" dxfId="2" priority="2">
      <formula>ISODD($A3)</formula>
    </cfRule>
  </conditionalFormatting>
  <conditionalFormatting sqref="B143:K149">
    <cfRule type="expression" dxfId="1" priority="1">
      <formula>ISODD($A143)</formula>
    </cfRule>
  </conditionalFormatting>
  <hyperlinks>
    <hyperlink ref="R1:S1" location="Contents!A1" display="Back to Contents"/>
  </hyperlinks>
  <pageMargins left="0.7" right="0.7" top="0.75" bottom="0.75" header="0.3" footer="0.3"/>
  <pageSetup paperSize="9" orientation="landscape" horizontalDpi="4294967292" vertic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Q696"/>
  <sheetViews>
    <sheetView zoomScaleNormal="75" workbookViewId="0">
      <pane xSplit="2" ySplit="2" topLeftCell="C3" activePane="bottomRight" state="frozen"/>
      <selection activeCell="B1" sqref="B1"/>
      <selection pane="topRight" activeCell="C1" sqref="C1"/>
      <selection pane="bottomLeft" activeCell="B3" sqref="B3"/>
      <selection pane="bottomRight" activeCell="S138" sqref="S138"/>
    </sheetView>
  </sheetViews>
  <sheetFormatPr defaultColWidth="8.85546875" defaultRowHeight="12.75"/>
  <cols>
    <col min="1" max="1" width="8.85546875" style="20" hidden="1" customWidth="1"/>
    <col min="2" max="3" width="8.85546875" style="20" customWidth="1"/>
    <col min="4" max="10" width="10.28515625" style="20" customWidth="1"/>
    <col min="11" max="29" width="8.85546875" style="20"/>
    <col min="30" max="30" width="10.85546875" style="20" customWidth="1"/>
    <col min="31" max="31" width="12.42578125" style="20" customWidth="1"/>
    <col min="32" max="16384" width="8.85546875" style="20"/>
  </cols>
  <sheetData>
    <row r="1" spans="1:17" ht="26.25" customHeight="1">
      <c r="D1" s="17" t="s">
        <v>70</v>
      </c>
      <c r="E1" s="16"/>
      <c r="F1" s="16"/>
      <c r="G1" s="16"/>
      <c r="H1" s="69"/>
      <c r="I1" s="16"/>
      <c r="J1" s="16"/>
      <c r="K1" s="16"/>
      <c r="L1" s="16"/>
      <c r="M1" s="70"/>
      <c r="N1" s="212" t="s">
        <v>249</v>
      </c>
      <c r="O1" s="212"/>
    </row>
    <row r="2" spans="1:17" ht="33.75">
      <c r="A2" s="70"/>
      <c r="B2" s="70" t="s">
        <v>244</v>
      </c>
      <c r="C2" s="70" t="s">
        <v>596</v>
      </c>
      <c r="D2" s="69" t="s">
        <v>597</v>
      </c>
      <c r="E2" s="69" t="s">
        <v>598</v>
      </c>
      <c r="F2" s="69" t="s">
        <v>599</v>
      </c>
      <c r="G2" s="69" t="s">
        <v>600</v>
      </c>
      <c r="H2" s="69"/>
      <c r="I2" s="69" t="s">
        <v>601</v>
      </c>
      <c r="J2" s="69" t="s">
        <v>602</v>
      </c>
      <c r="K2" s="69" t="s">
        <v>603</v>
      </c>
      <c r="L2" s="69" t="s">
        <v>604</v>
      </c>
      <c r="M2" s="70"/>
      <c r="N2" s="70"/>
      <c r="O2" s="70"/>
      <c r="P2" s="70"/>
    </row>
    <row r="3" spans="1:17">
      <c r="A3" s="20">
        <f>IF(B3=B2, A2, A2+1)</f>
        <v>1</v>
      </c>
      <c r="B3" s="134" t="s">
        <v>66</v>
      </c>
      <c r="C3" s="68">
        <v>2001</v>
      </c>
      <c r="D3" s="194">
        <v>26.3</v>
      </c>
      <c r="E3" s="68">
        <v>60</v>
      </c>
      <c r="F3" s="194">
        <v>17.583333332999999</v>
      </c>
      <c r="G3" s="68">
        <v>12</v>
      </c>
      <c r="H3" s="5"/>
      <c r="I3" s="194">
        <v>29.761904762</v>
      </c>
      <c r="J3" s="68">
        <v>21</v>
      </c>
      <c r="K3" s="194">
        <v>22.86</v>
      </c>
      <c r="L3" s="68">
        <v>50</v>
      </c>
      <c r="M3" s="74"/>
      <c r="N3" s="74"/>
      <c r="O3" s="74"/>
      <c r="P3" s="74"/>
      <c r="Q3" s="74"/>
    </row>
    <row r="4" spans="1:17">
      <c r="A4" s="20">
        <f t="shared" ref="A4:A67" si="0">IF(B4=B3, A3, A3+1)</f>
        <v>1</v>
      </c>
      <c r="B4" s="134" t="s">
        <v>66</v>
      </c>
      <c r="C4" s="68">
        <v>2002</v>
      </c>
      <c r="D4" s="194">
        <v>27.513157894999999</v>
      </c>
      <c r="E4" s="68">
        <v>76</v>
      </c>
      <c r="F4" s="194">
        <v>15.777777778000001</v>
      </c>
      <c r="G4" s="68">
        <v>18</v>
      </c>
      <c r="H4" s="5"/>
      <c r="I4" s="194">
        <v>29.619047619</v>
      </c>
      <c r="J4" s="68">
        <v>21</v>
      </c>
      <c r="K4" s="194">
        <v>24.125</v>
      </c>
      <c r="L4" s="68">
        <v>72</v>
      </c>
      <c r="N4" s="74"/>
    </row>
    <row r="5" spans="1:17">
      <c r="A5" s="20">
        <f t="shared" si="0"/>
        <v>1</v>
      </c>
      <c r="B5" s="134" t="s">
        <v>66</v>
      </c>
      <c r="C5" s="68">
        <v>2003</v>
      </c>
      <c r="D5" s="194">
        <v>27.423529412000001</v>
      </c>
      <c r="E5" s="68">
        <v>85</v>
      </c>
      <c r="F5" s="194">
        <v>17.772727273000001</v>
      </c>
      <c r="G5" s="68">
        <v>22</v>
      </c>
      <c r="H5" s="5"/>
      <c r="I5" s="194">
        <v>32.5</v>
      </c>
      <c r="J5" s="68">
        <v>24</v>
      </c>
      <c r="K5" s="194">
        <v>23.397590360999999</v>
      </c>
      <c r="L5" s="68">
        <v>83</v>
      </c>
      <c r="N5" s="74"/>
    </row>
    <row r="6" spans="1:17">
      <c r="A6" s="20">
        <f t="shared" si="0"/>
        <v>1</v>
      </c>
      <c r="B6" s="134" t="s">
        <v>66</v>
      </c>
      <c r="C6" s="68">
        <v>2004</v>
      </c>
      <c r="D6" s="194">
        <v>28.880597014999999</v>
      </c>
      <c r="E6" s="68">
        <v>67</v>
      </c>
      <c r="F6" s="194">
        <v>18.923076923</v>
      </c>
      <c r="G6" s="68">
        <v>39</v>
      </c>
      <c r="H6" s="5"/>
      <c r="I6" s="194">
        <v>34.533333333000002</v>
      </c>
      <c r="J6" s="68">
        <v>15</v>
      </c>
      <c r="K6" s="194">
        <v>23.681318681</v>
      </c>
      <c r="L6" s="68">
        <v>91</v>
      </c>
      <c r="N6" s="74"/>
    </row>
    <row r="7" spans="1:17">
      <c r="A7" s="20">
        <f t="shared" si="0"/>
        <v>1</v>
      </c>
      <c r="B7" s="134" t="s">
        <v>66</v>
      </c>
      <c r="C7" s="68">
        <v>2005</v>
      </c>
      <c r="D7" s="194">
        <v>30.657142857</v>
      </c>
      <c r="E7" s="68">
        <v>70</v>
      </c>
      <c r="F7" s="194">
        <v>20.615384615</v>
      </c>
      <c r="G7" s="68">
        <v>39</v>
      </c>
      <c r="H7" s="5"/>
      <c r="I7" s="194">
        <v>37</v>
      </c>
      <c r="J7" s="68">
        <v>15</v>
      </c>
      <c r="K7" s="194">
        <v>25.478723404</v>
      </c>
      <c r="L7" s="68">
        <v>94</v>
      </c>
      <c r="N7" s="74"/>
    </row>
    <row r="8" spans="1:17">
      <c r="A8" s="20">
        <f t="shared" si="0"/>
        <v>1</v>
      </c>
      <c r="B8" s="134" t="s">
        <v>66</v>
      </c>
      <c r="C8" s="68">
        <v>2006</v>
      </c>
      <c r="D8" s="194">
        <v>27.987179486999999</v>
      </c>
      <c r="E8" s="68">
        <v>78</v>
      </c>
      <c r="F8" s="194">
        <v>17.684210526000001</v>
      </c>
      <c r="G8" s="68">
        <v>38</v>
      </c>
      <c r="H8" s="5"/>
      <c r="I8" s="194">
        <v>33.913043477999999</v>
      </c>
      <c r="J8" s="68">
        <v>23</v>
      </c>
      <c r="K8" s="194">
        <v>22.336956522000001</v>
      </c>
      <c r="L8" s="68">
        <v>92</v>
      </c>
      <c r="N8" s="74"/>
    </row>
    <row r="9" spans="1:17">
      <c r="A9" s="20">
        <f t="shared" si="0"/>
        <v>1</v>
      </c>
      <c r="B9" s="134" t="s">
        <v>66</v>
      </c>
      <c r="C9" s="68">
        <v>2007</v>
      </c>
      <c r="D9" s="194">
        <v>30.623529412</v>
      </c>
      <c r="E9" s="68">
        <v>85</v>
      </c>
      <c r="F9" s="194">
        <v>20.661016949</v>
      </c>
      <c r="G9" s="68">
        <v>59</v>
      </c>
      <c r="H9" s="5"/>
      <c r="I9" s="194">
        <v>34.727272726999999</v>
      </c>
      <c r="J9" s="68">
        <v>22</v>
      </c>
      <c r="K9" s="194">
        <v>25.117647058999999</v>
      </c>
      <c r="L9" s="68">
        <v>119</v>
      </c>
      <c r="N9" s="74"/>
    </row>
    <row r="10" spans="1:17">
      <c r="A10" s="20">
        <f t="shared" si="0"/>
        <v>1</v>
      </c>
      <c r="B10" s="134" t="s">
        <v>66</v>
      </c>
      <c r="C10" s="68">
        <v>2008</v>
      </c>
      <c r="D10" s="194">
        <v>28.108108108</v>
      </c>
      <c r="E10" s="68">
        <v>111</v>
      </c>
      <c r="F10" s="194">
        <v>22.425000000000001</v>
      </c>
      <c r="G10" s="68">
        <v>40</v>
      </c>
      <c r="H10" s="5"/>
      <c r="I10" s="194">
        <v>33.133333333000003</v>
      </c>
      <c r="J10" s="68">
        <v>15</v>
      </c>
      <c r="K10" s="194">
        <v>26.138888889</v>
      </c>
      <c r="L10" s="68">
        <v>108</v>
      </c>
      <c r="N10" s="74"/>
    </row>
    <row r="11" spans="1:17">
      <c r="A11" s="20">
        <f t="shared" si="0"/>
        <v>1</v>
      </c>
      <c r="B11" s="134" t="s">
        <v>66</v>
      </c>
      <c r="C11" s="68">
        <v>2009</v>
      </c>
      <c r="D11" s="194">
        <v>27.504424779000001</v>
      </c>
      <c r="E11" s="68">
        <v>113</v>
      </c>
      <c r="F11" s="194">
        <v>21.191489361999999</v>
      </c>
      <c r="G11" s="68">
        <v>47</v>
      </c>
      <c r="H11" s="5"/>
      <c r="I11" s="194">
        <v>27.333333332999999</v>
      </c>
      <c r="J11" s="68">
        <v>12</v>
      </c>
      <c r="K11" s="194">
        <v>25.56</v>
      </c>
      <c r="L11" s="68">
        <v>125</v>
      </c>
      <c r="N11" s="74"/>
    </row>
    <row r="12" spans="1:17">
      <c r="A12" s="20">
        <f t="shared" si="0"/>
        <v>1</v>
      </c>
      <c r="B12" s="134" t="s">
        <v>66</v>
      </c>
      <c r="C12" s="68">
        <v>2010</v>
      </c>
      <c r="D12" s="194">
        <v>30.009433961999999</v>
      </c>
      <c r="E12" s="68">
        <v>106</v>
      </c>
      <c r="F12" s="194">
        <v>22.290322581000002</v>
      </c>
      <c r="G12" s="68">
        <v>62</v>
      </c>
      <c r="H12" s="5"/>
      <c r="I12" s="194">
        <v>37</v>
      </c>
      <c r="J12" s="68">
        <v>21</v>
      </c>
      <c r="K12" s="194">
        <v>25.755102041000001</v>
      </c>
      <c r="L12" s="68">
        <v>147</v>
      </c>
      <c r="N12" s="74"/>
    </row>
    <row r="13" spans="1:17">
      <c r="A13" s="20">
        <f t="shared" si="0"/>
        <v>1</v>
      </c>
      <c r="B13" s="134" t="s">
        <v>66</v>
      </c>
      <c r="C13" s="68">
        <v>2011</v>
      </c>
      <c r="D13" s="194">
        <v>28.393548386999999</v>
      </c>
      <c r="E13" s="68">
        <v>155</v>
      </c>
      <c r="F13" s="194">
        <v>23.302631579</v>
      </c>
      <c r="G13" s="68">
        <v>76</v>
      </c>
      <c r="H13" s="5"/>
      <c r="I13" s="194">
        <v>33.520000000000003</v>
      </c>
      <c r="J13" s="68">
        <v>25</v>
      </c>
      <c r="K13" s="194">
        <v>25.873170731999998</v>
      </c>
      <c r="L13" s="68">
        <v>205</v>
      </c>
      <c r="N13" s="74"/>
    </row>
    <row r="14" spans="1:17">
      <c r="A14" s="20">
        <f t="shared" si="0"/>
        <v>1</v>
      </c>
      <c r="B14" s="134" t="s">
        <v>66</v>
      </c>
      <c r="C14" s="68">
        <v>2012</v>
      </c>
      <c r="D14" s="194">
        <v>24.144444444000001</v>
      </c>
      <c r="E14" s="68">
        <v>180</v>
      </c>
      <c r="F14" s="194">
        <v>24.703125</v>
      </c>
      <c r="G14" s="68">
        <v>64</v>
      </c>
      <c r="H14" s="5"/>
      <c r="I14" s="194">
        <v>30.466666666999998</v>
      </c>
      <c r="J14" s="68">
        <v>15</v>
      </c>
      <c r="K14" s="194">
        <v>24.084070795999999</v>
      </c>
      <c r="L14" s="68">
        <v>226</v>
      </c>
      <c r="N14" s="74"/>
    </row>
    <row r="15" spans="1:17">
      <c r="A15" s="20">
        <f t="shared" si="0"/>
        <v>1</v>
      </c>
      <c r="B15" s="134" t="s">
        <v>66</v>
      </c>
      <c r="C15" s="68">
        <v>2013</v>
      </c>
      <c r="D15" s="194">
        <v>26.777777778000001</v>
      </c>
      <c r="E15" s="68">
        <v>108</v>
      </c>
      <c r="F15" s="194">
        <v>23.113636364000001</v>
      </c>
      <c r="G15" s="68">
        <v>88</v>
      </c>
      <c r="H15" s="5"/>
      <c r="I15" s="194">
        <v>35.083333332999999</v>
      </c>
      <c r="J15" s="68">
        <v>12</v>
      </c>
      <c r="K15" s="194">
        <v>24.483695652000002</v>
      </c>
      <c r="L15" s="68">
        <v>184</v>
      </c>
      <c r="N15" s="74"/>
    </row>
    <row r="16" spans="1:17">
      <c r="A16" s="20">
        <f t="shared" si="0"/>
        <v>1</v>
      </c>
      <c r="B16" s="134" t="s">
        <v>66</v>
      </c>
      <c r="C16" s="68">
        <v>2014</v>
      </c>
      <c r="D16" s="194">
        <v>25.827272727</v>
      </c>
      <c r="E16" s="68">
        <v>110</v>
      </c>
      <c r="F16" s="194">
        <v>24.641025640999999</v>
      </c>
      <c r="G16" s="68">
        <v>78</v>
      </c>
      <c r="H16" s="5"/>
      <c r="I16" s="194">
        <v>39.555555556000002</v>
      </c>
      <c r="J16" s="68">
        <v>9</v>
      </c>
      <c r="K16" s="194">
        <v>24.620111732000002</v>
      </c>
      <c r="L16" s="68">
        <v>179</v>
      </c>
      <c r="N16" s="74"/>
    </row>
    <row r="17" spans="1:14">
      <c r="A17" s="20">
        <f t="shared" si="0"/>
        <v>1</v>
      </c>
      <c r="B17" s="134" t="s">
        <v>66</v>
      </c>
      <c r="C17" s="68">
        <v>2015</v>
      </c>
      <c r="D17" s="194">
        <v>26.852631579000001</v>
      </c>
      <c r="E17" s="68">
        <v>95</v>
      </c>
      <c r="F17" s="194">
        <v>26.409638554000001</v>
      </c>
      <c r="G17" s="68">
        <v>83</v>
      </c>
      <c r="H17" s="5"/>
      <c r="I17" s="194">
        <v>40.200000000000003</v>
      </c>
      <c r="J17" s="68">
        <v>5</v>
      </c>
      <c r="K17" s="194">
        <v>26.308139534999999</v>
      </c>
      <c r="L17" s="68">
        <v>172</v>
      </c>
      <c r="N17" s="74"/>
    </row>
    <row r="18" spans="1:14">
      <c r="A18" s="20">
        <f t="shared" si="0"/>
        <v>1</v>
      </c>
      <c r="B18" s="134" t="s">
        <v>66</v>
      </c>
      <c r="C18" s="68">
        <v>2016</v>
      </c>
      <c r="D18" s="194">
        <v>32.681818182000001</v>
      </c>
      <c r="E18" s="68">
        <v>66</v>
      </c>
      <c r="F18" s="194">
        <v>25.945205478999998</v>
      </c>
      <c r="G18" s="68">
        <v>73</v>
      </c>
      <c r="H18" s="5"/>
      <c r="I18" s="194">
        <v>45.333333332999999</v>
      </c>
      <c r="J18" s="68">
        <v>6</v>
      </c>
      <c r="K18" s="194">
        <v>28.413533834999999</v>
      </c>
      <c r="L18" s="68">
        <v>133</v>
      </c>
      <c r="N18" s="74"/>
    </row>
    <row r="19" spans="1:14">
      <c r="A19" s="20">
        <f t="shared" si="0"/>
        <v>1</v>
      </c>
      <c r="B19" s="134" t="s">
        <v>66</v>
      </c>
      <c r="C19" s="68">
        <v>2017</v>
      </c>
      <c r="D19" s="194">
        <v>32.171052631999999</v>
      </c>
      <c r="E19" s="68">
        <v>76</v>
      </c>
      <c r="F19" s="194">
        <v>27.188235293999998</v>
      </c>
      <c r="G19" s="68">
        <v>85</v>
      </c>
      <c r="H19" s="5"/>
      <c r="I19" s="194">
        <v>43.9</v>
      </c>
      <c r="J19" s="68">
        <v>10</v>
      </c>
      <c r="K19" s="194">
        <v>28.589403974</v>
      </c>
      <c r="L19" s="68">
        <v>151</v>
      </c>
      <c r="N19" s="74"/>
    </row>
    <row r="20" spans="1:14">
      <c r="A20" s="20">
        <f t="shared" si="0"/>
        <v>1</v>
      </c>
      <c r="B20" s="134" t="s">
        <v>66</v>
      </c>
      <c r="C20" s="68">
        <v>2018</v>
      </c>
      <c r="D20" s="194">
        <v>30.073170732000001</v>
      </c>
      <c r="E20" s="68">
        <v>82</v>
      </c>
      <c r="F20" s="194">
        <v>28.487804877999999</v>
      </c>
      <c r="G20" s="68">
        <v>82</v>
      </c>
      <c r="H20" s="5"/>
      <c r="I20" s="194">
        <v>40.181818182000001</v>
      </c>
      <c r="J20" s="68">
        <v>11</v>
      </c>
      <c r="K20" s="194">
        <v>28.677631579</v>
      </c>
      <c r="L20" s="68">
        <v>152</v>
      </c>
      <c r="N20" s="74"/>
    </row>
    <row r="21" spans="1:14">
      <c r="A21" s="20">
        <f t="shared" si="0"/>
        <v>1</v>
      </c>
      <c r="B21" s="134" t="s">
        <v>66</v>
      </c>
      <c r="C21" s="68">
        <v>2019</v>
      </c>
      <c r="D21" s="194">
        <v>29.274999999999999</v>
      </c>
      <c r="E21" s="68">
        <v>80</v>
      </c>
      <c r="F21" s="194">
        <v>29.021978021999999</v>
      </c>
      <c r="G21" s="68">
        <v>91</v>
      </c>
      <c r="H21" s="5"/>
      <c r="I21" s="194">
        <v>44.5</v>
      </c>
      <c r="J21" s="68">
        <v>4</v>
      </c>
      <c r="K21" s="194">
        <v>28.939759036000002</v>
      </c>
      <c r="L21" s="68">
        <v>166</v>
      </c>
      <c r="N21" s="74"/>
    </row>
    <row r="22" spans="1:14">
      <c r="A22" s="20">
        <f t="shared" si="0"/>
        <v>1</v>
      </c>
      <c r="B22" s="134" t="s">
        <v>66</v>
      </c>
      <c r="C22" s="68">
        <v>2020</v>
      </c>
      <c r="D22" s="194">
        <v>20.363636364000001</v>
      </c>
      <c r="E22" s="68">
        <v>110</v>
      </c>
      <c r="F22" s="194">
        <v>27.284313725000001</v>
      </c>
      <c r="G22" s="68">
        <v>102</v>
      </c>
      <c r="H22" s="5"/>
      <c r="I22" s="194">
        <v>49.4</v>
      </c>
      <c r="J22" s="68">
        <v>5</v>
      </c>
      <c r="K22" s="194">
        <v>24.456521738999999</v>
      </c>
      <c r="L22" s="68">
        <v>184</v>
      </c>
      <c r="N22" s="74"/>
    </row>
    <row r="23" spans="1:14">
      <c r="A23" s="20">
        <f t="shared" si="0"/>
        <v>1</v>
      </c>
      <c r="B23" s="134" t="s">
        <v>66</v>
      </c>
      <c r="C23" s="68">
        <v>2021</v>
      </c>
      <c r="D23" s="194">
        <v>17.587628865999999</v>
      </c>
      <c r="E23" s="68">
        <v>97</v>
      </c>
      <c r="F23" s="194">
        <v>26.226415094</v>
      </c>
      <c r="G23" s="68">
        <v>106</v>
      </c>
      <c r="H23" s="5"/>
      <c r="I23" s="194">
        <v>75</v>
      </c>
      <c r="J23" s="68">
        <v>1</v>
      </c>
      <c r="K23" s="194">
        <v>22.901098901000001</v>
      </c>
      <c r="L23" s="68">
        <v>182</v>
      </c>
      <c r="N23" s="74"/>
    </row>
    <row r="24" spans="1:14">
      <c r="A24" s="20">
        <f t="shared" si="0"/>
        <v>2</v>
      </c>
      <c r="B24" s="134" t="s">
        <v>81</v>
      </c>
      <c r="C24" s="68">
        <v>2001</v>
      </c>
      <c r="D24" s="194">
        <v>18.740965377999999</v>
      </c>
      <c r="E24" s="68">
        <v>11871</v>
      </c>
      <c r="F24" s="194">
        <v>16.010974456</v>
      </c>
      <c r="G24" s="68">
        <v>5285</v>
      </c>
      <c r="H24" s="5"/>
      <c r="I24" s="194">
        <v>19.070646528000001</v>
      </c>
      <c r="J24" s="68">
        <v>12513</v>
      </c>
      <c r="K24" s="194">
        <v>14.744992462000001</v>
      </c>
      <c r="L24" s="68">
        <v>4643</v>
      </c>
      <c r="N24" s="74"/>
    </row>
    <row r="25" spans="1:14">
      <c r="A25" s="20">
        <f t="shared" si="0"/>
        <v>2</v>
      </c>
      <c r="B25" s="134" t="s">
        <v>81</v>
      </c>
      <c r="C25" s="68">
        <v>2002</v>
      </c>
      <c r="D25" s="194">
        <v>18.708015747000001</v>
      </c>
      <c r="E25" s="68">
        <v>11939</v>
      </c>
      <c r="F25" s="194">
        <v>16.496132207999999</v>
      </c>
      <c r="G25" s="68">
        <v>5688</v>
      </c>
      <c r="H25" s="5"/>
      <c r="I25" s="194">
        <v>19.292594091000002</v>
      </c>
      <c r="J25" s="68">
        <v>12355</v>
      </c>
      <c r="K25" s="194">
        <v>14.949535192999999</v>
      </c>
      <c r="L25" s="68">
        <v>5271</v>
      </c>
      <c r="N25" s="74"/>
    </row>
    <row r="26" spans="1:14">
      <c r="A26" s="20">
        <f t="shared" si="0"/>
        <v>2</v>
      </c>
      <c r="B26" s="134" t="s">
        <v>81</v>
      </c>
      <c r="C26" s="68">
        <v>2003</v>
      </c>
      <c r="D26" s="194">
        <v>19.197540419999999</v>
      </c>
      <c r="E26" s="68">
        <v>11628</v>
      </c>
      <c r="F26" s="194">
        <v>16.924215024999999</v>
      </c>
      <c r="G26" s="68">
        <v>6083</v>
      </c>
      <c r="H26" s="5"/>
      <c r="I26" s="194">
        <v>19.724827701999999</v>
      </c>
      <c r="J26" s="68">
        <v>11898</v>
      </c>
      <c r="K26" s="194">
        <v>15.738988300000001</v>
      </c>
      <c r="L26" s="68">
        <v>5812</v>
      </c>
      <c r="N26" s="74"/>
    </row>
    <row r="27" spans="1:14">
      <c r="A27" s="20">
        <f t="shared" si="0"/>
        <v>2</v>
      </c>
      <c r="B27" s="134" t="s">
        <v>81</v>
      </c>
      <c r="C27" s="68">
        <v>2004</v>
      </c>
      <c r="D27" s="194">
        <v>19.369224138</v>
      </c>
      <c r="E27" s="68">
        <v>11600</v>
      </c>
      <c r="F27" s="194">
        <v>17.546570507999999</v>
      </c>
      <c r="G27" s="68">
        <v>6517</v>
      </c>
      <c r="H27" s="5"/>
      <c r="I27" s="194">
        <v>20.284904863000001</v>
      </c>
      <c r="J27" s="68">
        <v>11825</v>
      </c>
      <c r="K27" s="194">
        <v>15.760489509999999</v>
      </c>
      <c r="L27" s="68">
        <v>6292</v>
      </c>
      <c r="N27" s="74"/>
    </row>
    <row r="28" spans="1:14">
      <c r="A28" s="20">
        <f t="shared" si="0"/>
        <v>2</v>
      </c>
      <c r="B28" s="134" t="s">
        <v>81</v>
      </c>
      <c r="C28" s="68">
        <v>2005</v>
      </c>
      <c r="D28" s="194">
        <v>19.312885033000001</v>
      </c>
      <c r="E28" s="68">
        <v>11525</v>
      </c>
      <c r="F28" s="194">
        <v>17.833880404999999</v>
      </c>
      <c r="G28" s="68">
        <v>7007</v>
      </c>
      <c r="H28" s="5"/>
      <c r="I28" s="194">
        <v>20.390457982000001</v>
      </c>
      <c r="J28" s="68">
        <v>11507</v>
      </c>
      <c r="K28" s="194">
        <v>16.072597864999999</v>
      </c>
      <c r="L28" s="68">
        <v>7025</v>
      </c>
      <c r="N28" s="74"/>
    </row>
    <row r="29" spans="1:14">
      <c r="A29" s="20">
        <f t="shared" si="0"/>
        <v>2</v>
      </c>
      <c r="B29" s="134" t="s">
        <v>81</v>
      </c>
      <c r="C29" s="68">
        <v>2006</v>
      </c>
      <c r="D29" s="194">
        <v>19.273399653999999</v>
      </c>
      <c r="E29" s="68">
        <v>11560</v>
      </c>
      <c r="F29" s="194">
        <v>18.286761711</v>
      </c>
      <c r="G29" s="68">
        <v>7365</v>
      </c>
      <c r="H29" s="5"/>
      <c r="I29" s="194">
        <v>20.594889207000001</v>
      </c>
      <c r="J29" s="68">
        <v>11192</v>
      </c>
      <c r="K29" s="194">
        <v>16.421117290000002</v>
      </c>
      <c r="L29" s="68">
        <v>7733</v>
      </c>
      <c r="N29" s="74"/>
    </row>
    <row r="30" spans="1:14">
      <c r="A30" s="20">
        <f t="shared" si="0"/>
        <v>2</v>
      </c>
      <c r="B30" s="134" t="s">
        <v>81</v>
      </c>
      <c r="C30" s="68">
        <v>2007</v>
      </c>
      <c r="D30" s="194">
        <v>19.356833909999999</v>
      </c>
      <c r="E30" s="68">
        <v>11560</v>
      </c>
      <c r="F30" s="194">
        <v>18.768279274000001</v>
      </c>
      <c r="G30" s="68">
        <v>7276</v>
      </c>
      <c r="H30" s="5"/>
      <c r="I30" s="194">
        <v>20.983370288</v>
      </c>
      <c r="J30" s="68">
        <v>10824</v>
      </c>
      <c r="K30" s="194">
        <v>16.624266633000001</v>
      </c>
      <c r="L30" s="68">
        <v>8011</v>
      </c>
      <c r="N30" s="74"/>
    </row>
    <row r="31" spans="1:14">
      <c r="A31" s="20">
        <f t="shared" si="0"/>
        <v>2</v>
      </c>
      <c r="B31" s="134" t="s">
        <v>81</v>
      </c>
      <c r="C31" s="68">
        <v>2008</v>
      </c>
      <c r="D31" s="194">
        <v>19.050959684999999</v>
      </c>
      <c r="E31" s="68">
        <v>11931</v>
      </c>
      <c r="F31" s="194">
        <v>19.145320197</v>
      </c>
      <c r="G31" s="68">
        <v>7714</v>
      </c>
      <c r="H31" s="5"/>
      <c r="I31" s="194">
        <v>21.14691311</v>
      </c>
      <c r="J31" s="68">
        <v>10496</v>
      </c>
      <c r="K31" s="194">
        <v>16.725980981999999</v>
      </c>
      <c r="L31" s="68">
        <v>9149</v>
      </c>
      <c r="N31" s="74"/>
    </row>
    <row r="32" spans="1:14">
      <c r="A32" s="20">
        <f t="shared" si="0"/>
        <v>2</v>
      </c>
      <c r="B32" s="134" t="s">
        <v>81</v>
      </c>
      <c r="C32" s="68">
        <v>2009</v>
      </c>
      <c r="D32" s="194">
        <v>19.053115236</v>
      </c>
      <c r="E32" s="68">
        <v>10882</v>
      </c>
      <c r="F32" s="194">
        <v>19.517063082</v>
      </c>
      <c r="G32" s="68">
        <v>6769</v>
      </c>
      <c r="H32" s="5"/>
      <c r="I32" s="194">
        <v>21.544495055999999</v>
      </c>
      <c r="J32" s="68">
        <v>9001</v>
      </c>
      <c r="K32" s="194">
        <v>16.823699422000001</v>
      </c>
      <c r="L32" s="68">
        <v>8650</v>
      </c>
      <c r="N32" s="74"/>
    </row>
    <row r="33" spans="1:14">
      <c r="A33" s="20">
        <f t="shared" si="0"/>
        <v>2</v>
      </c>
      <c r="B33" s="134" t="s">
        <v>81</v>
      </c>
      <c r="C33" s="68">
        <v>2010</v>
      </c>
      <c r="D33" s="194">
        <v>19.318894893</v>
      </c>
      <c r="E33" s="68">
        <v>11474</v>
      </c>
      <c r="F33" s="194">
        <v>20.180194804999999</v>
      </c>
      <c r="G33" s="68">
        <v>6776</v>
      </c>
      <c r="H33" s="5"/>
      <c r="I33" s="194">
        <v>22.270650063000001</v>
      </c>
      <c r="J33" s="68">
        <v>8753</v>
      </c>
      <c r="K33" s="194">
        <v>17.21290934</v>
      </c>
      <c r="L33" s="68">
        <v>9497</v>
      </c>
      <c r="N33" s="74"/>
    </row>
    <row r="34" spans="1:14">
      <c r="A34" s="20">
        <f t="shared" si="0"/>
        <v>2</v>
      </c>
      <c r="B34" s="134" t="s">
        <v>81</v>
      </c>
      <c r="C34" s="68">
        <v>2011</v>
      </c>
      <c r="D34" s="194">
        <v>19.208644042</v>
      </c>
      <c r="E34" s="68">
        <v>13142</v>
      </c>
      <c r="F34" s="194">
        <v>20.657514258999999</v>
      </c>
      <c r="G34" s="68">
        <v>7539</v>
      </c>
      <c r="H34" s="5"/>
      <c r="I34" s="194">
        <v>22.414113377</v>
      </c>
      <c r="J34" s="68">
        <v>9367</v>
      </c>
      <c r="K34" s="194">
        <v>17.52024041</v>
      </c>
      <c r="L34" s="68">
        <v>11314</v>
      </c>
      <c r="N34" s="74"/>
    </row>
    <row r="35" spans="1:14">
      <c r="A35" s="20">
        <f t="shared" si="0"/>
        <v>2</v>
      </c>
      <c r="B35" s="134" t="s">
        <v>81</v>
      </c>
      <c r="C35" s="68">
        <v>2012</v>
      </c>
      <c r="D35" s="194">
        <v>19.328977105</v>
      </c>
      <c r="E35" s="68">
        <v>10177</v>
      </c>
      <c r="F35" s="194">
        <v>21.000512208</v>
      </c>
      <c r="G35" s="68">
        <v>5857</v>
      </c>
      <c r="H35" s="5"/>
      <c r="I35" s="194">
        <v>22.865099191999999</v>
      </c>
      <c r="J35" s="68">
        <v>6805</v>
      </c>
      <c r="K35" s="194">
        <v>17.782424965000001</v>
      </c>
      <c r="L35" s="68">
        <v>9229</v>
      </c>
      <c r="N35" s="74"/>
    </row>
    <row r="36" spans="1:14">
      <c r="A36" s="20">
        <f t="shared" si="0"/>
        <v>2</v>
      </c>
      <c r="B36" s="134" t="s">
        <v>81</v>
      </c>
      <c r="C36" s="68">
        <v>2013</v>
      </c>
      <c r="D36" s="194">
        <v>19.15550189</v>
      </c>
      <c r="E36" s="68">
        <v>9524</v>
      </c>
      <c r="F36" s="194">
        <v>21.39662856</v>
      </c>
      <c r="G36" s="68">
        <v>5161</v>
      </c>
      <c r="H36" s="5"/>
      <c r="I36" s="194">
        <v>23.016926868999999</v>
      </c>
      <c r="J36" s="68">
        <v>6085</v>
      </c>
      <c r="K36" s="194">
        <v>17.765875784999999</v>
      </c>
      <c r="L36" s="68">
        <v>8598</v>
      </c>
      <c r="N36" s="74"/>
    </row>
    <row r="37" spans="1:14">
      <c r="A37" s="20">
        <f t="shared" si="0"/>
        <v>2</v>
      </c>
      <c r="B37" s="134" t="s">
        <v>81</v>
      </c>
      <c r="C37" s="68">
        <v>2014</v>
      </c>
      <c r="D37" s="194">
        <v>19.231243184</v>
      </c>
      <c r="E37" s="68">
        <v>9170</v>
      </c>
      <c r="F37" s="194">
        <v>21.585063898000001</v>
      </c>
      <c r="G37" s="68">
        <v>5008</v>
      </c>
      <c r="H37" s="5"/>
      <c r="I37" s="194">
        <v>23.185239157000002</v>
      </c>
      <c r="J37" s="68">
        <v>5833</v>
      </c>
      <c r="K37" s="194">
        <v>17.879194631000001</v>
      </c>
      <c r="L37" s="68">
        <v>8344</v>
      </c>
      <c r="N37" s="74"/>
    </row>
    <row r="38" spans="1:14">
      <c r="A38" s="20">
        <f t="shared" si="0"/>
        <v>2</v>
      </c>
      <c r="B38" s="134" t="s">
        <v>81</v>
      </c>
      <c r="C38" s="68">
        <v>2015</v>
      </c>
      <c r="D38" s="194">
        <v>19.150104239000001</v>
      </c>
      <c r="E38" s="68">
        <v>10073</v>
      </c>
      <c r="F38" s="194">
        <v>22.051893408000002</v>
      </c>
      <c r="G38" s="68">
        <v>4991</v>
      </c>
      <c r="H38" s="5"/>
      <c r="I38" s="194">
        <v>23.461270526</v>
      </c>
      <c r="J38" s="68">
        <v>6029</v>
      </c>
      <c r="K38" s="194">
        <v>17.876258993</v>
      </c>
      <c r="L38" s="68">
        <v>9035</v>
      </c>
      <c r="N38" s="74"/>
    </row>
    <row r="39" spans="1:14">
      <c r="A39" s="20">
        <f t="shared" si="0"/>
        <v>2</v>
      </c>
      <c r="B39" s="134" t="s">
        <v>81</v>
      </c>
      <c r="C39" s="68">
        <v>2016</v>
      </c>
      <c r="D39" s="194">
        <v>19.187330552999999</v>
      </c>
      <c r="E39" s="68">
        <v>9590</v>
      </c>
      <c r="F39" s="194">
        <v>22.342917547999999</v>
      </c>
      <c r="G39" s="68">
        <v>4730</v>
      </c>
      <c r="H39" s="5"/>
      <c r="I39" s="194">
        <v>23.721765547</v>
      </c>
      <c r="J39" s="68">
        <v>5596</v>
      </c>
      <c r="K39" s="194">
        <v>17.99145936</v>
      </c>
      <c r="L39" s="68">
        <v>8723</v>
      </c>
      <c r="N39" s="74"/>
    </row>
    <row r="40" spans="1:14">
      <c r="A40" s="20">
        <f t="shared" si="0"/>
        <v>2</v>
      </c>
      <c r="B40" s="134" t="s">
        <v>81</v>
      </c>
      <c r="C40" s="68">
        <v>2017</v>
      </c>
      <c r="D40" s="194">
        <v>18.826090868000001</v>
      </c>
      <c r="E40" s="68">
        <v>11115</v>
      </c>
      <c r="F40" s="194">
        <v>22.250143982000001</v>
      </c>
      <c r="G40" s="68">
        <v>5209</v>
      </c>
      <c r="H40" s="5"/>
      <c r="I40" s="194">
        <v>23.473624411999999</v>
      </c>
      <c r="J40" s="68">
        <v>6161</v>
      </c>
      <c r="K40" s="194">
        <v>17.766558409999998</v>
      </c>
      <c r="L40" s="68">
        <v>10161</v>
      </c>
      <c r="N40" s="74"/>
    </row>
    <row r="41" spans="1:14">
      <c r="A41" s="20">
        <f t="shared" si="0"/>
        <v>2</v>
      </c>
      <c r="B41" s="134" t="s">
        <v>81</v>
      </c>
      <c r="C41" s="68">
        <v>2018</v>
      </c>
      <c r="D41" s="194">
        <v>18.751086281999999</v>
      </c>
      <c r="E41" s="68">
        <v>12888</v>
      </c>
      <c r="F41" s="194">
        <v>22.438267275000001</v>
      </c>
      <c r="G41" s="68">
        <v>5702</v>
      </c>
      <c r="H41" s="5"/>
      <c r="I41" s="194">
        <v>23.683325829000001</v>
      </c>
      <c r="J41" s="68">
        <v>6663</v>
      </c>
      <c r="K41" s="194">
        <v>17.766378660000001</v>
      </c>
      <c r="L41" s="68">
        <v>11921</v>
      </c>
      <c r="N41" s="74"/>
    </row>
    <row r="42" spans="1:14">
      <c r="A42" s="20">
        <f t="shared" si="0"/>
        <v>2</v>
      </c>
      <c r="B42" s="134" t="s">
        <v>81</v>
      </c>
      <c r="C42" s="68">
        <v>2019</v>
      </c>
      <c r="D42" s="194">
        <v>18.823641844000001</v>
      </c>
      <c r="E42" s="68">
        <v>13603</v>
      </c>
      <c r="F42" s="194">
        <v>22.517787894000001</v>
      </c>
      <c r="G42" s="68">
        <v>5931</v>
      </c>
      <c r="H42" s="5"/>
      <c r="I42" s="194">
        <v>23.695529060999998</v>
      </c>
      <c r="J42" s="68">
        <v>6710</v>
      </c>
      <c r="K42" s="194">
        <v>17.989701982</v>
      </c>
      <c r="L42" s="68">
        <v>12818</v>
      </c>
      <c r="N42" s="74"/>
    </row>
    <row r="43" spans="1:14">
      <c r="A43" s="20">
        <f t="shared" si="0"/>
        <v>2</v>
      </c>
      <c r="B43" s="134" t="s">
        <v>81</v>
      </c>
      <c r="C43" s="68">
        <v>2020</v>
      </c>
      <c r="D43" s="194">
        <v>18.572917483000001</v>
      </c>
      <c r="E43" s="68">
        <v>12761</v>
      </c>
      <c r="F43" s="194">
        <v>22.835591357999999</v>
      </c>
      <c r="G43" s="68">
        <v>5462</v>
      </c>
      <c r="H43" s="5"/>
      <c r="I43" s="194">
        <v>23.452369399999998</v>
      </c>
      <c r="J43" s="68">
        <v>6183</v>
      </c>
      <c r="K43" s="194">
        <v>18.011470368000001</v>
      </c>
      <c r="L43" s="68">
        <v>12031</v>
      </c>
      <c r="N43" s="74"/>
    </row>
    <row r="44" spans="1:14">
      <c r="A44" s="20">
        <f t="shared" si="0"/>
        <v>2</v>
      </c>
      <c r="B44" s="134" t="s">
        <v>81</v>
      </c>
      <c r="C44" s="68">
        <v>2021</v>
      </c>
      <c r="D44" s="194">
        <v>15.678013777</v>
      </c>
      <c r="E44" s="68">
        <v>17420</v>
      </c>
      <c r="F44" s="194">
        <v>21.251307076</v>
      </c>
      <c r="G44" s="68">
        <v>5738</v>
      </c>
      <c r="H44" s="5"/>
      <c r="I44" s="194">
        <v>22.218416091000002</v>
      </c>
      <c r="J44" s="68">
        <v>6364</v>
      </c>
      <c r="K44" s="194">
        <v>15.112230302</v>
      </c>
      <c r="L44" s="68">
        <v>16778</v>
      </c>
      <c r="N44" s="74"/>
    </row>
    <row r="45" spans="1:14">
      <c r="A45" s="20">
        <f t="shared" si="0"/>
        <v>3</v>
      </c>
      <c r="B45" s="134" t="s">
        <v>82</v>
      </c>
      <c r="C45" s="68">
        <v>2001</v>
      </c>
      <c r="D45" s="194">
        <v>18.133479417</v>
      </c>
      <c r="E45" s="68">
        <v>80091</v>
      </c>
      <c r="F45" s="194">
        <v>15.139375949</v>
      </c>
      <c r="G45" s="68">
        <v>43458</v>
      </c>
      <c r="H45" s="5"/>
      <c r="I45" s="194">
        <v>17.250396537</v>
      </c>
      <c r="J45" s="68">
        <v>118526</v>
      </c>
      <c r="K45" s="194">
        <v>13.057768923999999</v>
      </c>
      <c r="L45" s="68">
        <v>5020</v>
      </c>
      <c r="N45" s="74"/>
    </row>
    <row r="46" spans="1:14">
      <c r="A46" s="20">
        <f t="shared" si="0"/>
        <v>3</v>
      </c>
      <c r="B46" s="134" t="s">
        <v>82</v>
      </c>
      <c r="C46" s="68">
        <v>2002</v>
      </c>
      <c r="D46" s="194">
        <v>18.298706834000001</v>
      </c>
      <c r="E46" s="68">
        <v>76247</v>
      </c>
      <c r="F46" s="194">
        <v>15.282772382999999</v>
      </c>
      <c r="G46" s="68">
        <v>48608</v>
      </c>
      <c r="H46" s="5"/>
      <c r="I46" s="194">
        <v>17.294735292999999</v>
      </c>
      <c r="J46" s="68">
        <v>118905</v>
      </c>
      <c r="K46" s="194">
        <v>13.721876576</v>
      </c>
      <c r="L46" s="68">
        <v>5947</v>
      </c>
      <c r="N46" s="74"/>
    </row>
    <row r="47" spans="1:14">
      <c r="A47" s="20">
        <f t="shared" si="0"/>
        <v>3</v>
      </c>
      <c r="B47" s="134" t="s">
        <v>82</v>
      </c>
      <c r="C47" s="68">
        <v>2003</v>
      </c>
      <c r="D47" s="194">
        <v>18.327148490999999</v>
      </c>
      <c r="E47" s="68">
        <v>73028</v>
      </c>
      <c r="F47" s="194">
        <v>15.406275447000001</v>
      </c>
      <c r="G47" s="68">
        <v>55263</v>
      </c>
      <c r="H47" s="5"/>
      <c r="I47" s="194">
        <v>17.240798394999999</v>
      </c>
      <c r="J47" s="68">
        <v>121093</v>
      </c>
      <c r="K47" s="194">
        <v>14.178546617</v>
      </c>
      <c r="L47" s="68">
        <v>7197</v>
      </c>
      <c r="N47" s="74"/>
    </row>
    <row r="48" spans="1:14">
      <c r="A48" s="20">
        <f t="shared" si="0"/>
        <v>3</v>
      </c>
      <c r="B48" s="134" t="s">
        <v>82</v>
      </c>
      <c r="C48" s="68">
        <v>2004</v>
      </c>
      <c r="D48" s="194">
        <v>18.432410925999999</v>
      </c>
      <c r="E48" s="68">
        <v>72889</v>
      </c>
      <c r="F48" s="194">
        <v>15.573663706</v>
      </c>
      <c r="G48" s="68">
        <v>64170</v>
      </c>
      <c r="H48" s="5"/>
      <c r="I48" s="194">
        <v>17.236945200000001</v>
      </c>
      <c r="J48" s="68">
        <v>128650</v>
      </c>
      <c r="K48" s="194">
        <v>14.906279734</v>
      </c>
      <c r="L48" s="68">
        <v>8408</v>
      </c>
      <c r="N48" s="74"/>
    </row>
    <row r="49" spans="1:14">
      <c r="A49" s="20">
        <f t="shared" si="0"/>
        <v>3</v>
      </c>
      <c r="B49" s="134" t="s">
        <v>82</v>
      </c>
      <c r="C49" s="68">
        <v>2005</v>
      </c>
      <c r="D49" s="194">
        <v>18.353263751</v>
      </c>
      <c r="E49" s="68">
        <v>71666</v>
      </c>
      <c r="F49" s="194">
        <v>15.616033980999999</v>
      </c>
      <c r="G49" s="68">
        <v>74866</v>
      </c>
      <c r="H49" s="5"/>
      <c r="I49" s="194">
        <v>17.081866932000001</v>
      </c>
      <c r="J49" s="68">
        <v>136502</v>
      </c>
      <c r="K49" s="194">
        <v>15.224349387</v>
      </c>
      <c r="L49" s="68">
        <v>10029</v>
      </c>
      <c r="N49" s="74"/>
    </row>
    <row r="50" spans="1:14">
      <c r="A50" s="20">
        <f t="shared" si="0"/>
        <v>3</v>
      </c>
      <c r="B50" s="134" t="s">
        <v>82</v>
      </c>
      <c r="C50" s="68">
        <v>2006</v>
      </c>
      <c r="D50" s="194">
        <v>18.380431309999999</v>
      </c>
      <c r="E50" s="68">
        <v>68860</v>
      </c>
      <c r="F50" s="194">
        <v>15.772225617</v>
      </c>
      <c r="G50" s="68">
        <v>83451</v>
      </c>
      <c r="H50" s="5"/>
      <c r="I50" s="194">
        <v>17.055291176000001</v>
      </c>
      <c r="J50" s="68">
        <v>140791</v>
      </c>
      <c r="K50" s="194">
        <v>15.680760549</v>
      </c>
      <c r="L50" s="68">
        <v>11518</v>
      </c>
      <c r="N50" s="74"/>
    </row>
    <row r="51" spans="1:14">
      <c r="A51" s="20">
        <f t="shared" si="0"/>
        <v>3</v>
      </c>
      <c r="B51" s="134" t="s">
        <v>82</v>
      </c>
      <c r="C51" s="68">
        <v>2007</v>
      </c>
      <c r="D51" s="194">
        <v>18.398505902</v>
      </c>
      <c r="E51" s="68">
        <v>66930</v>
      </c>
      <c r="F51" s="194">
        <v>16.058750676999999</v>
      </c>
      <c r="G51" s="68">
        <v>90433</v>
      </c>
      <c r="H51" s="5"/>
      <c r="I51" s="194">
        <v>17.122738171999998</v>
      </c>
      <c r="J51" s="68">
        <v>145126</v>
      </c>
      <c r="K51" s="194">
        <v>16.235921536999999</v>
      </c>
      <c r="L51" s="68">
        <v>12235</v>
      </c>
      <c r="N51" s="74"/>
    </row>
    <row r="52" spans="1:14">
      <c r="A52" s="20">
        <f t="shared" si="0"/>
        <v>3</v>
      </c>
      <c r="B52" s="134" t="s">
        <v>82</v>
      </c>
      <c r="C52" s="68">
        <v>2008</v>
      </c>
      <c r="D52" s="194">
        <v>18.378210599999999</v>
      </c>
      <c r="E52" s="68">
        <v>64435</v>
      </c>
      <c r="F52" s="194">
        <v>16.442273987</v>
      </c>
      <c r="G52" s="68">
        <v>94143</v>
      </c>
      <c r="H52" s="5"/>
      <c r="I52" s="194">
        <v>17.260589584000002</v>
      </c>
      <c r="J52" s="68">
        <v>145662</v>
      </c>
      <c r="K52" s="194">
        <v>16.871554661000001</v>
      </c>
      <c r="L52" s="68">
        <v>12916</v>
      </c>
      <c r="N52" s="74"/>
    </row>
    <row r="53" spans="1:14">
      <c r="A53" s="20">
        <f t="shared" si="0"/>
        <v>3</v>
      </c>
      <c r="B53" s="134" t="s">
        <v>82</v>
      </c>
      <c r="C53" s="68">
        <v>2009</v>
      </c>
      <c r="D53" s="194">
        <v>18.483816478000001</v>
      </c>
      <c r="E53" s="68">
        <v>55056</v>
      </c>
      <c r="F53" s="194">
        <v>16.858556359000001</v>
      </c>
      <c r="G53" s="68">
        <v>85603</v>
      </c>
      <c r="H53" s="5"/>
      <c r="I53" s="194">
        <v>17.510213902</v>
      </c>
      <c r="J53" s="68">
        <v>128844</v>
      </c>
      <c r="K53" s="194">
        <v>17.326420045999999</v>
      </c>
      <c r="L53" s="68">
        <v>11813</v>
      </c>
      <c r="N53" s="74"/>
    </row>
    <row r="54" spans="1:14">
      <c r="A54" s="20">
        <f t="shared" si="0"/>
        <v>3</v>
      </c>
      <c r="B54" s="134" t="s">
        <v>82</v>
      </c>
      <c r="C54" s="68">
        <v>2010</v>
      </c>
      <c r="D54" s="194">
        <v>18.818987366000002</v>
      </c>
      <c r="E54" s="68">
        <v>53267</v>
      </c>
      <c r="F54" s="194">
        <v>17.315136620000001</v>
      </c>
      <c r="G54" s="68">
        <v>86664</v>
      </c>
      <c r="H54" s="5"/>
      <c r="I54" s="194">
        <v>17.877221540000001</v>
      </c>
      <c r="J54" s="68">
        <v>127783</v>
      </c>
      <c r="K54" s="194">
        <v>17.996789594999999</v>
      </c>
      <c r="L54" s="68">
        <v>12148</v>
      </c>
      <c r="N54" s="74"/>
    </row>
    <row r="55" spans="1:14">
      <c r="A55" s="20">
        <f t="shared" si="0"/>
        <v>3</v>
      </c>
      <c r="B55" s="134" t="s">
        <v>82</v>
      </c>
      <c r="C55" s="68">
        <v>2011</v>
      </c>
      <c r="D55" s="194">
        <v>18.768134958000001</v>
      </c>
      <c r="E55" s="68">
        <v>58685</v>
      </c>
      <c r="F55" s="194">
        <v>17.782581138000001</v>
      </c>
      <c r="G55" s="68">
        <v>103342</v>
      </c>
      <c r="H55" s="5"/>
      <c r="I55" s="194">
        <v>18.096320169999998</v>
      </c>
      <c r="J55" s="68">
        <v>147534</v>
      </c>
      <c r="K55" s="194">
        <v>18.579521148000001</v>
      </c>
      <c r="L55" s="68">
        <v>14493</v>
      </c>
      <c r="N55" s="74"/>
    </row>
    <row r="56" spans="1:14">
      <c r="A56" s="20">
        <f t="shared" si="0"/>
        <v>3</v>
      </c>
      <c r="B56" s="134" t="s">
        <v>82</v>
      </c>
      <c r="C56" s="68">
        <v>2012</v>
      </c>
      <c r="D56" s="194">
        <v>19.043376395999999</v>
      </c>
      <c r="E56" s="68">
        <v>45670</v>
      </c>
      <c r="F56" s="194">
        <v>18.321616460000001</v>
      </c>
      <c r="G56" s="68">
        <v>81165</v>
      </c>
      <c r="H56" s="5"/>
      <c r="I56" s="194">
        <v>18.519491304999999</v>
      </c>
      <c r="J56" s="68">
        <v>115590</v>
      </c>
      <c r="K56" s="194">
        <v>19.220245508000001</v>
      </c>
      <c r="L56" s="68">
        <v>11242</v>
      </c>
      <c r="N56" s="74"/>
    </row>
    <row r="57" spans="1:14">
      <c r="A57" s="20">
        <f t="shared" si="0"/>
        <v>3</v>
      </c>
      <c r="B57" s="134" t="s">
        <v>82</v>
      </c>
      <c r="C57" s="68">
        <v>2013</v>
      </c>
      <c r="D57" s="194">
        <v>18.872056296</v>
      </c>
      <c r="E57" s="68">
        <v>46540</v>
      </c>
      <c r="F57" s="194">
        <v>18.720414613999999</v>
      </c>
      <c r="G57" s="68">
        <v>86056</v>
      </c>
      <c r="H57" s="5"/>
      <c r="I57" s="194">
        <v>18.691648830999998</v>
      </c>
      <c r="J57" s="68">
        <v>121947</v>
      </c>
      <c r="K57" s="194">
        <v>19.714218633000002</v>
      </c>
      <c r="L57" s="68">
        <v>10648</v>
      </c>
      <c r="N57" s="74"/>
    </row>
    <row r="58" spans="1:14">
      <c r="A58" s="20">
        <f t="shared" si="0"/>
        <v>3</v>
      </c>
      <c r="B58" s="134" t="s">
        <v>82</v>
      </c>
      <c r="C58" s="68">
        <v>2014</v>
      </c>
      <c r="D58" s="194">
        <v>19.076416690999999</v>
      </c>
      <c r="E58" s="68">
        <v>48458</v>
      </c>
      <c r="F58" s="194">
        <v>19.068880715999999</v>
      </c>
      <c r="G58" s="68">
        <v>91085</v>
      </c>
      <c r="H58" s="5"/>
      <c r="I58" s="194">
        <v>18.985305617000002</v>
      </c>
      <c r="J58" s="68">
        <v>129165</v>
      </c>
      <c r="K58" s="194">
        <v>20.144247447000001</v>
      </c>
      <c r="L58" s="68">
        <v>10378</v>
      </c>
      <c r="N58" s="74"/>
    </row>
    <row r="59" spans="1:14">
      <c r="A59" s="20">
        <f t="shared" si="0"/>
        <v>3</v>
      </c>
      <c r="B59" s="134" t="s">
        <v>82</v>
      </c>
      <c r="C59" s="68">
        <v>2015</v>
      </c>
      <c r="D59" s="194">
        <v>19.307505527</v>
      </c>
      <c r="E59" s="68">
        <v>52921</v>
      </c>
      <c r="F59" s="194">
        <v>19.409612015</v>
      </c>
      <c r="G59" s="68">
        <v>98741</v>
      </c>
      <c r="H59" s="5"/>
      <c r="I59" s="194">
        <v>19.276015828999999</v>
      </c>
      <c r="J59" s="68">
        <v>141510</v>
      </c>
      <c r="K59" s="194">
        <v>20.740664105</v>
      </c>
      <c r="L59" s="68">
        <v>10149</v>
      </c>
      <c r="N59" s="74"/>
    </row>
    <row r="60" spans="1:14">
      <c r="A60" s="20">
        <f t="shared" si="0"/>
        <v>3</v>
      </c>
      <c r="B60" s="134" t="s">
        <v>82</v>
      </c>
      <c r="C60" s="68">
        <v>2016</v>
      </c>
      <c r="D60" s="194">
        <v>19.342380802000001</v>
      </c>
      <c r="E60" s="68">
        <v>50714</v>
      </c>
      <c r="F60" s="194">
        <v>19.672266962999998</v>
      </c>
      <c r="G60" s="68">
        <v>97227</v>
      </c>
      <c r="H60" s="5"/>
      <c r="I60" s="194">
        <v>19.457533416</v>
      </c>
      <c r="J60" s="68">
        <v>138556</v>
      </c>
      <c r="K60" s="194">
        <v>21.077546667</v>
      </c>
      <c r="L60" s="68">
        <v>9375</v>
      </c>
      <c r="N60" s="74"/>
    </row>
    <row r="61" spans="1:14">
      <c r="A61" s="20">
        <f t="shared" si="0"/>
        <v>3</v>
      </c>
      <c r="B61" s="134" t="s">
        <v>82</v>
      </c>
      <c r="C61" s="68">
        <v>2017</v>
      </c>
      <c r="D61" s="194">
        <v>19.248409593000002</v>
      </c>
      <c r="E61" s="68">
        <v>58790</v>
      </c>
      <c r="F61" s="194">
        <v>19.780675051999999</v>
      </c>
      <c r="G61" s="68">
        <v>112021</v>
      </c>
      <c r="H61" s="5"/>
      <c r="I61" s="194">
        <v>19.506436674</v>
      </c>
      <c r="J61" s="68">
        <v>160875</v>
      </c>
      <c r="K61" s="194">
        <v>21.099001915999999</v>
      </c>
      <c r="L61" s="68">
        <v>9919</v>
      </c>
      <c r="N61" s="74"/>
    </row>
    <row r="62" spans="1:14">
      <c r="A62" s="20">
        <f t="shared" si="0"/>
        <v>3</v>
      </c>
      <c r="B62" s="134" t="s">
        <v>82</v>
      </c>
      <c r="C62" s="68">
        <v>2018</v>
      </c>
      <c r="D62" s="194">
        <v>19.149867164</v>
      </c>
      <c r="E62" s="68">
        <v>63236</v>
      </c>
      <c r="F62" s="194">
        <v>19.963488943000002</v>
      </c>
      <c r="G62" s="68">
        <v>123086</v>
      </c>
      <c r="H62" s="5"/>
      <c r="I62" s="194">
        <v>19.583225498000001</v>
      </c>
      <c r="J62" s="68">
        <v>175421</v>
      </c>
      <c r="K62" s="194">
        <v>21.406937160999998</v>
      </c>
      <c r="L62" s="68">
        <v>10869</v>
      </c>
      <c r="N62" s="74"/>
    </row>
    <row r="63" spans="1:14">
      <c r="A63" s="20">
        <f t="shared" si="0"/>
        <v>3</v>
      </c>
      <c r="B63" s="134" t="s">
        <v>82</v>
      </c>
      <c r="C63" s="68">
        <v>2019</v>
      </c>
      <c r="D63" s="194">
        <v>19.118817171</v>
      </c>
      <c r="E63" s="68">
        <v>64574</v>
      </c>
      <c r="F63" s="194">
        <v>20.121461612000001</v>
      </c>
      <c r="G63" s="68">
        <v>124739</v>
      </c>
      <c r="H63" s="5"/>
      <c r="I63" s="194">
        <v>19.673506425999999</v>
      </c>
      <c r="J63" s="68">
        <v>178247</v>
      </c>
      <c r="K63" s="194">
        <v>21.573505360999999</v>
      </c>
      <c r="L63" s="68">
        <v>11006</v>
      </c>
      <c r="N63" s="74"/>
    </row>
    <row r="64" spans="1:14">
      <c r="A64" s="20">
        <f t="shared" si="0"/>
        <v>3</v>
      </c>
      <c r="B64" s="134" t="s">
        <v>82</v>
      </c>
      <c r="C64" s="68">
        <v>2020</v>
      </c>
      <c r="D64" s="194">
        <v>18.989156161</v>
      </c>
      <c r="E64" s="68">
        <v>59573</v>
      </c>
      <c r="F64" s="194">
        <v>20.089372838999999</v>
      </c>
      <c r="G64" s="68">
        <v>115393</v>
      </c>
      <c r="H64" s="5"/>
      <c r="I64" s="194">
        <v>19.611864438000001</v>
      </c>
      <c r="J64" s="68">
        <v>165267</v>
      </c>
      <c r="K64" s="194">
        <v>21.584727272999999</v>
      </c>
      <c r="L64" s="68">
        <v>9625</v>
      </c>
      <c r="N64" s="74"/>
    </row>
    <row r="65" spans="1:14">
      <c r="A65" s="20">
        <f t="shared" si="0"/>
        <v>3</v>
      </c>
      <c r="B65" s="134" t="s">
        <v>82</v>
      </c>
      <c r="C65" s="68">
        <v>2021</v>
      </c>
      <c r="D65" s="194">
        <v>17.320643874000002</v>
      </c>
      <c r="E65" s="68">
        <v>64174</v>
      </c>
      <c r="F65" s="194">
        <v>19.430277243999999</v>
      </c>
      <c r="G65" s="68">
        <v>116576</v>
      </c>
      <c r="H65" s="5"/>
      <c r="I65" s="194">
        <v>18.683560738000001</v>
      </c>
      <c r="J65" s="68">
        <v>169448</v>
      </c>
      <c r="K65" s="194">
        <v>18.932102118</v>
      </c>
      <c r="L65" s="68">
        <v>11046</v>
      </c>
      <c r="N65" s="74"/>
    </row>
    <row r="66" spans="1:14">
      <c r="A66" s="20">
        <f t="shared" si="0"/>
        <v>4</v>
      </c>
      <c r="B66" s="134" t="s">
        <v>67</v>
      </c>
      <c r="C66" s="68">
        <v>2001</v>
      </c>
      <c r="D66" s="194">
        <v>18.211897305000001</v>
      </c>
      <c r="E66" s="68">
        <v>91962</v>
      </c>
      <c r="F66" s="194">
        <v>15.233879737000001</v>
      </c>
      <c r="G66" s="68">
        <v>48743</v>
      </c>
      <c r="H66" s="5"/>
      <c r="I66" s="194">
        <v>17.424213401999999</v>
      </c>
      <c r="J66" s="68">
        <v>131039</v>
      </c>
      <c r="K66" s="194">
        <v>13.86846735</v>
      </c>
      <c r="L66" s="68">
        <v>9663</v>
      </c>
      <c r="N66" s="74"/>
    </row>
    <row r="67" spans="1:14">
      <c r="A67" s="20">
        <f t="shared" si="0"/>
        <v>4</v>
      </c>
      <c r="B67" s="134" t="s">
        <v>67</v>
      </c>
      <c r="C67" s="68">
        <v>2002</v>
      </c>
      <c r="D67" s="194">
        <v>18.354120836</v>
      </c>
      <c r="E67" s="68">
        <v>88186</v>
      </c>
      <c r="F67" s="194">
        <v>15.409882864</v>
      </c>
      <c r="G67" s="68">
        <v>54296</v>
      </c>
      <c r="H67" s="5"/>
      <c r="I67" s="194">
        <v>17.482786073</v>
      </c>
      <c r="J67" s="68">
        <v>131260</v>
      </c>
      <c r="K67" s="194">
        <v>14.298716348999999</v>
      </c>
      <c r="L67" s="68">
        <v>11218</v>
      </c>
      <c r="N67" s="74"/>
    </row>
    <row r="68" spans="1:14">
      <c r="A68" s="20">
        <f t="shared" ref="A68:A131" si="1">IF(B68=B67, A67, A67+1)</f>
        <v>4</v>
      </c>
      <c r="B68" s="134" t="s">
        <v>67</v>
      </c>
      <c r="C68" s="68">
        <v>2003</v>
      </c>
      <c r="D68" s="194">
        <v>18.444172739999999</v>
      </c>
      <c r="E68" s="68">
        <v>84242</v>
      </c>
      <c r="F68" s="194">
        <v>15.553572014</v>
      </c>
      <c r="G68" s="68">
        <v>61002</v>
      </c>
      <c r="H68" s="5"/>
      <c r="I68" s="194">
        <v>17.460539142999998</v>
      </c>
      <c r="J68" s="68">
        <v>132321</v>
      </c>
      <c r="K68" s="194">
        <v>14.871140005000001</v>
      </c>
      <c r="L68" s="68">
        <v>12921</v>
      </c>
      <c r="N68" s="74"/>
    </row>
    <row r="69" spans="1:14">
      <c r="A69" s="20">
        <f t="shared" si="1"/>
        <v>4</v>
      </c>
      <c r="B69" s="134" t="s">
        <v>67</v>
      </c>
      <c r="C69" s="68">
        <v>2004</v>
      </c>
      <c r="D69" s="194">
        <v>18.553704347</v>
      </c>
      <c r="E69" s="68">
        <v>83429</v>
      </c>
      <c r="F69" s="194">
        <v>15.750397683999999</v>
      </c>
      <c r="G69" s="68">
        <v>69779</v>
      </c>
      <c r="H69" s="5"/>
      <c r="I69" s="194">
        <v>17.489246033000001</v>
      </c>
      <c r="J69" s="68">
        <v>138693</v>
      </c>
      <c r="K69" s="194">
        <v>15.248105278000001</v>
      </c>
      <c r="L69" s="68">
        <v>14514</v>
      </c>
      <c r="N69" s="74"/>
    </row>
    <row r="70" spans="1:14">
      <c r="A70" s="20">
        <f t="shared" si="1"/>
        <v>4</v>
      </c>
      <c r="B70" s="134" t="s">
        <v>67</v>
      </c>
      <c r="C70" s="68">
        <v>2005</v>
      </c>
      <c r="D70" s="194">
        <v>18.475230281000002</v>
      </c>
      <c r="E70" s="68">
        <v>81531</v>
      </c>
      <c r="F70" s="194">
        <v>15.789811062</v>
      </c>
      <c r="G70" s="68">
        <v>80185</v>
      </c>
      <c r="H70" s="5"/>
      <c r="I70" s="194">
        <v>17.325992677999999</v>
      </c>
      <c r="J70" s="68">
        <v>145037</v>
      </c>
      <c r="K70" s="194">
        <v>15.558160450999999</v>
      </c>
      <c r="L70" s="68">
        <v>16678</v>
      </c>
      <c r="N70" s="74"/>
    </row>
    <row r="71" spans="1:14">
      <c r="A71" s="20">
        <f t="shared" si="1"/>
        <v>4</v>
      </c>
      <c r="B71" s="134" t="s">
        <v>67</v>
      </c>
      <c r="C71" s="68">
        <v>2006</v>
      </c>
      <c r="D71" s="194">
        <v>18.478406713999998</v>
      </c>
      <c r="E71" s="68">
        <v>78404</v>
      </c>
      <c r="F71" s="194">
        <v>15.954606202000001</v>
      </c>
      <c r="G71" s="68">
        <v>88294</v>
      </c>
      <c r="H71" s="5"/>
      <c r="I71" s="194">
        <v>17.293593512000001</v>
      </c>
      <c r="J71" s="68">
        <v>147975</v>
      </c>
      <c r="K71" s="194">
        <v>15.940147428</v>
      </c>
      <c r="L71" s="68">
        <v>18721</v>
      </c>
      <c r="N71" s="74"/>
    </row>
    <row r="72" spans="1:14">
      <c r="A72" s="20">
        <f t="shared" si="1"/>
        <v>4</v>
      </c>
      <c r="B72" s="134" t="s">
        <v>67</v>
      </c>
      <c r="C72" s="68">
        <v>2007</v>
      </c>
      <c r="D72" s="194">
        <v>18.500828032000001</v>
      </c>
      <c r="E72" s="68">
        <v>76084</v>
      </c>
      <c r="F72" s="194">
        <v>16.230412453</v>
      </c>
      <c r="G72" s="68">
        <v>94435</v>
      </c>
      <c r="H72" s="5"/>
      <c r="I72" s="194">
        <v>17.359081937999999</v>
      </c>
      <c r="J72" s="68">
        <v>150992</v>
      </c>
      <c r="K72" s="194">
        <v>16.348058799</v>
      </c>
      <c r="L72" s="68">
        <v>19524</v>
      </c>
      <c r="N72" s="74"/>
    </row>
    <row r="73" spans="1:14">
      <c r="A73" s="20">
        <f t="shared" si="1"/>
        <v>4</v>
      </c>
      <c r="B73" s="134" t="s">
        <v>67</v>
      </c>
      <c r="C73" s="68">
        <v>2008</v>
      </c>
      <c r="D73" s="194">
        <v>18.427479154</v>
      </c>
      <c r="E73" s="68">
        <v>73634</v>
      </c>
      <c r="F73" s="194">
        <v>16.616920414999999</v>
      </c>
      <c r="G73" s="68">
        <v>97669</v>
      </c>
      <c r="H73" s="5"/>
      <c r="I73" s="194">
        <v>17.487191089</v>
      </c>
      <c r="J73" s="68">
        <v>150286</v>
      </c>
      <c r="K73" s="194">
        <v>16.737260313</v>
      </c>
      <c r="L73" s="68">
        <v>21017</v>
      </c>
      <c r="N73" s="74"/>
    </row>
    <row r="74" spans="1:14">
      <c r="A74" s="20">
        <f t="shared" si="1"/>
        <v>4</v>
      </c>
      <c r="B74" s="134" t="s">
        <v>67</v>
      </c>
      <c r="C74" s="68">
        <v>2009</v>
      </c>
      <c r="D74" s="194">
        <v>18.504083628</v>
      </c>
      <c r="E74" s="68">
        <v>63424</v>
      </c>
      <c r="F74" s="194">
        <v>17.019079635000001</v>
      </c>
      <c r="G74" s="68">
        <v>88052</v>
      </c>
      <c r="H74" s="5"/>
      <c r="I74" s="194">
        <v>17.730443806</v>
      </c>
      <c r="J74" s="68">
        <v>132017</v>
      </c>
      <c r="K74" s="194">
        <v>17.033561186</v>
      </c>
      <c r="L74" s="68">
        <v>19457</v>
      </c>
      <c r="N74" s="74"/>
    </row>
    <row r="75" spans="1:14">
      <c r="A75" s="20">
        <f t="shared" si="1"/>
        <v>4</v>
      </c>
      <c r="B75" s="134" t="s">
        <v>67</v>
      </c>
      <c r="C75" s="68">
        <v>2010</v>
      </c>
      <c r="D75" s="194">
        <v>18.813415561999999</v>
      </c>
      <c r="E75" s="68">
        <v>61779</v>
      </c>
      <c r="F75" s="194">
        <v>17.482551552</v>
      </c>
      <c r="G75" s="68">
        <v>88260</v>
      </c>
      <c r="H75" s="5"/>
      <c r="I75" s="194">
        <v>18.102690618</v>
      </c>
      <c r="J75" s="68">
        <v>129710</v>
      </c>
      <c r="K75" s="194">
        <v>17.570170692000001</v>
      </c>
      <c r="L75" s="68">
        <v>20329</v>
      </c>
      <c r="N75" s="74"/>
    </row>
    <row r="76" spans="1:14">
      <c r="A76" s="20">
        <f t="shared" si="1"/>
        <v>4</v>
      </c>
      <c r="B76" s="134" t="s">
        <v>67</v>
      </c>
      <c r="C76" s="68">
        <v>2011</v>
      </c>
      <c r="D76" s="194">
        <v>18.761340184000002</v>
      </c>
      <c r="E76" s="68">
        <v>68319</v>
      </c>
      <c r="F76" s="194">
        <v>17.935402756999999</v>
      </c>
      <c r="G76" s="68">
        <v>104393</v>
      </c>
      <c r="H76" s="5"/>
      <c r="I76" s="194">
        <v>18.301861103</v>
      </c>
      <c r="J76" s="68">
        <v>148729</v>
      </c>
      <c r="K76" s="194">
        <v>18.015636076</v>
      </c>
      <c r="L76" s="68">
        <v>23983</v>
      </c>
      <c r="N76" s="74"/>
    </row>
    <row r="77" spans="1:14">
      <c r="A77" s="20">
        <f t="shared" si="1"/>
        <v>4</v>
      </c>
      <c r="B77" s="134" t="s">
        <v>67</v>
      </c>
      <c r="C77" s="68">
        <v>2012</v>
      </c>
      <c r="D77" s="194">
        <v>18.980754339000001</v>
      </c>
      <c r="E77" s="68">
        <v>52947</v>
      </c>
      <c r="F77" s="194">
        <v>18.447213788999999</v>
      </c>
      <c r="G77" s="68">
        <v>81688</v>
      </c>
      <c r="H77" s="5"/>
      <c r="I77" s="194">
        <v>18.693420564</v>
      </c>
      <c r="J77" s="68">
        <v>115709</v>
      </c>
      <c r="K77" s="194">
        <v>18.435402906</v>
      </c>
      <c r="L77" s="68">
        <v>18925</v>
      </c>
      <c r="N77" s="74"/>
    </row>
    <row r="78" spans="1:14">
      <c r="A78" s="20">
        <f t="shared" si="1"/>
        <v>4</v>
      </c>
      <c r="B78" s="134" t="s">
        <v>67</v>
      </c>
      <c r="C78" s="68">
        <v>2013</v>
      </c>
      <c r="D78" s="194">
        <v>18.798588007999999</v>
      </c>
      <c r="E78" s="68">
        <v>52904</v>
      </c>
      <c r="F78" s="194">
        <v>18.795188656000001</v>
      </c>
      <c r="G78" s="68">
        <v>85049</v>
      </c>
      <c r="H78" s="5"/>
      <c r="I78" s="194">
        <v>18.815220823000001</v>
      </c>
      <c r="J78" s="68">
        <v>120368</v>
      </c>
      <c r="K78" s="194">
        <v>18.669244767999999</v>
      </c>
      <c r="L78" s="68">
        <v>17584</v>
      </c>
      <c r="N78" s="74"/>
    </row>
    <row r="79" spans="1:14">
      <c r="A79" s="20">
        <f t="shared" si="1"/>
        <v>4</v>
      </c>
      <c r="B79" s="134" t="s">
        <v>67</v>
      </c>
      <c r="C79" s="68">
        <v>2014</v>
      </c>
      <c r="D79" s="194">
        <v>19.004285190000001</v>
      </c>
      <c r="E79" s="68">
        <v>54490</v>
      </c>
      <c r="F79" s="194">
        <v>19.127225614</v>
      </c>
      <c r="G79" s="68">
        <v>89919</v>
      </c>
      <c r="H79" s="5"/>
      <c r="I79" s="194">
        <v>19.094255535999999</v>
      </c>
      <c r="J79" s="68">
        <v>127340</v>
      </c>
      <c r="K79" s="194">
        <v>18.980372627000001</v>
      </c>
      <c r="L79" s="68">
        <v>17068</v>
      </c>
      <c r="N79" s="74"/>
    </row>
    <row r="80" spans="1:14">
      <c r="A80" s="20">
        <f t="shared" si="1"/>
        <v>4</v>
      </c>
      <c r="B80" s="134" t="s">
        <v>67</v>
      </c>
      <c r="C80" s="68">
        <v>2015</v>
      </c>
      <c r="D80" s="194">
        <v>19.131331244999998</v>
      </c>
      <c r="E80" s="68">
        <v>59388</v>
      </c>
      <c r="F80" s="194">
        <v>19.444880392000002</v>
      </c>
      <c r="G80" s="68">
        <v>97234</v>
      </c>
      <c r="H80" s="5"/>
      <c r="I80" s="194">
        <v>19.347762405000001</v>
      </c>
      <c r="J80" s="68">
        <v>139279</v>
      </c>
      <c r="K80" s="194">
        <v>19.151499423000001</v>
      </c>
      <c r="L80" s="68">
        <v>17340</v>
      </c>
      <c r="N80" s="74"/>
    </row>
    <row r="81" spans="1:14">
      <c r="A81" s="20">
        <f t="shared" si="1"/>
        <v>4</v>
      </c>
      <c r="B81" s="134" t="s">
        <v>67</v>
      </c>
      <c r="C81" s="68">
        <v>2016</v>
      </c>
      <c r="D81" s="194">
        <v>19.186674144000001</v>
      </c>
      <c r="E81" s="68">
        <v>57062</v>
      </c>
      <c r="F81" s="194">
        <v>19.688356487</v>
      </c>
      <c r="G81" s="68">
        <v>95521</v>
      </c>
      <c r="H81" s="5"/>
      <c r="I81" s="194">
        <v>19.527255238999999</v>
      </c>
      <c r="J81" s="68">
        <v>136194</v>
      </c>
      <c r="K81" s="194">
        <v>19.290481133</v>
      </c>
      <c r="L81" s="68">
        <v>16378</v>
      </c>
      <c r="N81" s="74"/>
    </row>
    <row r="82" spans="1:14">
      <c r="A82" s="20">
        <f t="shared" si="1"/>
        <v>4</v>
      </c>
      <c r="B82" s="134" t="s">
        <v>67</v>
      </c>
      <c r="C82" s="68">
        <v>2017</v>
      </c>
      <c r="D82" s="194">
        <v>19.026520824999999</v>
      </c>
      <c r="E82" s="68">
        <v>66099</v>
      </c>
      <c r="F82" s="194">
        <v>19.773211733</v>
      </c>
      <c r="G82" s="68">
        <v>110526</v>
      </c>
      <c r="H82" s="5"/>
      <c r="I82" s="194">
        <v>19.537355378000001</v>
      </c>
      <c r="J82" s="68">
        <v>158344</v>
      </c>
      <c r="K82" s="194">
        <v>19.131146643000001</v>
      </c>
      <c r="L82" s="68">
        <v>18262</v>
      </c>
      <c r="N82" s="74"/>
    </row>
    <row r="83" spans="1:14">
      <c r="A83" s="20">
        <f t="shared" si="1"/>
        <v>4</v>
      </c>
      <c r="B83" s="134" t="s">
        <v>67</v>
      </c>
      <c r="C83" s="68">
        <v>2018</v>
      </c>
      <c r="D83" s="194">
        <v>18.936892397000001</v>
      </c>
      <c r="E83" s="68">
        <v>72210</v>
      </c>
      <c r="F83" s="194">
        <v>19.939296941999999</v>
      </c>
      <c r="G83" s="68">
        <v>122152</v>
      </c>
      <c r="H83" s="5"/>
      <c r="I83" s="194">
        <v>19.620516632000001</v>
      </c>
      <c r="J83" s="68">
        <v>173586</v>
      </c>
      <c r="K83" s="194">
        <v>19.143263573999999</v>
      </c>
      <c r="L83" s="68">
        <v>20738</v>
      </c>
      <c r="N83" s="74"/>
    </row>
    <row r="84" spans="1:14">
      <c r="A84" s="20">
        <f t="shared" si="1"/>
        <v>4</v>
      </c>
      <c r="B84" s="134" t="s">
        <v>67</v>
      </c>
      <c r="C84" s="68">
        <v>2019</v>
      </c>
      <c r="D84" s="194">
        <v>18.912945558000001</v>
      </c>
      <c r="E84" s="68">
        <v>74373</v>
      </c>
      <c r="F84" s="194">
        <v>20.093021386</v>
      </c>
      <c r="G84" s="68">
        <v>124380</v>
      </c>
      <c r="H84" s="5"/>
      <c r="I84" s="194">
        <v>19.704592855000001</v>
      </c>
      <c r="J84" s="68">
        <v>176927</v>
      </c>
      <c r="K84" s="194">
        <v>19.262775735000002</v>
      </c>
      <c r="L84" s="68">
        <v>21760</v>
      </c>
      <c r="N84" s="74"/>
    </row>
    <row r="85" spans="1:14">
      <c r="A85" s="20">
        <f t="shared" si="1"/>
        <v>4</v>
      </c>
      <c r="B85" s="134" t="s">
        <v>67</v>
      </c>
      <c r="C85" s="68">
        <v>2020</v>
      </c>
      <c r="D85" s="194">
        <v>18.762671004000001</v>
      </c>
      <c r="E85" s="68">
        <v>68858</v>
      </c>
      <c r="F85" s="194">
        <v>20.075304262</v>
      </c>
      <c r="G85" s="68">
        <v>115279</v>
      </c>
      <c r="H85" s="5"/>
      <c r="I85" s="194">
        <v>19.634458489</v>
      </c>
      <c r="J85" s="68">
        <v>164244</v>
      </c>
      <c r="K85" s="194">
        <v>19.226501766999998</v>
      </c>
      <c r="L85" s="68">
        <v>19810</v>
      </c>
      <c r="N85" s="74"/>
    </row>
    <row r="86" spans="1:14">
      <c r="A86" s="20">
        <f t="shared" si="1"/>
        <v>4</v>
      </c>
      <c r="B86" s="134" t="s">
        <v>67</v>
      </c>
      <c r="C86" s="68">
        <v>2021</v>
      </c>
      <c r="D86" s="194">
        <v>16.794976427999998</v>
      </c>
      <c r="E86" s="68">
        <v>78908</v>
      </c>
      <c r="F86" s="194">
        <v>19.393242355999998</v>
      </c>
      <c r="G86" s="68">
        <v>118858</v>
      </c>
      <c r="H86" s="5"/>
      <c r="I86" s="194">
        <v>18.705147531000001</v>
      </c>
      <c r="J86" s="68">
        <v>171150</v>
      </c>
      <c r="K86" s="194">
        <v>16.215917717</v>
      </c>
      <c r="L86" s="68">
        <v>26348</v>
      </c>
      <c r="N86" s="74"/>
    </row>
    <row r="87" spans="1:14">
      <c r="A87" s="20">
        <f t="shared" si="1"/>
        <v>5</v>
      </c>
      <c r="B87" s="134" t="s">
        <v>68</v>
      </c>
      <c r="C87" s="68">
        <v>2001</v>
      </c>
      <c r="D87" s="194">
        <v>13.850712250999999</v>
      </c>
      <c r="E87" s="68">
        <v>3510</v>
      </c>
      <c r="F87" s="194">
        <v>17.319351764</v>
      </c>
      <c r="G87" s="68">
        <v>2098</v>
      </c>
      <c r="H87" s="5"/>
      <c r="I87" s="194">
        <v>15.148359486</v>
      </c>
      <c r="J87" s="68">
        <v>5608</v>
      </c>
      <c r="K87" s="194">
        <v>0</v>
      </c>
      <c r="L87" s="68">
        <v>0</v>
      </c>
      <c r="N87" s="74"/>
    </row>
    <row r="88" spans="1:14">
      <c r="A88" s="20">
        <f t="shared" si="1"/>
        <v>5</v>
      </c>
      <c r="B88" s="134" t="s">
        <v>68</v>
      </c>
      <c r="C88" s="68">
        <v>2002</v>
      </c>
      <c r="D88" s="194">
        <v>14.620352563999999</v>
      </c>
      <c r="E88" s="68">
        <v>3120</v>
      </c>
      <c r="F88" s="194">
        <v>17.898095728000001</v>
      </c>
      <c r="G88" s="68">
        <v>1943</v>
      </c>
      <c r="H88" s="5"/>
      <c r="I88" s="194">
        <v>15.878234248</v>
      </c>
      <c r="J88" s="68">
        <v>5063</v>
      </c>
      <c r="K88" s="194">
        <v>0</v>
      </c>
      <c r="L88" s="68">
        <v>0</v>
      </c>
      <c r="N88" s="74"/>
    </row>
    <row r="89" spans="1:14">
      <c r="A89" s="20">
        <f t="shared" si="1"/>
        <v>5</v>
      </c>
      <c r="B89" s="134" t="s">
        <v>68</v>
      </c>
      <c r="C89" s="68">
        <v>2003</v>
      </c>
      <c r="D89" s="194">
        <v>14.511889035999999</v>
      </c>
      <c r="E89" s="68">
        <v>3028</v>
      </c>
      <c r="F89" s="194">
        <v>17.649052841</v>
      </c>
      <c r="G89" s="68">
        <v>2006</v>
      </c>
      <c r="H89" s="5"/>
      <c r="I89" s="194">
        <v>15.779988063999999</v>
      </c>
      <c r="J89" s="68">
        <v>5027</v>
      </c>
      <c r="K89" s="194">
        <v>0</v>
      </c>
      <c r="L89" s="68">
        <v>0</v>
      </c>
      <c r="N89" s="74"/>
    </row>
    <row r="90" spans="1:14">
      <c r="A90" s="20">
        <f t="shared" si="1"/>
        <v>5</v>
      </c>
      <c r="B90" s="134" t="s">
        <v>68</v>
      </c>
      <c r="C90" s="68">
        <v>2004</v>
      </c>
      <c r="D90" s="194">
        <v>14.463325956</v>
      </c>
      <c r="E90" s="68">
        <v>3163</v>
      </c>
      <c r="F90" s="194">
        <v>18.542231490999999</v>
      </c>
      <c r="G90" s="68">
        <v>1918</v>
      </c>
      <c r="H90" s="5"/>
      <c r="I90" s="194">
        <v>16.008761567000001</v>
      </c>
      <c r="J90" s="68">
        <v>5079</v>
      </c>
      <c r="K90" s="194">
        <v>0</v>
      </c>
      <c r="L90" s="68">
        <v>0</v>
      </c>
      <c r="N90" s="74"/>
    </row>
    <row r="91" spans="1:14">
      <c r="A91" s="20">
        <f t="shared" si="1"/>
        <v>5</v>
      </c>
      <c r="B91" s="134" t="s">
        <v>68</v>
      </c>
      <c r="C91" s="68">
        <v>2005</v>
      </c>
      <c r="D91" s="194">
        <v>12.980918498999999</v>
      </c>
      <c r="E91" s="68">
        <v>3092</v>
      </c>
      <c r="F91" s="194">
        <v>18.879394266999999</v>
      </c>
      <c r="G91" s="68">
        <v>1849</v>
      </c>
      <c r="H91" s="5"/>
      <c r="I91" s="194">
        <v>15.242584315</v>
      </c>
      <c r="J91" s="68">
        <v>4922</v>
      </c>
      <c r="K91" s="194">
        <v>0</v>
      </c>
      <c r="L91" s="68">
        <v>0</v>
      </c>
      <c r="N91" s="74"/>
    </row>
    <row r="92" spans="1:14">
      <c r="A92" s="20">
        <f t="shared" si="1"/>
        <v>5</v>
      </c>
      <c r="B92" s="134" t="s">
        <v>68</v>
      </c>
      <c r="C92" s="68">
        <v>2006</v>
      </c>
      <c r="D92" s="194">
        <v>9.7833204433999992</v>
      </c>
      <c r="E92" s="68">
        <v>3879</v>
      </c>
      <c r="F92" s="194">
        <v>18.561131874000001</v>
      </c>
      <c r="G92" s="68">
        <v>1873</v>
      </c>
      <c r="H92" s="5"/>
      <c r="I92" s="194">
        <v>12.668612757</v>
      </c>
      <c r="J92" s="68">
        <v>5738</v>
      </c>
      <c r="K92" s="194">
        <v>0</v>
      </c>
      <c r="L92" s="68">
        <v>0</v>
      </c>
      <c r="N92" s="74"/>
    </row>
    <row r="93" spans="1:14">
      <c r="A93" s="20">
        <f t="shared" si="1"/>
        <v>5</v>
      </c>
      <c r="B93" s="134" t="s">
        <v>68</v>
      </c>
      <c r="C93" s="68">
        <v>2007</v>
      </c>
      <c r="D93" s="194">
        <v>9.5851212687</v>
      </c>
      <c r="E93" s="68">
        <v>4288</v>
      </c>
      <c r="F93" s="194">
        <v>18.958099131000001</v>
      </c>
      <c r="G93" s="68">
        <v>1957</v>
      </c>
      <c r="H93" s="5"/>
      <c r="I93" s="194">
        <v>12.587240212999999</v>
      </c>
      <c r="J93" s="68">
        <v>6207</v>
      </c>
      <c r="K93" s="194">
        <v>0</v>
      </c>
      <c r="L93" s="68">
        <v>0</v>
      </c>
      <c r="N93" s="74"/>
    </row>
    <row r="94" spans="1:14">
      <c r="A94" s="20">
        <f t="shared" si="1"/>
        <v>5</v>
      </c>
      <c r="B94" s="134" t="s">
        <v>68</v>
      </c>
      <c r="C94" s="68">
        <v>2008</v>
      </c>
      <c r="D94" s="194">
        <v>9.2024829708000002</v>
      </c>
      <c r="E94" s="68">
        <v>4551</v>
      </c>
      <c r="F94" s="194">
        <v>18.724207348</v>
      </c>
      <c r="G94" s="68">
        <v>1987</v>
      </c>
      <c r="H94" s="5"/>
      <c r="I94" s="194">
        <v>12.157995998000001</v>
      </c>
      <c r="J94" s="68">
        <v>6497</v>
      </c>
      <c r="K94" s="194">
        <v>0</v>
      </c>
      <c r="L94" s="68">
        <v>0</v>
      </c>
      <c r="N94" s="74"/>
    </row>
    <row r="95" spans="1:14">
      <c r="A95" s="20">
        <f t="shared" si="1"/>
        <v>5</v>
      </c>
      <c r="B95" s="134" t="s">
        <v>68</v>
      </c>
      <c r="C95" s="68">
        <v>2009</v>
      </c>
      <c r="D95" s="194">
        <v>8.5509204857000007</v>
      </c>
      <c r="E95" s="68">
        <v>5106</v>
      </c>
      <c r="F95" s="194">
        <v>19.270231897999999</v>
      </c>
      <c r="G95" s="68">
        <v>2113</v>
      </c>
      <c r="H95" s="5"/>
      <c r="I95" s="194">
        <v>11.760893855000001</v>
      </c>
      <c r="J95" s="68">
        <v>7160</v>
      </c>
      <c r="K95" s="194">
        <v>0</v>
      </c>
      <c r="L95" s="68">
        <v>0</v>
      </c>
      <c r="N95" s="74"/>
    </row>
    <row r="96" spans="1:14">
      <c r="A96" s="20">
        <f t="shared" si="1"/>
        <v>5</v>
      </c>
      <c r="B96" s="134" t="s">
        <v>68</v>
      </c>
      <c r="C96" s="68">
        <v>2010</v>
      </c>
      <c r="D96" s="194">
        <v>9.2180628747999993</v>
      </c>
      <c r="E96" s="68">
        <v>5503</v>
      </c>
      <c r="F96" s="194">
        <v>19.400849257000001</v>
      </c>
      <c r="G96" s="68">
        <v>2355</v>
      </c>
      <c r="H96" s="5"/>
      <c r="I96" s="194">
        <v>12.324542312</v>
      </c>
      <c r="J96" s="68">
        <v>7811</v>
      </c>
      <c r="K96" s="194">
        <v>0</v>
      </c>
      <c r="L96" s="68">
        <v>0</v>
      </c>
      <c r="N96" s="74"/>
    </row>
    <row r="97" spans="1:14">
      <c r="A97" s="20">
        <f t="shared" si="1"/>
        <v>5</v>
      </c>
      <c r="B97" s="134" t="s">
        <v>68</v>
      </c>
      <c r="C97" s="68">
        <v>2011</v>
      </c>
      <c r="D97" s="194">
        <v>8.9416771753000006</v>
      </c>
      <c r="E97" s="68">
        <v>6344</v>
      </c>
      <c r="F97" s="194">
        <v>19.076768488999999</v>
      </c>
      <c r="G97" s="68">
        <v>2488</v>
      </c>
      <c r="H97" s="5"/>
      <c r="I97" s="194">
        <v>11.843621868</v>
      </c>
      <c r="J97" s="68">
        <v>8780</v>
      </c>
      <c r="K97" s="194">
        <v>0</v>
      </c>
      <c r="L97" s="68">
        <v>0</v>
      </c>
      <c r="N97" s="74"/>
    </row>
    <row r="98" spans="1:14">
      <c r="A98" s="20">
        <f t="shared" si="1"/>
        <v>5</v>
      </c>
      <c r="B98" s="134" t="s">
        <v>68</v>
      </c>
      <c r="C98" s="68">
        <v>2012</v>
      </c>
      <c r="D98" s="194">
        <v>9.7406353721999999</v>
      </c>
      <c r="E98" s="68">
        <v>4218</v>
      </c>
      <c r="F98" s="194">
        <v>19.953115360999998</v>
      </c>
      <c r="G98" s="68">
        <v>1621</v>
      </c>
      <c r="H98" s="5"/>
      <c r="I98" s="194">
        <v>12.618022054000001</v>
      </c>
      <c r="J98" s="68">
        <v>5804</v>
      </c>
      <c r="K98" s="194">
        <v>5</v>
      </c>
      <c r="L98" s="68">
        <v>1</v>
      </c>
      <c r="N98" s="74"/>
    </row>
    <row r="99" spans="1:14">
      <c r="A99" s="20">
        <f t="shared" si="1"/>
        <v>5</v>
      </c>
      <c r="B99" s="134" t="s">
        <v>68</v>
      </c>
      <c r="C99" s="68">
        <v>2013</v>
      </c>
      <c r="D99" s="194">
        <v>9.6228169653000002</v>
      </c>
      <c r="E99" s="68">
        <v>4409</v>
      </c>
      <c r="F99" s="194">
        <v>19.453291535999998</v>
      </c>
      <c r="G99" s="68">
        <v>1595</v>
      </c>
      <c r="H99" s="5"/>
      <c r="I99" s="194">
        <v>12.255557413</v>
      </c>
      <c r="J99" s="68">
        <v>5983</v>
      </c>
      <c r="K99" s="194">
        <v>0</v>
      </c>
      <c r="L99" s="68">
        <v>0</v>
      </c>
      <c r="N99" s="74"/>
    </row>
    <row r="100" spans="1:14">
      <c r="A100" s="20">
        <f t="shared" si="1"/>
        <v>5</v>
      </c>
      <c r="B100" s="134" t="s">
        <v>68</v>
      </c>
      <c r="C100" s="68">
        <v>2014</v>
      </c>
      <c r="D100" s="194">
        <v>9.5994125620999995</v>
      </c>
      <c r="E100" s="68">
        <v>4426</v>
      </c>
      <c r="F100" s="194">
        <v>19.093893631</v>
      </c>
      <c r="G100" s="68">
        <v>1523</v>
      </c>
      <c r="H100" s="5"/>
      <c r="I100" s="194">
        <v>12.078082655999999</v>
      </c>
      <c r="J100" s="68">
        <v>5904</v>
      </c>
      <c r="K100" s="194">
        <v>0</v>
      </c>
      <c r="L100" s="68">
        <v>0</v>
      </c>
      <c r="N100" s="74"/>
    </row>
    <row r="101" spans="1:14">
      <c r="A101" s="20">
        <f t="shared" si="1"/>
        <v>5</v>
      </c>
      <c r="B101" s="134" t="s">
        <v>68</v>
      </c>
      <c r="C101" s="68">
        <v>2015</v>
      </c>
      <c r="D101" s="194">
        <v>10.396166134</v>
      </c>
      <c r="E101" s="68">
        <v>5008</v>
      </c>
      <c r="F101" s="194">
        <v>19.961975028000001</v>
      </c>
      <c r="G101" s="68">
        <v>1762</v>
      </c>
      <c r="H101" s="5"/>
      <c r="I101" s="194">
        <v>12.901525248</v>
      </c>
      <c r="J101" s="68">
        <v>6753</v>
      </c>
      <c r="K101" s="194">
        <v>7</v>
      </c>
      <c r="L101" s="68">
        <v>1</v>
      </c>
      <c r="N101" s="74"/>
    </row>
    <row r="102" spans="1:14">
      <c r="A102" s="20">
        <f t="shared" si="1"/>
        <v>5</v>
      </c>
      <c r="B102" s="134" t="s">
        <v>68</v>
      </c>
      <c r="C102" s="68">
        <v>2016</v>
      </c>
      <c r="D102" s="194">
        <v>10.495004896999999</v>
      </c>
      <c r="E102" s="68">
        <v>5105</v>
      </c>
      <c r="F102" s="194">
        <v>20.982152514999999</v>
      </c>
      <c r="G102" s="68">
        <v>1849</v>
      </c>
      <c r="H102" s="5"/>
      <c r="I102" s="194">
        <v>13.302741703000001</v>
      </c>
      <c r="J102" s="68">
        <v>6930</v>
      </c>
      <c r="K102" s="194">
        <v>4</v>
      </c>
      <c r="L102" s="68">
        <v>2</v>
      </c>
      <c r="N102" s="74"/>
    </row>
    <row r="103" spans="1:14">
      <c r="A103" s="20">
        <f t="shared" si="1"/>
        <v>5</v>
      </c>
      <c r="B103" s="134" t="s">
        <v>68</v>
      </c>
      <c r="C103" s="68">
        <v>2017</v>
      </c>
      <c r="D103" s="194">
        <v>10.550291262</v>
      </c>
      <c r="E103" s="68">
        <v>5150</v>
      </c>
      <c r="F103" s="194">
        <v>20.138842046000001</v>
      </c>
      <c r="G103" s="68">
        <v>1779</v>
      </c>
      <c r="H103" s="5"/>
      <c r="I103" s="194">
        <v>13.030403937999999</v>
      </c>
      <c r="J103" s="68">
        <v>6907</v>
      </c>
      <c r="K103" s="194">
        <v>5.3333333332999997</v>
      </c>
      <c r="L103" s="68">
        <v>3</v>
      </c>
      <c r="N103" s="74"/>
    </row>
    <row r="104" spans="1:14">
      <c r="A104" s="20">
        <f t="shared" si="1"/>
        <v>5</v>
      </c>
      <c r="B104" s="134" t="s">
        <v>68</v>
      </c>
      <c r="C104" s="68">
        <v>2018</v>
      </c>
      <c r="D104" s="194">
        <v>10.766807108</v>
      </c>
      <c r="E104" s="68">
        <v>5459</v>
      </c>
      <c r="F104" s="194">
        <v>19.889784945999999</v>
      </c>
      <c r="G104" s="68">
        <v>1860</v>
      </c>
      <c r="H104" s="5"/>
      <c r="I104" s="194">
        <v>13.114940949999999</v>
      </c>
      <c r="J104" s="68">
        <v>7282</v>
      </c>
      <c r="K104" s="194">
        <v>9</v>
      </c>
      <c r="L104" s="68">
        <v>2</v>
      </c>
      <c r="N104" s="74"/>
    </row>
    <row r="105" spans="1:14">
      <c r="A105" s="20">
        <f t="shared" si="1"/>
        <v>5</v>
      </c>
      <c r="B105" s="134" t="s">
        <v>68</v>
      </c>
      <c r="C105" s="68">
        <v>2019</v>
      </c>
      <c r="D105" s="194">
        <v>10.864655838999999</v>
      </c>
      <c r="E105" s="68">
        <v>5172</v>
      </c>
      <c r="F105" s="194">
        <v>20.742889646999998</v>
      </c>
      <c r="G105" s="68">
        <v>1758</v>
      </c>
      <c r="H105" s="5"/>
      <c r="I105" s="194">
        <v>13.416848221</v>
      </c>
      <c r="J105" s="68">
        <v>6885</v>
      </c>
      <c r="K105" s="194">
        <v>11</v>
      </c>
      <c r="L105" s="68">
        <v>1</v>
      </c>
      <c r="N105" s="74"/>
    </row>
    <row r="106" spans="1:14">
      <c r="A106" s="20">
        <f t="shared" si="1"/>
        <v>5</v>
      </c>
      <c r="B106" s="134" t="s">
        <v>68</v>
      </c>
      <c r="C106" s="68">
        <v>2020</v>
      </c>
      <c r="D106" s="194">
        <v>10.712742549</v>
      </c>
      <c r="E106" s="68">
        <v>4999</v>
      </c>
      <c r="F106" s="194">
        <v>20.522123894</v>
      </c>
      <c r="G106" s="68">
        <v>1582</v>
      </c>
      <c r="H106" s="5"/>
      <c r="I106" s="194">
        <v>13.136927554</v>
      </c>
      <c r="J106" s="68">
        <v>6529</v>
      </c>
      <c r="K106" s="194">
        <v>9</v>
      </c>
      <c r="L106" s="68">
        <v>2</v>
      </c>
      <c r="N106" s="74"/>
    </row>
    <row r="107" spans="1:14">
      <c r="A107" s="20">
        <f t="shared" si="1"/>
        <v>5</v>
      </c>
      <c r="B107" s="134" t="s">
        <v>68</v>
      </c>
      <c r="C107" s="68">
        <v>2021</v>
      </c>
      <c r="D107" s="194">
        <v>9.7432950191999996</v>
      </c>
      <c r="E107" s="68">
        <v>4959</v>
      </c>
      <c r="F107" s="194">
        <v>18.219881501</v>
      </c>
      <c r="G107" s="68">
        <v>1519</v>
      </c>
      <c r="H107" s="5"/>
      <c r="I107" s="194">
        <v>11.806109726000001</v>
      </c>
      <c r="J107" s="68">
        <v>6416</v>
      </c>
      <c r="K107" s="194">
        <v>3</v>
      </c>
      <c r="L107" s="68">
        <v>1</v>
      </c>
      <c r="N107" s="74"/>
    </row>
    <row r="108" spans="1:14">
      <c r="A108" s="20">
        <f t="shared" si="1"/>
        <v>6</v>
      </c>
      <c r="B108" s="134" t="s">
        <v>23</v>
      </c>
      <c r="C108" s="68">
        <v>2001</v>
      </c>
      <c r="D108" s="194">
        <v>17.716535433000001</v>
      </c>
      <c r="E108" s="68">
        <v>635</v>
      </c>
      <c r="F108" s="194">
        <v>21.833333332999999</v>
      </c>
      <c r="G108" s="68">
        <v>372</v>
      </c>
      <c r="H108" s="5"/>
      <c r="I108" s="194">
        <v>30.547619048000001</v>
      </c>
      <c r="J108" s="68">
        <v>126</v>
      </c>
      <c r="K108" s="194">
        <v>17.633979475</v>
      </c>
      <c r="L108" s="68">
        <v>877</v>
      </c>
      <c r="N108" s="74"/>
    </row>
    <row r="109" spans="1:14">
      <c r="A109" s="20">
        <f t="shared" si="1"/>
        <v>6</v>
      </c>
      <c r="B109" s="134" t="s">
        <v>23</v>
      </c>
      <c r="C109" s="68">
        <v>2002</v>
      </c>
      <c r="D109" s="194">
        <v>16.205442176999998</v>
      </c>
      <c r="E109" s="68">
        <v>735</v>
      </c>
      <c r="F109" s="194">
        <v>21.443850266999998</v>
      </c>
      <c r="G109" s="68">
        <v>374</v>
      </c>
      <c r="H109" s="5"/>
      <c r="I109" s="194">
        <v>31.066115702000001</v>
      </c>
      <c r="J109" s="68">
        <v>121</v>
      </c>
      <c r="K109" s="194">
        <v>16.374873354000002</v>
      </c>
      <c r="L109" s="68">
        <v>987</v>
      </c>
      <c r="N109" s="74"/>
    </row>
    <row r="110" spans="1:14">
      <c r="A110" s="20">
        <f t="shared" si="1"/>
        <v>6</v>
      </c>
      <c r="B110" s="134" t="s">
        <v>23</v>
      </c>
      <c r="C110" s="68">
        <v>2003</v>
      </c>
      <c r="D110" s="194">
        <v>15.539325843</v>
      </c>
      <c r="E110" s="68">
        <v>712</v>
      </c>
      <c r="F110" s="194">
        <v>22.876993165999998</v>
      </c>
      <c r="G110" s="68">
        <v>439</v>
      </c>
      <c r="H110" s="5"/>
      <c r="I110" s="194">
        <v>33.421875</v>
      </c>
      <c r="J110" s="68">
        <v>128</v>
      </c>
      <c r="K110" s="194">
        <v>16.457925635999999</v>
      </c>
      <c r="L110" s="68">
        <v>1022</v>
      </c>
      <c r="N110" s="74"/>
    </row>
    <row r="111" spans="1:14">
      <c r="A111" s="20">
        <f t="shared" si="1"/>
        <v>6</v>
      </c>
      <c r="B111" s="134" t="s">
        <v>23</v>
      </c>
      <c r="C111" s="68">
        <v>2004</v>
      </c>
      <c r="D111" s="194">
        <v>14.574803149999999</v>
      </c>
      <c r="E111" s="68">
        <v>762</v>
      </c>
      <c r="F111" s="194">
        <v>22.702819956999999</v>
      </c>
      <c r="G111" s="68">
        <v>461</v>
      </c>
      <c r="H111" s="5"/>
      <c r="I111" s="194">
        <v>31.985714286</v>
      </c>
      <c r="J111" s="68">
        <v>140</v>
      </c>
      <c r="K111" s="194">
        <v>15.791859389000001</v>
      </c>
      <c r="L111" s="68">
        <v>1081</v>
      </c>
      <c r="N111" s="74"/>
    </row>
    <row r="112" spans="1:14">
      <c r="A112" s="20">
        <f t="shared" si="1"/>
        <v>6</v>
      </c>
      <c r="B112" s="134" t="s">
        <v>23</v>
      </c>
      <c r="C112" s="68">
        <v>2005</v>
      </c>
      <c r="D112" s="194">
        <v>14.539458185999999</v>
      </c>
      <c r="E112" s="68">
        <v>849</v>
      </c>
      <c r="F112" s="194">
        <v>21.915662651000002</v>
      </c>
      <c r="G112" s="68">
        <v>498</v>
      </c>
      <c r="H112" s="5"/>
      <c r="I112" s="194">
        <v>34.671999999999997</v>
      </c>
      <c r="J112" s="68">
        <v>125</v>
      </c>
      <c r="K112" s="194">
        <v>15.48608838</v>
      </c>
      <c r="L112" s="68">
        <v>1222</v>
      </c>
      <c r="N112" s="74"/>
    </row>
    <row r="113" spans="1:14">
      <c r="A113" s="20">
        <f t="shared" si="1"/>
        <v>6</v>
      </c>
      <c r="B113" s="134" t="s">
        <v>23</v>
      </c>
      <c r="C113" s="68">
        <v>2006</v>
      </c>
      <c r="D113" s="194">
        <v>14.057553957</v>
      </c>
      <c r="E113" s="68">
        <v>834</v>
      </c>
      <c r="F113" s="194">
        <v>20.896842105000001</v>
      </c>
      <c r="G113" s="68">
        <v>475</v>
      </c>
      <c r="H113" s="5"/>
      <c r="I113" s="194">
        <v>32.514851485000001</v>
      </c>
      <c r="J113" s="68">
        <v>101</v>
      </c>
      <c r="K113" s="194">
        <v>15.199668600000001</v>
      </c>
      <c r="L113" s="68">
        <v>1207</v>
      </c>
      <c r="N113" s="74"/>
    </row>
    <row r="114" spans="1:14">
      <c r="A114" s="20">
        <f t="shared" si="1"/>
        <v>6</v>
      </c>
      <c r="B114" s="134" t="s">
        <v>23</v>
      </c>
      <c r="C114" s="68">
        <v>2007</v>
      </c>
      <c r="D114" s="194">
        <v>13.415770609000001</v>
      </c>
      <c r="E114" s="68">
        <v>837</v>
      </c>
      <c r="F114" s="194">
        <v>22.837209302000002</v>
      </c>
      <c r="G114" s="68">
        <v>387</v>
      </c>
      <c r="H114" s="5"/>
      <c r="I114" s="194">
        <v>35.152380952000001</v>
      </c>
      <c r="J114" s="68">
        <v>105</v>
      </c>
      <c r="K114" s="194">
        <v>14.634495084999999</v>
      </c>
      <c r="L114" s="68">
        <v>1119</v>
      </c>
      <c r="N114" s="74"/>
    </row>
    <row r="115" spans="1:14">
      <c r="A115" s="20">
        <f t="shared" si="1"/>
        <v>6</v>
      </c>
      <c r="B115" s="134" t="s">
        <v>23</v>
      </c>
      <c r="C115" s="68">
        <v>2008</v>
      </c>
      <c r="D115" s="194">
        <v>14.267813267999999</v>
      </c>
      <c r="E115" s="68">
        <v>814</v>
      </c>
      <c r="F115" s="194">
        <v>22.470449172999999</v>
      </c>
      <c r="G115" s="68">
        <v>423</v>
      </c>
      <c r="H115" s="5"/>
      <c r="I115" s="194">
        <v>33.791304347999997</v>
      </c>
      <c r="J115" s="68">
        <v>115</v>
      </c>
      <c r="K115" s="194">
        <v>15.362176628</v>
      </c>
      <c r="L115" s="68">
        <v>1121</v>
      </c>
      <c r="N115" s="74"/>
    </row>
    <row r="116" spans="1:14">
      <c r="A116" s="20">
        <f t="shared" si="1"/>
        <v>6</v>
      </c>
      <c r="B116" s="134" t="s">
        <v>23</v>
      </c>
      <c r="C116" s="68">
        <v>2009</v>
      </c>
      <c r="D116" s="194">
        <v>12.785644051</v>
      </c>
      <c r="E116" s="68">
        <v>1017</v>
      </c>
      <c r="F116" s="194">
        <v>23.559322034000001</v>
      </c>
      <c r="G116" s="68">
        <v>472</v>
      </c>
      <c r="H116" s="5"/>
      <c r="I116" s="194">
        <v>30.565517240999998</v>
      </c>
      <c r="J116" s="68">
        <v>145</v>
      </c>
      <c r="K116" s="194">
        <v>14.653472741</v>
      </c>
      <c r="L116" s="68">
        <v>1339</v>
      </c>
      <c r="N116" s="74"/>
    </row>
    <row r="117" spans="1:14">
      <c r="A117" s="20">
        <f t="shared" si="1"/>
        <v>6</v>
      </c>
      <c r="B117" s="134" t="s">
        <v>23</v>
      </c>
      <c r="C117" s="68">
        <v>2010</v>
      </c>
      <c r="D117" s="194">
        <v>13.358255452</v>
      </c>
      <c r="E117" s="68">
        <v>963</v>
      </c>
      <c r="F117" s="194">
        <v>24.233954450999999</v>
      </c>
      <c r="G117" s="68">
        <v>483</v>
      </c>
      <c r="H117" s="5"/>
      <c r="I117" s="194">
        <v>34.928571429000002</v>
      </c>
      <c r="J117" s="68">
        <v>126</v>
      </c>
      <c r="K117" s="194">
        <v>15.281700835000001</v>
      </c>
      <c r="L117" s="68">
        <v>1317</v>
      </c>
      <c r="N117" s="74"/>
    </row>
    <row r="118" spans="1:14">
      <c r="A118" s="20">
        <f t="shared" si="1"/>
        <v>6</v>
      </c>
      <c r="B118" s="134" t="s">
        <v>23</v>
      </c>
      <c r="C118" s="68">
        <v>2011</v>
      </c>
      <c r="D118" s="194">
        <v>13.556116015000001</v>
      </c>
      <c r="E118" s="68">
        <v>793</v>
      </c>
      <c r="F118" s="194">
        <v>24.802816901</v>
      </c>
      <c r="G118" s="68">
        <v>426</v>
      </c>
      <c r="H118" s="5"/>
      <c r="I118" s="194">
        <v>36.594059406</v>
      </c>
      <c r="J118" s="68">
        <v>101</v>
      </c>
      <c r="K118" s="194">
        <v>15.762757386000001</v>
      </c>
      <c r="L118" s="68">
        <v>1117</v>
      </c>
      <c r="N118" s="74"/>
    </row>
    <row r="119" spans="1:14">
      <c r="A119" s="20">
        <f t="shared" si="1"/>
        <v>6</v>
      </c>
      <c r="B119" s="134" t="s">
        <v>23</v>
      </c>
      <c r="C119" s="68">
        <v>2012</v>
      </c>
      <c r="D119" s="194">
        <v>14.69140625</v>
      </c>
      <c r="E119" s="68">
        <v>768</v>
      </c>
      <c r="F119" s="194">
        <v>24.718918919</v>
      </c>
      <c r="G119" s="68">
        <v>370</v>
      </c>
      <c r="H119" s="5"/>
      <c r="I119" s="194">
        <v>39.089887640000001</v>
      </c>
      <c r="J119" s="68">
        <v>89</v>
      </c>
      <c r="K119" s="194">
        <v>16.142311366000001</v>
      </c>
      <c r="L119" s="68">
        <v>1047</v>
      </c>
      <c r="N119" s="74"/>
    </row>
    <row r="120" spans="1:14">
      <c r="A120" s="20">
        <f t="shared" si="1"/>
        <v>6</v>
      </c>
      <c r="B120" s="134" t="s">
        <v>23</v>
      </c>
      <c r="C120" s="68">
        <v>2013</v>
      </c>
      <c r="D120" s="194">
        <v>13.959568732999999</v>
      </c>
      <c r="E120" s="68">
        <v>742</v>
      </c>
      <c r="F120" s="194">
        <v>24.774647887</v>
      </c>
      <c r="G120" s="68">
        <v>355</v>
      </c>
      <c r="H120" s="5"/>
      <c r="I120" s="194">
        <v>37.575000000000003</v>
      </c>
      <c r="J120" s="68">
        <v>80</v>
      </c>
      <c r="K120" s="194">
        <v>15.855314960999999</v>
      </c>
      <c r="L120" s="68">
        <v>1016</v>
      </c>
      <c r="N120" s="74"/>
    </row>
    <row r="121" spans="1:14">
      <c r="A121" s="20">
        <f t="shared" si="1"/>
        <v>6</v>
      </c>
      <c r="B121" s="134" t="s">
        <v>23</v>
      </c>
      <c r="C121" s="68">
        <v>2014</v>
      </c>
      <c r="D121" s="194">
        <v>13.266381766</v>
      </c>
      <c r="E121" s="68">
        <v>702</v>
      </c>
      <c r="F121" s="194">
        <v>24.373015873</v>
      </c>
      <c r="G121" s="68">
        <v>378</v>
      </c>
      <c r="H121" s="5"/>
      <c r="I121" s="194">
        <v>39.738461538000003</v>
      </c>
      <c r="J121" s="68">
        <v>65</v>
      </c>
      <c r="K121" s="194">
        <v>15.716962525</v>
      </c>
      <c r="L121" s="68">
        <v>1014</v>
      </c>
      <c r="N121" s="74"/>
    </row>
    <row r="122" spans="1:14">
      <c r="A122" s="20">
        <f t="shared" si="1"/>
        <v>6</v>
      </c>
      <c r="B122" s="134" t="s">
        <v>23</v>
      </c>
      <c r="C122" s="68">
        <v>2015</v>
      </c>
      <c r="D122" s="194">
        <v>12.494432071</v>
      </c>
      <c r="E122" s="68">
        <v>898</v>
      </c>
      <c r="F122" s="194">
        <v>23.894117647000002</v>
      </c>
      <c r="G122" s="68">
        <v>595</v>
      </c>
      <c r="H122" s="5"/>
      <c r="I122" s="194">
        <v>39.333333332999999</v>
      </c>
      <c r="J122" s="68">
        <v>111</v>
      </c>
      <c r="K122" s="194">
        <v>15.262164125</v>
      </c>
      <c r="L122" s="68">
        <v>1377</v>
      </c>
      <c r="N122" s="74"/>
    </row>
    <row r="123" spans="1:14">
      <c r="A123" s="20">
        <f t="shared" si="1"/>
        <v>6</v>
      </c>
      <c r="B123" s="134" t="s">
        <v>23</v>
      </c>
      <c r="C123" s="68">
        <v>2016</v>
      </c>
      <c r="D123" s="194">
        <v>11.966037736000001</v>
      </c>
      <c r="E123" s="68">
        <v>795</v>
      </c>
      <c r="F123" s="194">
        <v>25.7</v>
      </c>
      <c r="G123" s="68">
        <v>560</v>
      </c>
      <c r="H123" s="5"/>
      <c r="I123" s="194">
        <v>38.712871286999999</v>
      </c>
      <c r="J123" s="68">
        <v>101</v>
      </c>
      <c r="K123" s="194">
        <v>15.952076677000001</v>
      </c>
      <c r="L123" s="68">
        <v>1252</v>
      </c>
      <c r="N123" s="74"/>
    </row>
    <row r="124" spans="1:14">
      <c r="A124" s="20">
        <f t="shared" si="1"/>
        <v>6</v>
      </c>
      <c r="B124" s="134" t="s">
        <v>23</v>
      </c>
      <c r="C124" s="68">
        <v>2017</v>
      </c>
      <c r="D124" s="194">
        <v>10.517948718</v>
      </c>
      <c r="E124" s="68">
        <v>975</v>
      </c>
      <c r="F124" s="194">
        <v>25.120529801</v>
      </c>
      <c r="G124" s="68">
        <v>755</v>
      </c>
      <c r="H124" s="5"/>
      <c r="I124" s="194">
        <v>39.747663551000002</v>
      </c>
      <c r="J124" s="68">
        <v>107</v>
      </c>
      <c r="K124" s="194">
        <v>15.414241486</v>
      </c>
      <c r="L124" s="68">
        <v>1615</v>
      </c>
      <c r="N124" s="74"/>
    </row>
    <row r="125" spans="1:14">
      <c r="A125" s="20">
        <f t="shared" si="1"/>
        <v>6</v>
      </c>
      <c r="B125" s="134" t="s">
        <v>23</v>
      </c>
      <c r="C125" s="68">
        <v>2018</v>
      </c>
      <c r="D125" s="194">
        <v>10.430379747</v>
      </c>
      <c r="E125" s="68">
        <v>1106</v>
      </c>
      <c r="F125" s="194">
        <v>25.436881188000001</v>
      </c>
      <c r="G125" s="68">
        <v>808</v>
      </c>
      <c r="H125" s="5"/>
      <c r="I125" s="194">
        <v>42.060606061000001</v>
      </c>
      <c r="J125" s="68">
        <v>99</v>
      </c>
      <c r="K125" s="194">
        <v>15.393705134999999</v>
      </c>
      <c r="L125" s="68">
        <v>1811</v>
      </c>
      <c r="N125" s="74"/>
    </row>
    <row r="126" spans="1:14">
      <c r="A126" s="20">
        <f t="shared" si="1"/>
        <v>6</v>
      </c>
      <c r="B126" s="134" t="s">
        <v>23</v>
      </c>
      <c r="C126" s="68">
        <v>2019</v>
      </c>
      <c r="D126" s="194">
        <v>10.807178630999999</v>
      </c>
      <c r="E126" s="68">
        <v>1198</v>
      </c>
      <c r="F126" s="194">
        <v>24.589641434000001</v>
      </c>
      <c r="G126" s="68">
        <v>753</v>
      </c>
      <c r="H126" s="5"/>
      <c r="I126" s="194">
        <v>38.585858586000001</v>
      </c>
      <c r="J126" s="68">
        <v>99</v>
      </c>
      <c r="K126" s="194">
        <v>14.953979426</v>
      </c>
      <c r="L126" s="68">
        <v>1847</v>
      </c>
      <c r="N126" s="74"/>
    </row>
    <row r="127" spans="1:14">
      <c r="A127" s="20">
        <f t="shared" si="1"/>
        <v>6</v>
      </c>
      <c r="B127" s="134" t="s">
        <v>23</v>
      </c>
      <c r="C127" s="68">
        <v>2020</v>
      </c>
      <c r="D127" s="194">
        <v>10.683029453</v>
      </c>
      <c r="E127" s="68">
        <v>713</v>
      </c>
      <c r="F127" s="194">
        <v>25.258064516000001</v>
      </c>
      <c r="G127" s="68">
        <v>527</v>
      </c>
      <c r="H127" s="5"/>
      <c r="I127" s="194">
        <v>36.459459459000001</v>
      </c>
      <c r="J127" s="68">
        <v>74</v>
      </c>
      <c r="K127" s="194">
        <v>15.646907216000001</v>
      </c>
      <c r="L127" s="68">
        <v>1164</v>
      </c>
      <c r="N127" s="74"/>
    </row>
    <row r="128" spans="1:14">
      <c r="A128" s="20">
        <f t="shared" si="1"/>
        <v>6</v>
      </c>
      <c r="B128" s="134" t="s">
        <v>23</v>
      </c>
      <c r="C128" s="68">
        <v>2021</v>
      </c>
      <c r="D128" s="194">
        <v>10.64874552</v>
      </c>
      <c r="E128" s="68">
        <v>837</v>
      </c>
      <c r="F128" s="194">
        <v>25.553497942</v>
      </c>
      <c r="G128" s="68">
        <v>486</v>
      </c>
      <c r="H128" s="5"/>
      <c r="I128" s="194">
        <v>34.4</v>
      </c>
      <c r="J128" s="68">
        <v>80</v>
      </c>
      <c r="K128" s="194">
        <v>14.990251828</v>
      </c>
      <c r="L128" s="68">
        <v>1231</v>
      </c>
      <c r="N128" s="74"/>
    </row>
    <row r="129" spans="1:14">
      <c r="A129" s="20">
        <f t="shared" si="1"/>
        <v>7</v>
      </c>
      <c r="B129" s="134" t="s">
        <v>69</v>
      </c>
      <c r="C129" s="68">
        <v>2001</v>
      </c>
      <c r="D129" s="194">
        <v>21.147334294</v>
      </c>
      <c r="E129" s="68">
        <v>2776</v>
      </c>
      <c r="F129" s="194">
        <v>15.894056848</v>
      </c>
      <c r="G129" s="68">
        <v>774</v>
      </c>
      <c r="H129" s="5"/>
      <c r="I129" s="194">
        <v>28.761384334999999</v>
      </c>
      <c r="J129" s="68">
        <v>549</v>
      </c>
      <c r="K129" s="194">
        <v>18.399533489</v>
      </c>
      <c r="L129" s="68">
        <v>3001</v>
      </c>
      <c r="N129" s="74"/>
    </row>
    <row r="130" spans="1:14">
      <c r="A130" s="20">
        <f t="shared" si="1"/>
        <v>7</v>
      </c>
      <c r="B130" s="134" t="s">
        <v>69</v>
      </c>
      <c r="C130" s="68">
        <v>2002</v>
      </c>
      <c r="D130" s="194">
        <v>22.086162832999999</v>
      </c>
      <c r="E130" s="68">
        <v>2739</v>
      </c>
      <c r="F130" s="194">
        <v>16.440476189999998</v>
      </c>
      <c r="G130" s="68">
        <v>840</v>
      </c>
      <c r="H130" s="5"/>
      <c r="I130" s="194">
        <v>29.921153845999999</v>
      </c>
      <c r="J130" s="68">
        <v>520</v>
      </c>
      <c r="K130" s="194">
        <v>19.203988231</v>
      </c>
      <c r="L130" s="68">
        <v>3059</v>
      </c>
      <c r="N130" s="74"/>
    </row>
    <row r="131" spans="1:14">
      <c r="A131" s="20">
        <f t="shared" si="1"/>
        <v>7</v>
      </c>
      <c r="B131" s="134" t="s">
        <v>69</v>
      </c>
      <c r="C131" s="68">
        <v>2003</v>
      </c>
      <c r="D131" s="194">
        <v>21.852579853000002</v>
      </c>
      <c r="E131" s="68">
        <v>2849</v>
      </c>
      <c r="F131" s="194">
        <v>16.687179487000002</v>
      </c>
      <c r="G131" s="68">
        <v>975</v>
      </c>
      <c r="H131" s="5"/>
      <c r="I131" s="194">
        <v>30.215384615000001</v>
      </c>
      <c r="J131" s="68">
        <v>455</v>
      </c>
      <c r="K131" s="194">
        <v>19.228257642999999</v>
      </c>
      <c r="L131" s="68">
        <v>3369</v>
      </c>
      <c r="N131" s="74"/>
    </row>
    <row r="132" spans="1:14">
      <c r="A132" s="20">
        <f t="shared" ref="A132:A195" si="2">IF(B132=B131, A131, A131+1)</f>
        <v>7</v>
      </c>
      <c r="B132" s="134" t="s">
        <v>69</v>
      </c>
      <c r="C132" s="68">
        <v>2004</v>
      </c>
      <c r="D132" s="194">
        <v>22.115793200999999</v>
      </c>
      <c r="E132" s="68">
        <v>2824</v>
      </c>
      <c r="F132" s="194">
        <v>17.138121547000001</v>
      </c>
      <c r="G132" s="68">
        <v>1086</v>
      </c>
      <c r="H132" s="5"/>
      <c r="I132" s="194">
        <v>31.675675676000001</v>
      </c>
      <c r="J132" s="68">
        <v>407</v>
      </c>
      <c r="K132" s="194">
        <v>19.461889808999999</v>
      </c>
      <c r="L132" s="68">
        <v>3503</v>
      </c>
      <c r="N132" s="74"/>
    </row>
    <row r="133" spans="1:14">
      <c r="A133" s="20">
        <f t="shared" si="2"/>
        <v>7</v>
      </c>
      <c r="B133" s="134" t="s">
        <v>69</v>
      </c>
      <c r="C133" s="68">
        <v>2005</v>
      </c>
      <c r="D133" s="194">
        <v>23.208051421</v>
      </c>
      <c r="E133" s="68">
        <v>2956</v>
      </c>
      <c r="F133" s="194">
        <v>17.506916191999998</v>
      </c>
      <c r="G133" s="68">
        <v>1229</v>
      </c>
      <c r="H133" s="5"/>
      <c r="I133" s="194">
        <v>32.635944700000003</v>
      </c>
      <c r="J133" s="68">
        <v>434</v>
      </c>
      <c r="K133" s="194">
        <v>20.249266861999999</v>
      </c>
      <c r="L133" s="68">
        <v>3751</v>
      </c>
      <c r="N133" s="74"/>
    </row>
    <row r="134" spans="1:14">
      <c r="A134" s="20">
        <f t="shared" si="2"/>
        <v>7</v>
      </c>
      <c r="B134" s="134" t="s">
        <v>69</v>
      </c>
      <c r="C134" s="68">
        <v>2006</v>
      </c>
      <c r="D134" s="194">
        <v>22.262798634999999</v>
      </c>
      <c r="E134" s="68">
        <v>2930</v>
      </c>
      <c r="F134" s="194">
        <v>17.687776141000001</v>
      </c>
      <c r="G134" s="68">
        <v>1358</v>
      </c>
      <c r="H134" s="5"/>
      <c r="I134" s="194">
        <v>32.21875</v>
      </c>
      <c r="J134" s="68">
        <v>352</v>
      </c>
      <c r="K134" s="194">
        <v>19.793953252000001</v>
      </c>
      <c r="L134" s="68">
        <v>3936</v>
      </c>
      <c r="N134" s="74"/>
    </row>
    <row r="135" spans="1:14">
      <c r="A135" s="20">
        <f t="shared" si="2"/>
        <v>7</v>
      </c>
      <c r="B135" s="134" t="s">
        <v>69</v>
      </c>
      <c r="C135" s="68">
        <v>2007</v>
      </c>
      <c r="D135" s="194">
        <v>22.359026368999999</v>
      </c>
      <c r="E135" s="68">
        <v>2958</v>
      </c>
      <c r="F135" s="194">
        <v>18.179114341999998</v>
      </c>
      <c r="G135" s="68">
        <v>1513</v>
      </c>
      <c r="H135" s="5"/>
      <c r="I135" s="194">
        <v>33.477744807000001</v>
      </c>
      <c r="J135" s="68">
        <v>337</v>
      </c>
      <c r="K135" s="194">
        <v>19.922835027000001</v>
      </c>
      <c r="L135" s="68">
        <v>4134</v>
      </c>
      <c r="N135" s="74"/>
    </row>
    <row r="136" spans="1:14">
      <c r="A136" s="20">
        <f t="shared" si="2"/>
        <v>7</v>
      </c>
      <c r="B136" s="175" t="s">
        <v>69</v>
      </c>
      <c r="C136" s="191">
        <v>2008</v>
      </c>
      <c r="D136" s="235">
        <v>23.016526138</v>
      </c>
      <c r="E136" s="191">
        <v>2965</v>
      </c>
      <c r="F136" s="235">
        <v>18.625681405000002</v>
      </c>
      <c r="G136" s="191">
        <v>1651</v>
      </c>
      <c r="H136" s="5"/>
      <c r="I136" s="235">
        <v>34.667741935000002</v>
      </c>
      <c r="J136" s="191">
        <v>310</v>
      </c>
      <c r="K136" s="235">
        <v>20.494194147999998</v>
      </c>
      <c r="L136" s="191">
        <v>4306</v>
      </c>
      <c r="N136" s="74"/>
    </row>
    <row r="137" spans="1:14">
      <c r="A137" s="20">
        <f t="shared" si="2"/>
        <v>7</v>
      </c>
      <c r="B137" s="175" t="s">
        <v>69</v>
      </c>
      <c r="C137" s="191">
        <v>2009</v>
      </c>
      <c r="D137" s="235">
        <v>23.143700104000001</v>
      </c>
      <c r="E137" s="191">
        <v>2881</v>
      </c>
      <c r="F137" s="235">
        <v>19.195799875999999</v>
      </c>
      <c r="G137" s="191">
        <v>1619</v>
      </c>
      <c r="H137" s="5"/>
      <c r="I137" s="235">
        <v>35.021897809999999</v>
      </c>
      <c r="J137" s="191">
        <v>274</v>
      </c>
      <c r="K137" s="235">
        <v>20.861097964999999</v>
      </c>
      <c r="L137" s="191">
        <v>4226</v>
      </c>
      <c r="N137" s="74"/>
    </row>
    <row r="138" spans="1:14">
      <c r="A138" s="20">
        <f t="shared" si="2"/>
        <v>7</v>
      </c>
      <c r="B138" s="175" t="s">
        <v>69</v>
      </c>
      <c r="C138" s="191">
        <v>2010</v>
      </c>
      <c r="D138" s="235">
        <v>23.745880025999998</v>
      </c>
      <c r="E138" s="191">
        <v>3034</v>
      </c>
      <c r="F138" s="235">
        <v>20.019871420000001</v>
      </c>
      <c r="G138" s="191">
        <v>1711</v>
      </c>
      <c r="H138" s="5"/>
      <c r="I138" s="235">
        <v>36.218637993000002</v>
      </c>
      <c r="J138" s="191">
        <v>279</v>
      </c>
      <c r="K138" s="235">
        <v>21.539184952999999</v>
      </c>
      <c r="L138" s="191">
        <v>4466</v>
      </c>
      <c r="N138" s="74"/>
    </row>
    <row r="139" spans="1:14">
      <c r="A139" s="20">
        <f t="shared" si="2"/>
        <v>7</v>
      </c>
      <c r="B139" s="175" t="s">
        <v>69</v>
      </c>
      <c r="C139" s="191">
        <v>2011</v>
      </c>
      <c r="D139" s="235">
        <v>23.734999999999999</v>
      </c>
      <c r="E139" s="191">
        <v>3000</v>
      </c>
      <c r="F139" s="235">
        <v>20.745837414</v>
      </c>
      <c r="G139" s="191">
        <v>2042</v>
      </c>
      <c r="H139" s="5"/>
      <c r="I139" s="235">
        <v>33.411504424999997</v>
      </c>
      <c r="J139" s="191">
        <v>226</v>
      </c>
      <c r="K139" s="235">
        <v>22.013496677999999</v>
      </c>
      <c r="L139" s="191">
        <v>4816</v>
      </c>
      <c r="N139" s="74"/>
    </row>
    <row r="140" spans="1:14">
      <c r="A140" s="20">
        <f t="shared" si="2"/>
        <v>7</v>
      </c>
      <c r="B140" s="175" t="s">
        <v>69</v>
      </c>
      <c r="C140" s="191">
        <v>2012</v>
      </c>
      <c r="D140" s="235">
        <v>24.422406638999998</v>
      </c>
      <c r="E140" s="191">
        <v>2410</v>
      </c>
      <c r="F140" s="235">
        <v>20.978671542000001</v>
      </c>
      <c r="G140" s="191">
        <v>1641</v>
      </c>
      <c r="H140" s="5"/>
      <c r="I140" s="235">
        <v>37.543589744000002</v>
      </c>
      <c r="J140" s="191">
        <v>195</v>
      </c>
      <c r="K140" s="235">
        <v>22.293309129000001</v>
      </c>
      <c r="L140" s="191">
        <v>3856</v>
      </c>
      <c r="N140" s="74"/>
    </row>
    <row r="141" spans="1:14">
      <c r="A141" s="20">
        <f t="shared" si="2"/>
        <v>7</v>
      </c>
      <c r="B141" s="175" t="s">
        <v>69</v>
      </c>
      <c r="C141" s="191">
        <v>2013</v>
      </c>
      <c r="D141" s="235">
        <v>23.313313312999998</v>
      </c>
      <c r="E141" s="191">
        <v>1998</v>
      </c>
      <c r="F141" s="235">
        <v>21.637702504</v>
      </c>
      <c r="G141" s="191">
        <v>1358</v>
      </c>
      <c r="H141" s="5"/>
      <c r="I141" s="235">
        <v>35.504950495000003</v>
      </c>
      <c r="J141" s="191">
        <v>101</v>
      </c>
      <c r="K141" s="235">
        <v>22.235944700000001</v>
      </c>
      <c r="L141" s="191">
        <v>3255</v>
      </c>
      <c r="N141" s="74"/>
    </row>
    <row r="142" spans="1:14">
      <c r="A142" s="20">
        <f t="shared" si="2"/>
        <v>7</v>
      </c>
      <c r="B142" s="175" t="s">
        <v>69</v>
      </c>
      <c r="C142" s="191">
        <v>2014</v>
      </c>
      <c r="D142" s="235">
        <v>23.499709470999999</v>
      </c>
      <c r="E142" s="191">
        <v>1721</v>
      </c>
      <c r="F142" s="235">
        <v>22.541984733</v>
      </c>
      <c r="G142" s="191">
        <v>1179</v>
      </c>
      <c r="H142" s="5"/>
      <c r="I142" s="235">
        <v>38.704761904999998</v>
      </c>
      <c r="J142" s="191">
        <v>105</v>
      </c>
      <c r="K142" s="235">
        <v>22.524508050000001</v>
      </c>
      <c r="L142" s="191">
        <v>2795</v>
      </c>
      <c r="N142" s="74"/>
    </row>
    <row r="143" spans="1:14">
      <c r="A143" s="20">
        <f t="shared" si="2"/>
        <v>7</v>
      </c>
      <c r="B143" s="175" t="s">
        <v>69</v>
      </c>
      <c r="C143" s="191">
        <v>2015</v>
      </c>
      <c r="D143" s="235">
        <v>23.909238250000001</v>
      </c>
      <c r="E143" s="191">
        <v>1851</v>
      </c>
      <c r="F143" s="235">
        <v>22.82942899</v>
      </c>
      <c r="G143" s="191">
        <v>1366</v>
      </c>
      <c r="H143" s="5"/>
      <c r="I143" s="235">
        <v>39.407407407000001</v>
      </c>
      <c r="J143" s="191">
        <v>108</v>
      </c>
      <c r="K143" s="235">
        <v>22.89642972</v>
      </c>
      <c r="L143" s="191">
        <v>3109</v>
      </c>
    </row>
    <row r="144" spans="1:14">
      <c r="A144" s="20">
        <f t="shared" si="2"/>
        <v>7</v>
      </c>
      <c r="B144" s="175" t="s">
        <v>69</v>
      </c>
      <c r="C144" s="191">
        <v>2016</v>
      </c>
      <c r="D144" s="235">
        <v>25.188578227000001</v>
      </c>
      <c r="E144" s="191">
        <v>1681</v>
      </c>
      <c r="F144" s="235">
        <v>23.375</v>
      </c>
      <c r="G144" s="191">
        <v>1432</v>
      </c>
      <c r="H144" s="5"/>
      <c r="I144" s="235">
        <v>42.219696970000001</v>
      </c>
      <c r="J144" s="191">
        <v>132</v>
      </c>
      <c r="K144" s="235">
        <v>23.563233814</v>
      </c>
      <c r="L144" s="191">
        <v>2981</v>
      </c>
    </row>
    <row r="145" spans="1:12">
      <c r="A145" s="20">
        <f t="shared" si="2"/>
        <v>7</v>
      </c>
      <c r="B145" s="175" t="s">
        <v>69</v>
      </c>
      <c r="C145" s="191">
        <v>2017</v>
      </c>
      <c r="D145" s="235">
        <v>24.176906779999999</v>
      </c>
      <c r="E145" s="191">
        <v>1888</v>
      </c>
      <c r="F145" s="235">
        <v>24.126078301</v>
      </c>
      <c r="G145" s="191">
        <v>1507</v>
      </c>
      <c r="H145" s="5"/>
      <c r="I145" s="235">
        <v>42.341880342000003</v>
      </c>
      <c r="J145" s="191">
        <v>117</v>
      </c>
      <c r="K145" s="235">
        <v>23.505186088999999</v>
      </c>
      <c r="L145" s="191">
        <v>3278</v>
      </c>
    </row>
    <row r="146" spans="1:12">
      <c r="A146" s="20">
        <f t="shared" si="2"/>
        <v>7</v>
      </c>
      <c r="B146" s="175" t="s">
        <v>69</v>
      </c>
      <c r="C146" s="191">
        <v>2018</v>
      </c>
      <c r="D146" s="235">
        <v>24.147524751999999</v>
      </c>
      <c r="E146" s="191">
        <v>2020</v>
      </c>
      <c r="F146" s="235">
        <v>24.679456906999999</v>
      </c>
      <c r="G146" s="191">
        <v>1694</v>
      </c>
      <c r="H146" s="5"/>
      <c r="I146" s="235">
        <v>42.6</v>
      </c>
      <c r="J146" s="191">
        <v>110</v>
      </c>
      <c r="K146" s="235">
        <v>23.834350721</v>
      </c>
      <c r="L146" s="191">
        <v>3604</v>
      </c>
    </row>
    <row r="147" spans="1:12">
      <c r="A147" s="20">
        <f t="shared" si="2"/>
        <v>7</v>
      </c>
      <c r="B147" s="175" t="s">
        <v>69</v>
      </c>
      <c r="C147" s="191">
        <v>2019</v>
      </c>
      <c r="D147" s="235">
        <v>24.545121392999999</v>
      </c>
      <c r="E147" s="191">
        <v>2183</v>
      </c>
      <c r="F147" s="235">
        <v>25.285563751000002</v>
      </c>
      <c r="G147" s="191">
        <v>1898</v>
      </c>
      <c r="H147" s="5"/>
      <c r="I147" s="235">
        <v>41.767676768000001</v>
      </c>
      <c r="J147" s="191">
        <v>99</v>
      </c>
      <c r="K147" s="235">
        <v>24.469864390000001</v>
      </c>
      <c r="L147" s="191">
        <v>3982</v>
      </c>
    </row>
    <row r="148" spans="1:12">
      <c r="A148" s="20">
        <f t="shared" si="2"/>
        <v>7</v>
      </c>
      <c r="B148" s="175" t="s">
        <v>69</v>
      </c>
      <c r="C148" s="191">
        <v>2020</v>
      </c>
      <c r="D148" s="235">
        <v>23.632421269999998</v>
      </c>
      <c r="E148" s="191">
        <v>1937</v>
      </c>
      <c r="F148" s="235">
        <v>26.004146919</v>
      </c>
      <c r="G148" s="191">
        <v>1688</v>
      </c>
      <c r="H148" s="5"/>
      <c r="I148" s="235">
        <v>41.880597014999999</v>
      </c>
      <c r="J148" s="191">
        <v>67</v>
      </c>
      <c r="K148" s="235">
        <v>24.420579140000001</v>
      </c>
      <c r="L148" s="191">
        <v>3557</v>
      </c>
    </row>
    <row r="149" spans="1:12">
      <c r="A149" s="20">
        <f t="shared" si="2"/>
        <v>7</v>
      </c>
      <c r="B149" s="175" t="s">
        <v>69</v>
      </c>
      <c r="C149" s="191">
        <v>2021</v>
      </c>
      <c r="D149" s="235">
        <v>21.161304348000002</v>
      </c>
      <c r="E149" s="191">
        <v>2300</v>
      </c>
      <c r="F149" s="235">
        <v>24.985271711999999</v>
      </c>
      <c r="G149" s="191">
        <v>1969</v>
      </c>
      <c r="H149" s="5"/>
      <c r="I149" s="235">
        <v>36.790697674</v>
      </c>
      <c r="J149" s="191">
        <v>43</v>
      </c>
      <c r="K149" s="235">
        <v>22.802700141999999</v>
      </c>
      <c r="L149" s="191">
        <v>4222</v>
      </c>
    </row>
    <row r="150" spans="1:12">
      <c r="A150" s="20">
        <f t="shared" si="2"/>
        <v>8</v>
      </c>
      <c r="E150" s="174"/>
    </row>
    <row r="151" spans="1:12">
      <c r="A151" s="20">
        <f t="shared" si="2"/>
        <v>8</v>
      </c>
      <c r="E151" s="174"/>
    </row>
    <row r="152" spans="1:12">
      <c r="A152" s="20">
        <f t="shared" si="2"/>
        <v>8</v>
      </c>
      <c r="E152" s="174"/>
    </row>
    <row r="153" spans="1:12">
      <c r="A153" s="20">
        <f t="shared" si="2"/>
        <v>8</v>
      </c>
      <c r="E153" s="174"/>
    </row>
    <row r="154" spans="1:12">
      <c r="A154" s="20">
        <f t="shared" si="2"/>
        <v>8</v>
      </c>
      <c r="E154" s="174"/>
    </row>
    <row r="155" spans="1:12">
      <c r="A155" s="20">
        <f t="shared" si="2"/>
        <v>8</v>
      </c>
      <c r="E155" s="174"/>
    </row>
    <row r="156" spans="1:12">
      <c r="A156" s="20">
        <f t="shared" si="2"/>
        <v>8</v>
      </c>
      <c r="E156" s="174"/>
    </row>
    <row r="157" spans="1:12">
      <c r="A157" s="20">
        <f t="shared" si="2"/>
        <v>8</v>
      </c>
      <c r="E157" s="174"/>
    </row>
    <row r="158" spans="1:12">
      <c r="A158" s="20">
        <f t="shared" si="2"/>
        <v>8</v>
      </c>
      <c r="E158" s="174"/>
    </row>
    <row r="159" spans="1:12">
      <c r="A159" s="20">
        <f t="shared" si="2"/>
        <v>8</v>
      </c>
      <c r="E159" s="174"/>
    </row>
    <row r="160" spans="1:12">
      <c r="A160" s="20">
        <f t="shared" si="2"/>
        <v>8</v>
      </c>
      <c r="E160" s="174"/>
    </row>
    <row r="161" spans="1:5">
      <c r="A161" s="20">
        <f t="shared" si="2"/>
        <v>8</v>
      </c>
      <c r="E161" s="174"/>
    </row>
    <row r="162" spans="1:5">
      <c r="A162" s="20">
        <f t="shared" si="2"/>
        <v>8</v>
      </c>
      <c r="E162" s="174"/>
    </row>
    <row r="163" spans="1:5">
      <c r="A163" s="20">
        <f t="shared" si="2"/>
        <v>8</v>
      </c>
      <c r="E163" s="174"/>
    </row>
    <row r="164" spans="1:5">
      <c r="A164" s="20">
        <f t="shared" si="2"/>
        <v>8</v>
      </c>
      <c r="E164" s="174"/>
    </row>
    <row r="165" spans="1:5">
      <c r="A165" s="20">
        <f t="shared" si="2"/>
        <v>8</v>
      </c>
      <c r="E165" s="174"/>
    </row>
    <row r="166" spans="1:5">
      <c r="A166" s="20">
        <f t="shared" si="2"/>
        <v>8</v>
      </c>
      <c r="E166" s="174"/>
    </row>
    <row r="167" spans="1:5">
      <c r="A167" s="20">
        <f t="shared" si="2"/>
        <v>8</v>
      </c>
      <c r="E167" s="174"/>
    </row>
    <row r="168" spans="1:5">
      <c r="A168" s="20">
        <f t="shared" si="2"/>
        <v>8</v>
      </c>
      <c r="E168" s="174"/>
    </row>
    <row r="169" spans="1:5">
      <c r="A169" s="20">
        <f t="shared" si="2"/>
        <v>8</v>
      </c>
      <c r="E169" s="174"/>
    </row>
    <row r="170" spans="1:5">
      <c r="A170" s="20">
        <f t="shared" si="2"/>
        <v>8</v>
      </c>
      <c r="E170" s="174"/>
    </row>
    <row r="171" spans="1:5">
      <c r="A171" s="20">
        <f t="shared" si="2"/>
        <v>8</v>
      </c>
      <c r="E171" s="174"/>
    </row>
    <row r="172" spans="1:5">
      <c r="A172" s="20">
        <f t="shared" si="2"/>
        <v>8</v>
      </c>
      <c r="E172" s="174"/>
    </row>
    <row r="173" spans="1:5">
      <c r="A173" s="20">
        <f t="shared" si="2"/>
        <v>8</v>
      </c>
      <c r="E173" s="174"/>
    </row>
    <row r="174" spans="1:5">
      <c r="A174" s="20">
        <f t="shared" si="2"/>
        <v>8</v>
      </c>
      <c r="E174" s="174"/>
    </row>
    <row r="175" spans="1:5">
      <c r="A175" s="20">
        <f t="shared" si="2"/>
        <v>8</v>
      </c>
      <c r="E175" s="174"/>
    </row>
    <row r="176" spans="1:5">
      <c r="A176" s="20">
        <f t="shared" si="2"/>
        <v>8</v>
      </c>
      <c r="E176" s="174"/>
    </row>
    <row r="177" spans="1:5">
      <c r="A177" s="20">
        <f t="shared" si="2"/>
        <v>8</v>
      </c>
      <c r="E177" s="174"/>
    </row>
    <row r="178" spans="1:5">
      <c r="A178" s="20">
        <f t="shared" si="2"/>
        <v>8</v>
      </c>
      <c r="E178" s="174"/>
    </row>
    <row r="179" spans="1:5">
      <c r="A179" s="20">
        <f t="shared" si="2"/>
        <v>8</v>
      </c>
      <c r="E179" s="174"/>
    </row>
    <row r="180" spans="1:5">
      <c r="A180" s="20">
        <f t="shared" si="2"/>
        <v>8</v>
      </c>
      <c r="E180" s="174"/>
    </row>
    <row r="181" spans="1:5">
      <c r="A181" s="20">
        <f t="shared" si="2"/>
        <v>8</v>
      </c>
      <c r="E181" s="174"/>
    </row>
    <row r="182" spans="1:5">
      <c r="A182" s="20">
        <f t="shared" si="2"/>
        <v>8</v>
      </c>
      <c r="E182" s="174"/>
    </row>
    <row r="183" spans="1:5">
      <c r="A183" s="20">
        <f t="shared" si="2"/>
        <v>8</v>
      </c>
      <c r="E183" s="174"/>
    </row>
    <row r="184" spans="1:5">
      <c r="A184" s="20">
        <f t="shared" si="2"/>
        <v>8</v>
      </c>
      <c r="E184" s="174"/>
    </row>
    <row r="185" spans="1:5">
      <c r="A185" s="20">
        <f t="shared" si="2"/>
        <v>8</v>
      </c>
      <c r="E185" s="174"/>
    </row>
    <row r="186" spans="1:5">
      <c r="A186" s="20">
        <f t="shared" si="2"/>
        <v>8</v>
      </c>
      <c r="E186" s="174"/>
    </row>
    <row r="187" spans="1:5">
      <c r="A187" s="20">
        <f t="shared" si="2"/>
        <v>8</v>
      </c>
      <c r="E187" s="174"/>
    </row>
    <row r="188" spans="1:5">
      <c r="A188" s="20">
        <f t="shared" si="2"/>
        <v>8</v>
      </c>
      <c r="E188" s="174"/>
    </row>
    <row r="189" spans="1:5">
      <c r="A189" s="20">
        <f t="shared" si="2"/>
        <v>8</v>
      </c>
      <c r="E189" s="174"/>
    </row>
    <row r="190" spans="1:5">
      <c r="A190" s="20">
        <f t="shared" si="2"/>
        <v>8</v>
      </c>
      <c r="E190" s="174"/>
    </row>
    <row r="191" spans="1:5">
      <c r="A191" s="20">
        <f t="shared" si="2"/>
        <v>8</v>
      </c>
      <c r="E191" s="174"/>
    </row>
    <row r="192" spans="1:5">
      <c r="A192" s="20">
        <f t="shared" si="2"/>
        <v>8</v>
      </c>
      <c r="E192" s="174"/>
    </row>
    <row r="193" spans="1:5">
      <c r="A193" s="20">
        <f t="shared" si="2"/>
        <v>8</v>
      </c>
      <c r="E193" s="174"/>
    </row>
    <row r="194" spans="1:5">
      <c r="A194" s="20">
        <f t="shared" si="2"/>
        <v>8</v>
      </c>
      <c r="E194" s="174"/>
    </row>
    <row r="195" spans="1:5">
      <c r="A195" s="20">
        <f t="shared" si="2"/>
        <v>8</v>
      </c>
      <c r="E195" s="174"/>
    </row>
    <row r="196" spans="1:5">
      <c r="A196" s="20">
        <f t="shared" ref="A196:A259" si="3">IF(B196=B195, A195, A195+1)</f>
        <v>8</v>
      </c>
      <c r="E196" s="174"/>
    </row>
    <row r="197" spans="1:5">
      <c r="A197" s="20">
        <f t="shared" si="3"/>
        <v>8</v>
      </c>
      <c r="E197" s="174"/>
    </row>
    <row r="198" spans="1:5">
      <c r="A198" s="20">
        <f t="shared" si="3"/>
        <v>8</v>
      </c>
      <c r="E198" s="174"/>
    </row>
    <row r="199" spans="1:5">
      <c r="A199" s="20">
        <f t="shared" si="3"/>
        <v>8</v>
      </c>
      <c r="E199" s="174"/>
    </row>
    <row r="200" spans="1:5">
      <c r="A200" s="20">
        <f t="shared" si="3"/>
        <v>8</v>
      </c>
      <c r="E200" s="174"/>
    </row>
    <row r="201" spans="1:5">
      <c r="A201" s="20">
        <f t="shared" si="3"/>
        <v>8</v>
      </c>
      <c r="E201" s="174"/>
    </row>
    <row r="202" spans="1:5">
      <c r="A202" s="20">
        <f t="shared" si="3"/>
        <v>8</v>
      </c>
      <c r="E202" s="174"/>
    </row>
    <row r="203" spans="1:5">
      <c r="A203" s="20">
        <f t="shared" si="3"/>
        <v>8</v>
      </c>
      <c r="E203" s="174"/>
    </row>
    <row r="204" spans="1:5">
      <c r="A204" s="20">
        <f t="shared" si="3"/>
        <v>8</v>
      </c>
      <c r="E204" s="174"/>
    </row>
    <row r="205" spans="1:5">
      <c r="A205" s="20">
        <f t="shared" si="3"/>
        <v>8</v>
      </c>
      <c r="E205" s="174"/>
    </row>
    <row r="206" spans="1:5">
      <c r="A206" s="20">
        <f t="shared" si="3"/>
        <v>8</v>
      </c>
      <c r="E206" s="174"/>
    </row>
    <row r="207" spans="1:5">
      <c r="A207" s="20">
        <f t="shared" si="3"/>
        <v>8</v>
      </c>
      <c r="E207" s="174"/>
    </row>
    <row r="208" spans="1:5">
      <c r="A208" s="20">
        <f t="shared" si="3"/>
        <v>8</v>
      </c>
      <c r="E208" s="174"/>
    </row>
    <row r="209" spans="1:5">
      <c r="A209" s="20">
        <f t="shared" si="3"/>
        <v>8</v>
      </c>
      <c r="E209" s="174"/>
    </row>
    <row r="210" spans="1:5">
      <c r="A210" s="20">
        <f t="shared" si="3"/>
        <v>8</v>
      </c>
      <c r="E210" s="174"/>
    </row>
    <row r="211" spans="1:5">
      <c r="A211" s="20">
        <f t="shared" si="3"/>
        <v>8</v>
      </c>
      <c r="E211" s="174"/>
    </row>
    <row r="212" spans="1:5">
      <c r="A212" s="20">
        <f t="shared" si="3"/>
        <v>8</v>
      </c>
      <c r="E212" s="174"/>
    </row>
    <row r="213" spans="1:5">
      <c r="A213" s="20">
        <f t="shared" si="3"/>
        <v>8</v>
      </c>
      <c r="E213" s="174"/>
    </row>
    <row r="214" spans="1:5">
      <c r="A214" s="20">
        <f t="shared" si="3"/>
        <v>8</v>
      </c>
      <c r="E214" s="174"/>
    </row>
    <row r="215" spans="1:5">
      <c r="A215" s="20">
        <f t="shared" si="3"/>
        <v>8</v>
      </c>
      <c r="E215" s="174"/>
    </row>
    <row r="216" spans="1:5">
      <c r="A216" s="20">
        <f t="shared" si="3"/>
        <v>8</v>
      </c>
      <c r="E216" s="174"/>
    </row>
    <row r="217" spans="1:5">
      <c r="A217" s="20">
        <f t="shared" si="3"/>
        <v>8</v>
      </c>
      <c r="E217" s="174"/>
    </row>
    <row r="218" spans="1:5">
      <c r="A218" s="20">
        <f t="shared" si="3"/>
        <v>8</v>
      </c>
      <c r="E218" s="174"/>
    </row>
    <row r="219" spans="1:5">
      <c r="A219" s="20">
        <f t="shared" si="3"/>
        <v>8</v>
      </c>
      <c r="E219" s="174"/>
    </row>
    <row r="220" spans="1:5">
      <c r="A220" s="20">
        <f t="shared" si="3"/>
        <v>8</v>
      </c>
      <c r="E220" s="174"/>
    </row>
    <row r="221" spans="1:5">
      <c r="A221" s="20">
        <f t="shared" si="3"/>
        <v>8</v>
      </c>
      <c r="E221" s="174"/>
    </row>
    <row r="222" spans="1:5">
      <c r="A222" s="20">
        <f t="shared" si="3"/>
        <v>8</v>
      </c>
      <c r="E222" s="174"/>
    </row>
    <row r="223" spans="1:5">
      <c r="A223" s="20">
        <f t="shared" si="3"/>
        <v>8</v>
      </c>
      <c r="E223" s="174"/>
    </row>
    <row r="224" spans="1:5">
      <c r="A224" s="20">
        <f t="shared" si="3"/>
        <v>8</v>
      </c>
      <c r="E224" s="174"/>
    </row>
    <row r="225" spans="1:5">
      <c r="A225" s="20">
        <f t="shared" si="3"/>
        <v>8</v>
      </c>
      <c r="E225" s="174"/>
    </row>
    <row r="226" spans="1:5">
      <c r="A226" s="20">
        <f t="shared" si="3"/>
        <v>8</v>
      </c>
      <c r="E226" s="174"/>
    </row>
    <row r="227" spans="1:5">
      <c r="A227" s="20">
        <f t="shared" si="3"/>
        <v>8</v>
      </c>
      <c r="E227" s="174"/>
    </row>
    <row r="228" spans="1:5">
      <c r="A228" s="20">
        <f t="shared" si="3"/>
        <v>8</v>
      </c>
      <c r="E228" s="174"/>
    </row>
    <row r="229" spans="1:5">
      <c r="A229" s="20">
        <f t="shared" si="3"/>
        <v>8</v>
      </c>
      <c r="E229" s="174"/>
    </row>
    <row r="230" spans="1:5">
      <c r="A230" s="20">
        <f t="shared" si="3"/>
        <v>8</v>
      </c>
      <c r="E230" s="174"/>
    </row>
    <row r="231" spans="1:5">
      <c r="A231" s="20">
        <f t="shared" si="3"/>
        <v>8</v>
      </c>
      <c r="E231" s="174"/>
    </row>
    <row r="232" spans="1:5">
      <c r="A232" s="20">
        <f t="shared" si="3"/>
        <v>8</v>
      </c>
      <c r="E232" s="174"/>
    </row>
    <row r="233" spans="1:5">
      <c r="A233" s="20">
        <f t="shared" si="3"/>
        <v>8</v>
      </c>
      <c r="E233" s="174"/>
    </row>
    <row r="234" spans="1:5">
      <c r="A234" s="20">
        <f t="shared" si="3"/>
        <v>8</v>
      </c>
      <c r="E234" s="174"/>
    </row>
    <row r="235" spans="1:5">
      <c r="A235" s="20">
        <f t="shared" si="3"/>
        <v>8</v>
      </c>
      <c r="E235" s="174"/>
    </row>
    <row r="236" spans="1:5">
      <c r="A236" s="20">
        <f t="shared" si="3"/>
        <v>8</v>
      </c>
      <c r="E236" s="174"/>
    </row>
    <row r="237" spans="1:5">
      <c r="A237" s="20">
        <f t="shared" si="3"/>
        <v>8</v>
      </c>
      <c r="E237" s="174"/>
    </row>
    <row r="238" spans="1:5">
      <c r="A238" s="20">
        <f t="shared" si="3"/>
        <v>8</v>
      </c>
      <c r="E238" s="174"/>
    </row>
    <row r="239" spans="1:5">
      <c r="A239" s="20">
        <f t="shared" si="3"/>
        <v>8</v>
      </c>
      <c r="E239" s="174"/>
    </row>
    <row r="240" spans="1:5">
      <c r="A240" s="20">
        <f t="shared" si="3"/>
        <v>8</v>
      </c>
      <c r="E240" s="174"/>
    </row>
    <row r="241" spans="1:5">
      <c r="A241" s="20">
        <f t="shared" si="3"/>
        <v>8</v>
      </c>
      <c r="E241" s="174"/>
    </row>
    <row r="242" spans="1:5">
      <c r="A242" s="20">
        <f t="shared" si="3"/>
        <v>8</v>
      </c>
      <c r="E242" s="174"/>
    </row>
    <row r="243" spans="1:5">
      <c r="A243" s="20">
        <f t="shared" si="3"/>
        <v>8</v>
      </c>
      <c r="E243" s="174"/>
    </row>
    <row r="244" spans="1:5">
      <c r="A244" s="20">
        <f t="shared" si="3"/>
        <v>8</v>
      </c>
      <c r="E244" s="174"/>
    </row>
    <row r="245" spans="1:5">
      <c r="A245" s="20">
        <f t="shared" si="3"/>
        <v>8</v>
      </c>
      <c r="E245" s="174"/>
    </row>
    <row r="246" spans="1:5">
      <c r="A246" s="20">
        <f t="shared" si="3"/>
        <v>8</v>
      </c>
      <c r="E246" s="174"/>
    </row>
    <row r="247" spans="1:5">
      <c r="A247" s="20">
        <f t="shared" si="3"/>
        <v>8</v>
      </c>
      <c r="E247" s="174"/>
    </row>
    <row r="248" spans="1:5">
      <c r="A248" s="20">
        <f t="shared" si="3"/>
        <v>8</v>
      </c>
      <c r="E248" s="174"/>
    </row>
    <row r="249" spans="1:5">
      <c r="A249" s="20">
        <f t="shared" si="3"/>
        <v>8</v>
      </c>
      <c r="E249" s="174"/>
    </row>
    <row r="250" spans="1:5">
      <c r="A250" s="20">
        <f t="shared" si="3"/>
        <v>8</v>
      </c>
      <c r="E250" s="174"/>
    </row>
    <row r="251" spans="1:5">
      <c r="A251" s="20">
        <f t="shared" si="3"/>
        <v>8</v>
      </c>
      <c r="E251" s="174"/>
    </row>
    <row r="252" spans="1:5">
      <c r="A252" s="20">
        <f t="shared" si="3"/>
        <v>8</v>
      </c>
      <c r="E252" s="174"/>
    </row>
    <row r="253" spans="1:5">
      <c r="A253" s="20">
        <f t="shared" si="3"/>
        <v>8</v>
      </c>
      <c r="E253" s="174"/>
    </row>
    <row r="254" spans="1:5">
      <c r="A254" s="20">
        <f t="shared" si="3"/>
        <v>8</v>
      </c>
      <c r="E254" s="174"/>
    </row>
    <row r="255" spans="1:5">
      <c r="A255" s="20">
        <f t="shared" si="3"/>
        <v>8</v>
      </c>
      <c r="E255" s="174"/>
    </row>
    <row r="256" spans="1:5">
      <c r="A256" s="20">
        <f t="shared" si="3"/>
        <v>8</v>
      </c>
      <c r="E256" s="174"/>
    </row>
    <row r="257" spans="1:5">
      <c r="A257" s="20">
        <f t="shared" si="3"/>
        <v>8</v>
      </c>
      <c r="E257" s="174"/>
    </row>
    <row r="258" spans="1:5">
      <c r="A258" s="20">
        <f t="shared" si="3"/>
        <v>8</v>
      </c>
      <c r="E258" s="174"/>
    </row>
    <row r="259" spans="1:5">
      <c r="A259" s="20">
        <f t="shared" si="3"/>
        <v>8</v>
      </c>
      <c r="E259" s="174"/>
    </row>
    <row r="260" spans="1:5">
      <c r="A260" s="20">
        <f t="shared" ref="A260:A323" si="4">IF(B260=B259, A259, A259+1)</f>
        <v>8</v>
      </c>
      <c r="E260" s="174"/>
    </row>
    <row r="261" spans="1:5">
      <c r="A261" s="20">
        <f t="shared" si="4"/>
        <v>8</v>
      </c>
      <c r="E261" s="174"/>
    </row>
    <row r="262" spans="1:5">
      <c r="A262" s="20">
        <f t="shared" si="4"/>
        <v>8</v>
      </c>
      <c r="E262" s="174"/>
    </row>
    <row r="263" spans="1:5">
      <c r="A263" s="20">
        <f t="shared" si="4"/>
        <v>8</v>
      </c>
      <c r="E263" s="174"/>
    </row>
    <row r="264" spans="1:5">
      <c r="A264" s="20">
        <f t="shared" si="4"/>
        <v>8</v>
      </c>
      <c r="E264" s="174"/>
    </row>
    <row r="265" spans="1:5">
      <c r="A265" s="20">
        <f t="shared" si="4"/>
        <v>8</v>
      </c>
      <c r="E265" s="174"/>
    </row>
    <row r="266" spans="1:5">
      <c r="A266" s="20">
        <f t="shared" si="4"/>
        <v>8</v>
      </c>
      <c r="E266" s="174"/>
    </row>
    <row r="267" spans="1:5">
      <c r="A267" s="20">
        <f t="shared" si="4"/>
        <v>8</v>
      </c>
      <c r="E267" s="174"/>
    </row>
    <row r="268" spans="1:5">
      <c r="A268" s="20">
        <f t="shared" si="4"/>
        <v>8</v>
      </c>
      <c r="E268" s="174"/>
    </row>
    <row r="269" spans="1:5">
      <c r="A269" s="20">
        <f t="shared" si="4"/>
        <v>8</v>
      </c>
      <c r="E269" s="174"/>
    </row>
    <row r="270" spans="1:5">
      <c r="A270" s="20">
        <f t="shared" si="4"/>
        <v>8</v>
      </c>
      <c r="E270" s="174"/>
    </row>
    <row r="271" spans="1:5">
      <c r="A271" s="20">
        <f t="shared" si="4"/>
        <v>8</v>
      </c>
      <c r="E271" s="174"/>
    </row>
    <row r="272" spans="1:5">
      <c r="A272" s="20">
        <f t="shared" si="4"/>
        <v>8</v>
      </c>
      <c r="E272" s="174"/>
    </row>
    <row r="273" spans="1:5">
      <c r="A273" s="20">
        <f t="shared" si="4"/>
        <v>8</v>
      </c>
      <c r="E273" s="174"/>
    </row>
    <row r="274" spans="1:5">
      <c r="A274" s="20">
        <f t="shared" si="4"/>
        <v>8</v>
      </c>
      <c r="E274" s="174"/>
    </row>
    <row r="275" spans="1:5">
      <c r="A275" s="20">
        <f t="shared" si="4"/>
        <v>8</v>
      </c>
      <c r="E275" s="174"/>
    </row>
    <row r="276" spans="1:5">
      <c r="A276" s="20">
        <f t="shared" si="4"/>
        <v>8</v>
      </c>
      <c r="E276" s="174"/>
    </row>
    <row r="277" spans="1:5">
      <c r="A277" s="20">
        <f t="shared" si="4"/>
        <v>8</v>
      </c>
      <c r="E277" s="174"/>
    </row>
    <row r="278" spans="1:5">
      <c r="A278" s="20">
        <f t="shared" si="4"/>
        <v>8</v>
      </c>
      <c r="E278" s="174"/>
    </row>
    <row r="279" spans="1:5">
      <c r="A279" s="20">
        <f t="shared" si="4"/>
        <v>8</v>
      </c>
      <c r="E279" s="174"/>
    </row>
    <row r="280" spans="1:5">
      <c r="A280" s="20">
        <f t="shared" si="4"/>
        <v>8</v>
      </c>
      <c r="E280" s="174"/>
    </row>
    <row r="281" spans="1:5">
      <c r="A281" s="20">
        <f t="shared" si="4"/>
        <v>8</v>
      </c>
      <c r="E281" s="174"/>
    </row>
    <row r="282" spans="1:5">
      <c r="A282" s="20">
        <f t="shared" si="4"/>
        <v>8</v>
      </c>
      <c r="E282" s="174"/>
    </row>
    <row r="283" spans="1:5">
      <c r="A283" s="20">
        <f t="shared" si="4"/>
        <v>8</v>
      </c>
      <c r="E283" s="174"/>
    </row>
    <row r="284" spans="1:5">
      <c r="A284" s="20">
        <f t="shared" si="4"/>
        <v>8</v>
      </c>
      <c r="E284" s="174"/>
    </row>
    <row r="285" spans="1:5">
      <c r="A285" s="20">
        <f t="shared" si="4"/>
        <v>8</v>
      </c>
      <c r="E285" s="174"/>
    </row>
    <row r="286" spans="1:5">
      <c r="A286" s="20">
        <f t="shared" si="4"/>
        <v>8</v>
      </c>
      <c r="E286" s="174"/>
    </row>
    <row r="287" spans="1:5">
      <c r="A287" s="20">
        <f t="shared" si="4"/>
        <v>8</v>
      </c>
      <c r="E287" s="174"/>
    </row>
    <row r="288" spans="1:5">
      <c r="A288" s="20">
        <f t="shared" si="4"/>
        <v>8</v>
      </c>
      <c r="E288" s="174"/>
    </row>
    <row r="289" spans="1:5">
      <c r="A289" s="20">
        <f t="shared" si="4"/>
        <v>8</v>
      </c>
      <c r="E289" s="174"/>
    </row>
    <row r="290" spans="1:5">
      <c r="A290" s="20">
        <f t="shared" si="4"/>
        <v>8</v>
      </c>
      <c r="E290" s="174"/>
    </row>
    <row r="291" spans="1:5">
      <c r="A291" s="20">
        <f t="shared" si="4"/>
        <v>8</v>
      </c>
      <c r="E291" s="174"/>
    </row>
    <row r="292" spans="1:5">
      <c r="A292" s="20">
        <f t="shared" si="4"/>
        <v>8</v>
      </c>
      <c r="E292" s="174"/>
    </row>
    <row r="293" spans="1:5">
      <c r="A293" s="20">
        <f t="shared" si="4"/>
        <v>8</v>
      </c>
      <c r="E293" s="174"/>
    </row>
    <row r="294" spans="1:5">
      <c r="A294" s="20">
        <f t="shared" si="4"/>
        <v>8</v>
      </c>
      <c r="E294" s="174"/>
    </row>
    <row r="295" spans="1:5">
      <c r="A295" s="20">
        <f t="shared" si="4"/>
        <v>8</v>
      </c>
      <c r="E295" s="174"/>
    </row>
    <row r="296" spans="1:5">
      <c r="A296" s="20">
        <f t="shared" si="4"/>
        <v>8</v>
      </c>
      <c r="E296" s="174"/>
    </row>
    <row r="297" spans="1:5">
      <c r="A297" s="20">
        <f t="shared" si="4"/>
        <v>8</v>
      </c>
      <c r="E297" s="174"/>
    </row>
    <row r="298" spans="1:5">
      <c r="A298" s="20">
        <f t="shared" si="4"/>
        <v>8</v>
      </c>
    </row>
    <row r="299" spans="1:5">
      <c r="A299" s="20">
        <f t="shared" si="4"/>
        <v>8</v>
      </c>
    </row>
    <row r="300" spans="1:5">
      <c r="A300" s="20">
        <f t="shared" si="4"/>
        <v>8</v>
      </c>
    </row>
    <row r="301" spans="1:5">
      <c r="A301" s="20">
        <f t="shared" si="4"/>
        <v>8</v>
      </c>
    </row>
    <row r="302" spans="1:5">
      <c r="A302" s="20">
        <f t="shared" si="4"/>
        <v>8</v>
      </c>
    </row>
    <row r="303" spans="1:5">
      <c r="A303" s="20">
        <f t="shared" si="4"/>
        <v>8</v>
      </c>
    </row>
    <row r="304" spans="1:5">
      <c r="A304" s="20">
        <f t="shared" si="4"/>
        <v>8</v>
      </c>
    </row>
    <row r="305" spans="1:1">
      <c r="A305" s="20">
        <f t="shared" si="4"/>
        <v>8</v>
      </c>
    </row>
    <row r="306" spans="1:1">
      <c r="A306" s="20">
        <f t="shared" si="4"/>
        <v>8</v>
      </c>
    </row>
    <row r="307" spans="1:1">
      <c r="A307" s="20">
        <f t="shared" si="4"/>
        <v>8</v>
      </c>
    </row>
    <row r="308" spans="1:1">
      <c r="A308" s="20">
        <f t="shared" si="4"/>
        <v>8</v>
      </c>
    </row>
    <row r="309" spans="1:1">
      <c r="A309" s="20">
        <f t="shared" si="4"/>
        <v>8</v>
      </c>
    </row>
    <row r="310" spans="1:1">
      <c r="A310" s="20">
        <f t="shared" si="4"/>
        <v>8</v>
      </c>
    </row>
    <row r="311" spans="1:1">
      <c r="A311" s="20">
        <f t="shared" si="4"/>
        <v>8</v>
      </c>
    </row>
    <row r="312" spans="1:1">
      <c r="A312" s="20">
        <f t="shared" si="4"/>
        <v>8</v>
      </c>
    </row>
    <row r="313" spans="1:1">
      <c r="A313" s="20">
        <f t="shared" si="4"/>
        <v>8</v>
      </c>
    </row>
    <row r="314" spans="1:1">
      <c r="A314" s="20">
        <f t="shared" si="4"/>
        <v>8</v>
      </c>
    </row>
    <row r="315" spans="1:1">
      <c r="A315" s="20">
        <f t="shared" si="4"/>
        <v>8</v>
      </c>
    </row>
    <row r="316" spans="1:1">
      <c r="A316" s="20">
        <f t="shared" si="4"/>
        <v>8</v>
      </c>
    </row>
    <row r="317" spans="1:1">
      <c r="A317" s="20">
        <f t="shared" si="4"/>
        <v>8</v>
      </c>
    </row>
    <row r="318" spans="1:1">
      <c r="A318" s="20">
        <f t="shared" si="4"/>
        <v>8</v>
      </c>
    </row>
    <row r="319" spans="1:1">
      <c r="A319" s="20">
        <f t="shared" si="4"/>
        <v>8</v>
      </c>
    </row>
    <row r="320" spans="1:1">
      <c r="A320" s="20">
        <f t="shared" si="4"/>
        <v>8</v>
      </c>
    </row>
    <row r="321" spans="1:1">
      <c r="A321" s="20">
        <f t="shared" si="4"/>
        <v>8</v>
      </c>
    </row>
    <row r="322" spans="1:1">
      <c r="A322" s="20">
        <f t="shared" si="4"/>
        <v>8</v>
      </c>
    </row>
    <row r="323" spans="1:1">
      <c r="A323" s="20">
        <f t="shared" si="4"/>
        <v>8</v>
      </c>
    </row>
    <row r="324" spans="1:1">
      <c r="A324" s="20">
        <f t="shared" ref="A324:A387" si="5">IF(B324=B323, A323, A323+1)</f>
        <v>8</v>
      </c>
    </row>
    <row r="325" spans="1:1">
      <c r="A325" s="20">
        <f t="shared" si="5"/>
        <v>8</v>
      </c>
    </row>
    <row r="326" spans="1:1">
      <c r="A326" s="20">
        <f t="shared" si="5"/>
        <v>8</v>
      </c>
    </row>
    <row r="327" spans="1:1">
      <c r="A327" s="20">
        <f t="shared" si="5"/>
        <v>8</v>
      </c>
    </row>
    <row r="328" spans="1:1">
      <c r="A328" s="20">
        <f t="shared" si="5"/>
        <v>8</v>
      </c>
    </row>
    <row r="329" spans="1:1">
      <c r="A329" s="20">
        <f t="shared" si="5"/>
        <v>8</v>
      </c>
    </row>
    <row r="330" spans="1:1">
      <c r="A330" s="20">
        <f t="shared" si="5"/>
        <v>8</v>
      </c>
    </row>
    <row r="331" spans="1:1">
      <c r="A331" s="20">
        <f t="shared" si="5"/>
        <v>8</v>
      </c>
    </row>
    <row r="332" spans="1:1">
      <c r="A332" s="20">
        <f t="shared" si="5"/>
        <v>8</v>
      </c>
    </row>
    <row r="333" spans="1:1">
      <c r="A333" s="20">
        <f t="shared" si="5"/>
        <v>8</v>
      </c>
    </row>
    <row r="334" spans="1:1">
      <c r="A334" s="20">
        <f t="shared" si="5"/>
        <v>8</v>
      </c>
    </row>
    <row r="335" spans="1:1">
      <c r="A335" s="20">
        <f t="shared" si="5"/>
        <v>8</v>
      </c>
    </row>
    <row r="336" spans="1:1">
      <c r="A336" s="20">
        <f t="shared" si="5"/>
        <v>8</v>
      </c>
    </row>
    <row r="337" spans="1:1">
      <c r="A337" s="20">
        <f t="shared" si="5"/>
        <v>8</v>
      </c>
    </row>
    <row r="338" spans="1:1">
      <c r="A338" s="20">
        <f t="shared" si="5"/>
        <v>8</v>
      </c>
    </row>
    <row r="339" spans="1:1">
      <c r="A339" s="20">
        <f t="shared" si="5"/>
        <v>8</v>
      </c>
    </row>
    <row r="340" spans="1:1">
      <c r="A340" s="20">
        <f t="shared" si="5"/>
        <v>8</v>
      </c>
    </row>
    <row r="341" spans="1:1">
      <c r="A341" s="20">
        <f t="shared" si="5"/>
        <v>8</v>
      </c>
    </row>
    <row r="342" spans="1:1">
      <c r="A342" s="20">
        <f t="shared" si="5"/>
        <v>8</v>
      </c>
    </row>
    <row r="343" spans="1:1">
      <c r="A343" s="20">
        <f t="shared" si="5"/>
        <v>8</v>
      </c>
    </row>
    <row r="344" spans="1:1">
      <c r="A344" s="20">
        <f t="shared" si="5"/>
        <v>8</v>
      </c>
    </row>
    <row r="345" spans="1:1">
      <c r="A345" s="20">
        <f t="shared" si="5"/>
        <v>8</v>
      </c>
    </row>
    <row r="346" spans="1:1">
      <c r="A346" s="20">
        <f t="shared" si="5"/>
        <v>8</v>
      </c>
    </row>
    <row r="347" spans="1:1">
      <c r="A347" s="20">
        <f t="shared" si="5"/>
        <v>8</v>
      </c>
    </row>
    <row r="348" spans="1:1">
      <c r="A348" s="20">
        <f t="shared" si="5"/>
        <v>8</v>
      </c>
    </row>
    <row r="349" spans="1:1">
      <c r="A349" s="20">
        <f t="shared" si="5"/>
        <v>8</v>
      </c>
    </row>
    <row r="350" spans="1:1">
      <c r="A350" s="20">
        <f t="shared" si="5"/>
        <v>8</v>
      </c>
    </row>
    <row r="351" spans="1:1">
      <c r="A351" s="20">
        <f t="shared" si="5"/>
        <v>8</v>
      </c>
    </row>
    <row r="352" spans="1:1">
      <c r="A352" s="20">
        <f t="shared" si="5"/>
        <v>8</v>
      </c>
    </row>
    <row r="353" spans="1:1">
      <c r="A353" s="20">
        <f t="shared" si="5"/>
        <v>8</v>
      </c>
    </row>
    <row r="354" spans="1:1">
      <c r="A354" s="20">
        <f t="shared" si="5"/>
        <v>8</v>
      </c>
    </row>
    <row r="355" spans="1:1">
      <c r="A355" s="20">
        <f t="shared" si="5"/>
        <v>8</v>
      </c>
    </row>
    <row r="356" spans="1:1">
      <c r="A356" s="20">
        <f t="shared" si="5"/>
        <v>8</v>
      </c>
    </row>
    <row r="357" spans="1:1">
      <c r="A357" s="20">
        <f t="shared" si="5"/>
        <v>8</v>
      </c>
    </row>
    <row r="358" spans="1:1">
      <c r="A358" s="20">
        <f t="shared" si="5"/>
        <v>8</v>
      </c>
    </row>
    <row r="359" spans="1:1">
      <c r="A359" s="20">
        <f t="shared" si="5"/>
        <v>8</v>
      </c>
    </row>
    <row r="360" spans="1:1">
      <c r="A360" s="20">
        <f t="shared" si="5"/>
        <v>8</v>
      </c>
    </row>
    <row r="361" spans="1:1">
      <c r="A361" s="20">
        <f t="shared" si="5"/>
        <v>8</v>
      </c>
    </row>
    <row r="362" spans="1:1">
      <c r="A362" s="20">
        <f t="shared" si="5"/>
        <v>8</v>
      </c>
    </row>
    <row r="363" spans="1:1">
      <c r="A363" s="20">
        <f t="shared" si="5"/>
        <v>8</v>
      </c>
    </row>
    <row r="364" spans="1:1">
      <c r="A364" s="20">
        <f t="shared" si="5"/>
        <v>8</v>
      </c>
    </row>
    <row r="365" spans="1:1">
      <c r="A365" s="20">
        <f t="shared" si="5"/>
        <v>8</v>
      </c>
    </row>
    <row r="366" spans="1:1">
      <c r="A366" s="20">
        <f t="shared" si="5"/>
        <v>8</v>
      </c>
    </row>
    <row r="367" spans="1:1">
      <c r="A367" s="20">
        <f t="shared" si="5"/>
        <v>8</v>
      </c>
    </row>
    <row r="368" spans="1:1">
      <c r="A368" s="20">
        <f t="shared" si="5"/>
        <v>8</v>
      </c>
    </row>
    <row r="369" spans="1:1">
      <c r="A369" s="20">
        <f t="shared" si="5"/>
        <v>8</v>
      </c>
    </row>
    <row r="370" spans="1:1">
      <c r="A370" s="20">
        <f t="shared" si="5"/>
        <v>8</v>
      </c>
    </row>
    <row r="371" spans="1:1">
      <c r="A371" s="20">
        <f t="shared" si="5"/>
        <v>8</v>
      </c>
    </row>
    <row r="372" spans="1:1">
      <c r="A372" s="20">
        <f t="shared" si="5"/>
        <v>8</v>
      </c>
    </row>
    <row r="373" spans="1:1">
      <c r="A373" s="20">
        <f t="shared" si="5"/>
        <v>8</v>
      </c>
    </row>
    <row r="374" spans="1:1">
      <c r="A374" s="20">
        <f t="shared" si="5"/>
        <v>8</v>
      </c>
    </row>
    <row r="375" spans="1:1">
      <c r="A375" s="20">
        <f t="shared" si="5"/>
        <v>8</v>
      </c>
    </row>
    <row r="376" spans="1:1">
      <c r="A376" s="20">
        <f t="shared" si="5"/>
        <v>8</v>
      </c>
    </row>
    <row r="377" spans="1:1">
      <c r="A377" s="20">
        <f t="shared" si="5"/>
        <v>8</v>
      </c>
    </row>
    <row r="378" spans="1:1">
      <c r="A378" s="20">
        <f t="shared" si="5"/>
        <v>8</v>
      </c>
    </row>
    <row r="379" spans="1:1">
      <c r="A379" s="20">
        <f t="shared" si="5"/>
        <v>8</v>
      </c>
    </row>
    <row r="380" spans="1:1">
      <c r="A380" s="20">
        <f t="shared" si="5"/>
        <v>8</v>
      </c>
    </row>
    <row r="381" spans="1:1">
      <c r="A381" s="20">
        <f t="shared" si="5"/>
        <v>8</v>
      </c>
    </row>
    <row r="382" spans="1:1">
      <c r="A382" s="20">
        <f t="shared" si="5"/>
        <v>8</v>
      </c>
    </row>
    <row r="383" spans="1:1">
      <c r="A383" s="20">
        <f t="shared" si="5"/>
        <v>8</v>
      </c>
    </row>
    <row r="384" spans="1:1">
      <c r="A384" s="20">
        <f t="shared" si="5"/>
        <v>8</v>
      </c>
    </row>
    <row r="385" spans="1:1">
      <c r="A385" s="20">
        <f t="shared" si="5"/>
        <v>8</v>
      </c>
    </row>
    <row r="386" spans="1:1">
      <c r="A386" s="20">
        <f t="shared" si="5"/>
        <v>8</v>
      </c>
    </row>
    <row r="387" spans="1:1">
      <c r="A387" s="20">
        <f t="shared" si="5"/>
        <v>8</v>
      </c>
    </row>
    <row r="388" spans="1:1">
      <c r="A388" s="20">
        <f t="shared" ref="A388:A451" si="6">IF(B388=B387, A387, A387+1)</f>
        <v>8</v>
      </c>
    </row>
    <row r="389" spans="1:1">
      <c r="A389" s="20">
        <f t="shared" si="6"/>
        <v>8</v>
      </c>
    </row>
    <row r="390" spans="1:1">
      <c r="A390" s="20">
        <f t="shared" si="6"/>
        <v>8</v>
      </c>
    </row>
    <row r="391" spans="1:1">
      <c r="A391" s="20">
        <f t="shared" si="6"/>
        <v>8</v>
      </c>
    </row>
    <row r="392" spans="1:1">
      <c r="A392" s="20">
        <f t="shared" si="6"/>
        <v>8</v>
      </c>
    </row>
    <row r="393" spans="1:1">
      <c r="A393" s="20">
        <f t="shared" si="6"/>
        <v>8</v>
      </c>
    </row>
    <row r="394" spans="1:1">
      <c r="A394" s="20">
        <f t="shared" si="6"/>
        <v>8</v>
      </c>
    </row>
    <row r="395" spans="1:1">
      <c r="A395" s="20">
        <f t="shared" si="6"/>
        <v>8</v>
      </c>
    </row>
    <row r="396" spans="1:1">
      <c r="A396" s="20">
        <f t="shared" si="6"/>
        <v>8</v>
      </c>
    </row>
    <row r="397" spans="1:1">
      <c r="A397" s="20">
        <f t="shared" si="6"/>
        <v>8</v>
      </c>
    </row>
    <row r="398" spans="1:1">
      <c r="A398" s="20">
        <f t="shared" si="6"/>
        <v>8</v>
      </c>
    </row>
    <row r="399" spans="1:1">
      <c r="A399" s="20">
        <f t="shared" si="6"/>
        <v>8</v>
      </c>
    </row>
    <row r="400" spans="1:1">
      <c r="A400" s="20">
        <f t="shared" si="6"/>
        <v>8</v>
      </c>
    </row>
    <row r="401" spans="1:1">
      <c r="A401" s="20">
        <f t="shared" si="6"/>
        <v>8</v>
      </c>
    </row>
    <row r="402" spans="1:1">
      <c r="A402" s="20">
        <f t="shared" si="6"/>
        <v>8</v>
      </c>
    </row>
    <row r="403" spans="1:1">
      <c r="A403" s="20">
        <f t="shared" si="6"/>
        <v>8</v>
      </c>
    </row>
    <row r="404" spans="1:1">
      <c r="A404" s="20">
        <f t="shared" si="6"/>
        <v>8</v>
      </c>
    </row>
    <row r="405" spans="1:1">
      <c r="A405" s="20">
        <f t="shared" si="6"/>
        <v>8</v>
      </c>
    </row>
    <row r="406" spans="1:1">
      <c r="A406" s="20">
        <f t="shared" si="6"/>
        <v>8</v>
      </c>
    </row>
    <row r="407" spans="1:1">
      <c r="A407" s="20">
        <f t="shared" si="6"/>
        <v>8</v>
      </c>
    </row>
    <row r="408" spans="1:1">
      <c r="A408" s="20">
        <f t="shared" si="6"/>
        <v>8</v>
      </c>
    </row>
    <row r="409" spans="1:1">
      <c r="A409" s="20">
        <f t="shared" si="6"/>
        <v>8</v>
      </c>
    </row>
    <row r="410" spans="1:1">
      <c r="A410" s="20">
        <f t="shared" si="6"/>
        <v>8</v>
      </c>
    </row>
    <row r="411" spans="1:1">
      <c r="A411" s="20">
        <f t="shared" si="6"/>
        <v>8</v>
      </c>
    </row>
    <row r="412" spans="1:1">
      <c r="A412" s="20">
        <f t="shared" si="6"/>
        <v>8</v>
      </c>
    </row>
    <row r="413" spans="1:1">
      <c r="A413" s="20">
        <f t="shared" si="6"/>
        <v>8</v>
      </c>
    </row>
    <row r="414" spans="1:1">
      <c r="A414" s="20">
        <f t="shared" si="6"/>
        <v>8</v>
      </c>
    </row>
    <row r="415" spans="1:1">
      <c r="A415" s="20">
        <f t="shared" si="6"/>
        <v>8</v>
      </c>
    </row>
    <row r="416" spans="1:1">
      <c r="A416" s="20">
        <f t="shared" si="6"/>
        <v>8</v>
      </c>
    </row>
    <row r="417" spans="1:1">
      <c r="A417" s="20">
        <f t="shared" si="6"/>
        <v>8</v>
      </c>
    </row>
    <row r="418" spans="1:1">
      <c r="A418" s="20">
        <f t="shared" si="6"/>
        <v>8</v>
      </c>
    </row>
    <row r="419" spans="1:1">
      <c r="A419" s="20">
        <f t="shared" si="6"/>
        <v>8</v>
      </c>
    </row>
    <row r="420" spans="1:1">
      <c r="A420" s="20">
        <f t="shared" si="6"/>
        <v>8</v>
      </c>
    </row>
    <row r="421" spans="1:1">
      <c r="A421" s="20">
        <f t="shared" si="6"/>
        <v>8</v>
      </c>
    </row>
    <row r="422" spans="1:1">
      <c r="A422" s="20">
        <f t="shared" si="6"/>
        <v>8</v>
      </c>
    </row>
    <row r="423" spans="1:1">
      <c r="A423" s="20">
        <f t="shared" si="6"/>
        <v>8</v>
      </c>
    </row>
    <row r="424" spans="1:1">
      <c r="A424" s="20">
        <f t="shared" si="6"/>
        <v>8</v>
      </c>
    </row>
    <row r="425" spans="1:1">
      <c r="A425" s="20">
        <f t="shared" si="6"/>
        <v>8</v>
      </c>
    </row>
    <row r="426" spans="1:1">
      <c r="A426" s="20">
        <f t="shared" si="6"/>
        <v>8</v>
      </c>
    </row>
    <row r="427" spans="1:1">
      <c r="A427" s="20">
        <f t="shared" si="6"/>
        <v>8</v>
      </c>
    </row>
    <row r="428" spans="1:1">
      <c r="A428" s="20">
        <f t="shared" si="6"/>
        <v>8</v>
      </c>
    </row>
    <row r="429" spans="1:1">
      <c r="A429" s="20">
        <f t="shared" si="6"/>
        <v>8</v>
      </c>
    </row>
    <row r="430" spans="1:1">
      <c r="A430" s="20">
        <f t="shared" si="6"/>
        <v>8</v>
      </c>
    </row>
    <row r="431" spans="1:1">
      <c r="A431" s="20">
        <f t="shared" si="6"/>
        <v>8</v>
      </c>
    </row>
    <row r="432" spans="1:1">
      <c r="A432" s="20">
        <f t="shared" si="6"/>
        <v>8</v>
      </c>
    </row>
    <row r="433" spans="1:1">
      <c r="A433" s="20">
        <f t="shared" si="6"/>
        <v>8</v>
      </c>
    </row>
    <row r="434" spans="1:1">
      <c r="A434" s="20">
        <f t="shared" si="6"/>
        <v>8</v>
      </c>
    </row>
    <row r="435" spans="1:1">
      <c r="A435" s="20">
        <f t="shared" si="6"/>
        <v>8</v>
      </c>
    </row>
    <row r="436" spans="1:1">
      <c r="A436" s="20">
        <f t="shared" si="6"/>
        <v>8</v>
      </c>
    </row>
    <row r="437" spans="1:1">
      <c r="A437" s="20">
        <f t="shared" si="6"/>
        <v>8</v>
      </c>
    </row>
    <row r="438" spans="1:1">
      <c r="A438" s="20">
        <f t="shared" si="6"/>
        <v>8</v>
      </c>
    </row>
    <row r="439" spans="1:1">
      <c r="A439" s="20">
        <f t="shared" si="6"/>
        <v>8</v>
      </c>
    </row>
    <row r="440" spans="1:1">
      <c r="A440" s="20">
        <f t="shared" si="6"/>
        <v>8</v>
      </c>
    </row>
    <row r="441" spans="1:1">
      <c r="A441" s="20">
        <f t="shared" si="6"/>
        <v>8</v>
      </c>
    </row>
    <row r="442" spans="1:1">
      <c r="A442" s="20">
        <f t="shared" si="6"/>
        <v>8</v>
      </c>
    </row>
    <row r="443" spans="1:1">
      <c r="A443" s="20">
        <f t="shared" si="6"/>
        <v>8</v>
      </c>
    </row>
    <row r="444" spans="1:1">
      <c r="A444" s="20">
        <f t="shared" si="6"/>
        <v>8</v>
      </c>
    </row>
    <row r="445" spans="1:1">
      <c r="A445" s="20">
        <f t="shared" si="6"/>
        <v>8</v>
      </c>
    </row>
    <row r="446" spans="1:1">
      <c r="A446" s="20">
        <f t="shared" si="6"/>
        <v>8</v>
      </c>
    </row>
    <row r="447" spans="1:1">
      <c r="A447" s="20">
        <f t="shared" si="6"/>
        <v>8</v>
      </c>
    </row>
    <row r="448" spans="1:1">
      <c r="A448" s="20">
        <f t="shared" si="6"/>
        <v>8</v>
      </c>
    </row>
    <row r="449" spans="1:1">
      <c r="A449" s="20">
        <f t="shared" si="6"/>
        <v>8</v>
      </c>
    </row>
    <row r="450" spans="1:1">
      <c r="A450" s="20">
        <f t="shared" si="6"/>
        <v>8</v>
      </c>
    </row>
    <row r="451" spans="1:1">
      <c r="A451" s="20">
        <f t="shared" si="6"/>
        <v>8</v>
      </c>
    </row>
    <row r="452" spans="1:1">
      <c r="A452" s="20">
        <f t="shared" ref="A452:A515" si="7">IF(B452=B451, A451, A451+1)</f>
        <v>8</v>
      </c>
    </row>
    <row r="453" spans="1:1">
      <c r="A453" s="20">
        <f t="shared" si="7"/>
        <v>8</v>
      </c>
    </row>
    <row r="454" spans="1:1">
      <c r="A454" s="20">
        <f t="shared" si="7"/>
        <v>8</v>
      </c>
    </row>
    <row r="455" spans="1:1">
      <c r="A455" s="20">
        <f t="shared" si="7"/>
        <v>8</v>
      </c>
    </row>
    <row r="456" spans="1:1">
      <c r="A456" s="20">
        <f t="shared" si="7"/>
        <v>8</v>
      </c>
    </row>
    <row r="457" spans="1:1">
      <c r="A457" s="20">
        <f t="shared" si="7"/>
        <v>8</v>
      </c>
    </row>
    <row r="458" spans="1:1">
      <c r="A458" s="20">
        <f t="shared" si="7"/>
        <v>8</v>
      </c>
    </row>
    <row r="459" spans="1:1">
      <c r="A459" s="20">
        <f t="shared" si="7"/>
        <v>8</v>
      </c>
    </row>
    <row r="460" spans="1:1">
      <c r="A460" s="20">
        <f t="shared" si="7"/>
        <v>8</v>
      </c>
    </row>
    <row r="461" spans="1:1">
      <c r="A461" s="20">
        <f t="shared" si="7"/>
        <v>8</v>
      </c>
    </row>
    <row r="462" spans="1:1">
      <c r="A462" s="20">
        <f t="shared" si="7"/>
        <v>8</v>
      </c>
    </row>
    <row r="463" spans="1:1">
      <c r="A463" s="20">
        <f t="shared" si="7"/>
        <v>8</v>
      </c>
    </row>
    <row r="464" spans="1:1">
      <c r="A464" s="20">
        <f t="shared" si="7"/>
        <v>8</v>
      </c>
    </row>
    <row r="465" spans="1:1">
      <c r="A465" s="20">
        <f t="shared" si="7"/>
        <v>8</v>
      </c>
    </row>
    <row r="466" spans="1:1">
      <c r="A466" s="20">
        <f t="shared" si="7"/>
        <v>8</v>
      </c>
    </row>
    <row r="467" spans="1:1">
      <c r="A467" s="20">
        <f t="shared" si="7"/>
        <v>8</v>
      </c>
    </row>
    <row r="468" spans="1:1">
      <c r="A468" s="20">
        <f t="shared" si="7"/>
        <v>8</v>
      </c>
    </row>
    <row r="469" spans="1:1">
      <c r="A469" s="20">
        <f t="shared" si="7"/>
        <v>8</v>
      </c>
    </row>
    <row r="470" spans="1:1">
      <c r="A470" s="20">
        <f t="shared" si="7"/>
        <v>8</v>
      </c>
    </row>
    <row r="471" spans="1:1">
      <c r="A471" s="20">
        <f t="shared" si="7"/>
        <v>8</v>
      </c>
    </row>
    <row r="472" spans="1:1">
      <c r="A472" s="20">
        <f t="shared" si="7"/>
        <v>8</v>
      </c>
    </row>
    <row r="473" spans="1:1">
      <c r="A473" s="20">
        <f t="shared" si="7"/>
        <v>8</v>
      </c>
    </row>
    <row r="474" spans="1:1">
      <c r="A474" s="20">
        <f t="shared" si="7"/>
        <v>8</v>
      </c>
    </row>
    <row r="475" spans="1:1">
      <c r="A475" s="20">
        <f t="shared" si="7"/>
        <v>8</v>
      </c>
    </row>
    <row r="476" spans="1:1">
      <c r="A476" s="20">
        <f t="shared" si="7"/>
        <v>8</v>
      </c>
    </row>
    <row r="477" spans="1:1">
      <c r="A477" s="20">
        <f t="shared" si="7"/>
        <v>8</v>
      </c>
    </row>
    <row r="478" spans="1:1">
      <c r="A478" s="20">
        <f t="shared" si="7"/>
        <v>8</v>
      </c>
    </row>
    <row r="479" spans="1:1">
      <c r="A479" s="20">
        <f t="shared" si="7"/>
        <v>8</v>
      </c>
    </row>
    <row r="480" spans="1:1">
      <c r="A480" s="20">
        <f t="shared" si="7"/>
        <v>8</v>
      </c>
    </row>
    <row r="481" spans="1:1">
      <c r="A481" s="20">
        <f t="shared" si="7"/>
        <v>8</v>
      </c>
    </row>
    <row r="482" spans="1:1">
      <c r="A482" s="20">
        <f t="shared" si="7"/>
        <v>8</v>
      </c>
    </row>
    <row r="483" spans="1:1">
      <c r="A483" s="20">
        <f t="shared" si="7"/>
        <v>8</v>
      </c>
    </row>
    <row r="484" spans="1:1">
      <c r="A484" s="20">
        <f t="shared" si="7"/>
        <v>8</v>
      </c>
    </row>
    <row r="485" spans="1:1">
      <c r="A485" s="20">
        <f t="shared" si="7"/>
        <v>8</v>
      </c>
    </row>
    <row r="486" spans="1:1">
      <c r="A486" s="20">
        <f t="shared" si="7"/>
        <v>8</v>
      </c>
    </row>
    <row r="487" spans="1:1">
      <c r="A487" s="20">
        <f t="shared" si="7"/>
        <v>8</v>
      </c>
    </row>
    <row r="488" spans="1:1">
      <c r="A488" s="20">
        <f t="shared" si="7"/>
        <v>8</v>
      </c>
    </row>
    <row r="489" spans="1:1">
      <c r="A489" s="20">
        <f t="shared" si="7"/>
        <v>8</v>
      </c>
    </row>
    <row r="490" spans="1:1">
      <c r="A490" s="20">
        <f t="shared" si="7"/>
        <v>8</v>
      </c>
    </row>
    <row r="491" spans="1:1">
      <c r="A491" s="20">
        <f t="shared" si="7"/>
        <v>8</v>
      </c>
    </row>
    <row r="492" spans="1:1">
      <c r="A492" s="20">
        <f t="shared" si="7"/>
        <v>8</v>
      </c>
    </row>
    <row r="493" spans="1:1">
      <c r="A493" s="20">
        <f t="shared" si="7"/>
        <v>8</v>
      </c>
    </row>
    <row r="494" spans="1:1">
      <c r="A494" s="20">
        <f t="shared" si="7"/>
        <v>8</v>
      </c>
    </row>
    <row r="495" spans="1:1">
      <c r="A495" s="20">
        <f t="shared" si="7"/>
        <v>8</v>
      </c>
    </row>
    <row r="496" spans="1:1">
      <c r="A496" s="20">
        <f t="shared" si="7"/>
        <v>8</v>
      </c>
    </row>
    <row r="497" spans="1:1">
      <c r="A497" s="20">
        <f t="shared" si="7"/>
        <v>8</v>
      </c>
    </row>
    <row r="498" spans="1:1">
      <c r="A498" s="20">
        <f t="shared" si="7"/>
        <v>8</v>
      </c>
    </row>
    <row r="499" spans="1:1">
      <c r="A499" s="20">
        <f t="shared" si="7"/>
        <v>8</v>
      </c>
    </row>
    <row r="500" spans="1:1">
      <c r="A500" s="20">
        <f t="shared" si="7"/>
        <v>8</v>
      </c>
    </row>
    <row r="501" spans="1:1">
      <c r="A501" s="20">
        <f t="shared" si="7"/>
        <v>8</v>
      </c>
    </row>
    <row r="502" spans="1:1">
      <c r="A502" s="20">
        <f t="shared" si="7"/>
        <v>8</v>
      </c>
    </row>
    <row r="503" spans="1:1">
      <c r="A503" s="20">
        <f t="shared" si="7"/>
        <v>8</v>
      </c>
    </row>
    <row r="504" spans="1:1">
      <c r="A504" s="20">
        <f t="shared" si="7"/>
        <v>8</v>
      </c>
    </row>
    <row r="505" spans="1:1">
      <c r="A505" s="20">
        <f t="shared" si="7"/>
        <v>8</v>
      </c>
    </row>
    <row r="506" spans="1:1">
      <c r="A506" s="20">
        <f t="shared" si="7"/>
        <v>8</v>
      </c>
    </row>
    <row r="507" spans="1:1">
      <c r="A507" s="20">
        <f t="shared" si="7"/>
        <v>8</v>
      </c>
    </row>
    <row r="508" spans="1:1">
      <c r="A508" s="20">
        <f t="shared" si="7"/>
        <v>8</v>
      </c>
    </row>
    <row r="509" spans="1:1">
      <c r="A509" s="20">
        <f t="shared" si="7"/>
        <v>8</v>
      </c>
    </row>
    <row r="510" spans="1:1">
      <c r="A510" s="20">
        <f t="shared" si="7"/>
        <v>8</v>
      </c>
    </row>
    <row r="511" spans="1:1">
      <c r="A511" s="20">
        <f t="shared" si="7"/>
        <v>8</v>
      </c>
    </row>
    <row r="512" spans="1:1">
      <c r="A512" s="20">
        <f t="shared" si="7"/>
        <v>8</v>
      </c>
    </row>
    <row r="513" spans="1:1">
      <c r="A513" s="20">
        <f t="shared" si="7"/>
        <v>8</v>
      </c>
    </row>
    <row r="514" spans="1:1">
      <c r="A514" s="20">
        <f t="shared" si="7"/>
        <v>8</v>
      </c>
    </row>
    <row r="515" spans="1:1">
      <c r="A515" s="20">
        <f t="shared" si="7"/>
        <v>8</v>
      </c>
    </row>
    <row r="516" spans="1:1">
      <c r="A516" s="20">
        <f t="shared" ref="A516:A579" si="8">IF(B516=B515, A515, A515+1)</f>
        <v>8</v>
      </c>
    </row>
    <row r="517" spans="1:1">
      <c r="A517" s="20">
        <f t="shared" si="8"/>
        <v>8</v>
      </c>
    </row>
    <row r="518" spans="1:1">
      <c r="A518" s="20">
        <f t="shared" si="8"/>
        <v>8</v>
      </c>
    </row>
    <row r="519" spans="1:1">
      <c r="A519" s="20">
        <f t="shared" si="8"/>
        <v>8</v>
      </c>
    </row>
    <row r="520" spans="1:1">
      <c r="A520" s="20">
        <f t="shared" si="8"/>
        <v>8</v>
      </c>
    </row>
    <row r="521" spans="1:1">
      <c r="A521" s="20">
        <f t="shared" si="8"/>
        <v>8</v>
      </c>
    </row>
    <row r="522" spans="1:1">
      <c r="A522" s="20">
        <f t="shared" si="8"/>
        <v>8</v>
      </c>
    </row>
    <row r="523" spans="1:1">
      <c r="A523" s="20">
        <f t="shared" si="8"/>
        <v>8</v>
      </c>
    </row>
    <row r="524" spans="1:1">
      <c r="A524" s="20">
        <f t="shared" si="8"/>
        <v>8</v>
      </c>
    </row>
    <row r="525" spans="1:1">
      <c r="A525" s="20">
        <f t="shared" si="8"/>
        <v>8</v>
      </c>
    </row>
    <row r="526" spans="1:1">
      <c r="A526" s="20">
        <f t="shared" si="8"/>
        <v>8</v>
      </c>
    </row>
    <row r="527" spans="1:1">
      <c r="A527" s="20">
        <f t="shared" si="8"/>
        <v>8</v>
      </c>
    </row>
    <row r="528" spans="1:1">
      <c r="A528" s="20">
        <f t="shared" si="8"/>
        <v>8</v>
      </c>
    </row>
    <row r="529" spans="1:1">
      <c r="A529" s="20">
        <f t="shared" si="8"/>
        <v>8</v>
      </c>
    </row>
    <row r="530" spans="1:1">
      <c r="A530" s="20">
        <f t="shared" si="8"/>
        <v>8</v>
      </c>
    </row>
    <row r="531" spans="1:1">
      <c r="A531" s="20">
        <f t="shared" si="8"/>
        <v>8</v>
      </c>
    </row>
    <row r="532" spans="1:1">
      <c r="A532" s="20">
        <f t="shared" si="8"/>
        <v>8</v>
      </c>
    </row>
    <row r="533" spans="1:1">
      <c r="A533" s="20">
        <f t="shared" si="8"/>
        <v>8</v>
      </c>
    </row>
    <row r="534" spans="1:1">
      <c r="A534" s="20">
        <f t="shared" si="8"/>
        <v>8</v>
      </c>
    </row>
    <row r="535" spans="1:1">
      <c r="A535" s="20">
        <f t="shared" si="8"/>
        <v>8</v>
      </c>
    </row>
    <row r="536" spans="1:1">
      <c r="A536" s="20">
        <f t="shared" si="8"/>
        <v>8</v>
      </c>
    </row>
    <row r="537" spans="1:1">
      <c r="A537" s="20">
        <f t="shared" si="8"/>
        <v>8</v>
      </c>
    </row>
    <row r="538" spans="1:1">
      <c r="A538" s="20">
        <f t="shared" si="8"/>
        <v>8</v>
      </c>
    </row>
    <row r="539" spans="1:1">
      <c r="A539" s="20">
        <f t="shared" si="8"/>
        <v>8</v>
      </c>
    </row>
    <row r="540" spans="1:1">
      <c r="A540" s="20">
        <f t="shared" si="8"/>
        <v>8</v>
      </c>
    </row>
    <row r="541" spans="1:1">
      <c r="A541" s="20">
        <f t="shared" si="8"/>
        <v>8</v>
      </c>
    </row>
    <row r="542" spans="1:1">
      <c r="A542" s="20">
        <f t="shared" si="8"/>
        <v>8</v>
      </c>
    </row>
    <row r="543" spans="1:1">
      <c r="A543" s="20">
        <f t="shared" si="8"/>
        <v>8</v>
      </c>
    </row>
    <row r="544" spans="1:1">
      <c r="A544" s="20">
        <f t="shared" si="8"/>
        <v>8</v>
      </c>
    </row>
    <row r="545" spans="1:1">
      <c r="A545" s="20">
        <f t="shared" si="8"/>
        <v>8</v>
      </c>
    </row>
    <row r="546" spans="1:1">
      <c r="A546" s="20">
        <f t="shared" si="8"/>
        <v>8</v>
      </c>
    </row>
    <row r="547" spans="1:1">
      <c r="A547" s="20">
        <f t="shared" si="8"/>
        <v>8</v>
      </c>
    </row>
    <row r="548" spans="1:1">
      <c r="A548" s="20">
        <f t="shared" si="8"/>
        <v>8</v>
      </c>
    </row>
    <row r="549" spans="1:1">
      <c r="A549" s="20">
        <f t="shared" si="8"/>
        <v>8</v>
      </c>
    </row>
    <row r="550" spans="1:1">
      <c r="A550" s="20">
        <f t="shared" si="8"/>
        <v>8</v>
      </c>
    </row>
    <row r="551" spans="1:1">
      <c r="A551" s="20">
        <f t="shared" si="8"/>
        <v>8</v>
      </c>
    </row>
    <row r="552" spans="1:1">
      <c r="A552" s="20">
        <f t="shared" si="8"/>
        <v>8</v>
      </c>
    </row>
    <row r="553" spans="1:1">
      <c r="A553" s="20">
        <f t="shared" si="8"/>
        <v>8</v>
      </c>
    </row>
    <row r="554" spans="1:1">
      <c r="A554" s="20">
        <f t="shared" si="8"/>
        <v>8</v>
      </c>
    </row>
    <row r="555" spans="1:1">
      <c r="A555" s="20">
        <f t="shared" si="8"/>
        <v>8</v>
      </c>
    </row>
    <row r="556" spans="1:1">
      <c r="A556" s="20">
        <f t="shared" si="8"/>
        <v>8</v>
      </c>
    </row>
    <row r="557" spans="1:1">
      <c r="A557" s="20">
        <f t="shared" si="8"/>
        <v>8</v>
      </c>
    </row>
    <row r="558" spans="1:1">
      <c r="A558" s="20">
        <f t="shared" si="8"/>
        <v>8</v>
      </c>
    </row>
    <row r="559" spans="1:1">
      <c r="A559" s="20">
        <f t="shared" si="8"/>
        <v>8</v>
      </c>
    </row>
    <row r="560" spans="1:1">
      <c r="A560" s="20">
        <f t="shared" si="8"/>
        <v>8</v>
      </c>
    </row>
    <row r="561" spans="1:1">
      <c r="A561" s="20">
        <f t="shared" si="8"/>
        <v>8</v>
      </c>
    </row>
    <row r="562" spans="1:1">
      <c r="A562" s="20">
        <f t="shared" si="8"/>
        <v>8</v>
      </c>
    </row>
    <row r="563" spans="1:1">
      <c r="A563" s="20">
        <f t="shared" si="8"/>
        <v>8</v>
      </c>
    </row>
    <row r="564" spans="1:1">
      <c r="A564" s="20">
        <f t="shared" si="8"/>
        <v>8</v>
      </c>
    </row>
    <row r="565" spans="1:1">
      <c r="A565" s="20">
        <f t="shared" si="8"/>
        <v>8</v>
      </c>
    </row>
    <row r="566" spans="1:1">
      <c r="A566" s="20">
        <f t="shared" si="8"/>
        <v>8</v>
      </c>
    </row>
    <row r="567" spans="1:1">
      <c r="A567" s="20">
        <f t="shared" si="8"/>
        <v>8</v>
      </c>
    </row>
    <row r="568" spans="1:1">
      <c r="A568" s="20">
        <f t="shared" si="8"/>
        <v>8</v>
      </c>
    </row>
    <row r="569" spans="1:1">
      <c r="A569" s="20">
        <f t="shared" si="8"/>
        <v>8</v>
      </c>
    </row>
    <row r="570" spans="1:1">
      <c r="A570" s="20">
        <f t="shared" si="8"/>
        <v>8</v>
      </c>
    </row>
    <row r="571" spans="1:1">
      <c r="A571" s="20">
        <f t="shared" si="8"/>
        <v>8</v>
      </c>
    </row>
    <row r="572" spans="1:1">
      <c r="A572" s="20">
        <f t="shared" si="8"/>
        <v>8</v>
      </c>
    </row>
    <row r="573" spans="1:1">
      <c r="A573" s="20">
        <f t="shared" si="8"/>
        <v>8</v>
      </c>
    </row>
    <row r="574" spans="1:1">
      <c r="A574" s="20">
        <f t="shared" si="8"/>
        <v>8</v>
      </c>
    </row>
    <row r="575" spans="1:1">
      <c r="A575" s="20">
        <f t="shared" si="8"/>
        <v>8</v>
      </c>
    </row>
    <row r="576" spans="1:1">
      <c r="A576" s="20">
        <f t="shared" si="8"/>
        <v>8</v>
      </c>
    </row>
    <row r="577" spans="1:1">
      <c r="A577" s="20">
        <f t="shared" si="8"/>
        <v>8</v>
      </c>
    </row>
    <row r="578" spans="1:1">
      <c r="A578" s="20">
        <f t="shared" si="8"/>
        <v>8</v>
      </c>
    </row>
    <row r="579" spans="1:1">
      <c r="A579" s="20">
        <f t="shared" si="8"/>
        <v>8</v>
      </c>
    </row>
    <row r="580" spans="1:1">
      <c r="A580" s="20">
        <f t="shared" ref="A580:A643" si="9">IF(B580=B579, A579, A579+1)</f>
        <v>8</v>
      </c>
    </row>
    <row r="581" spans="1:1">
      <c r="A581" s="20">
        <f t="shared" si="9"/>
        <v>8</v>
      </c>
    </row>
    <row r="582" spans="1:1">
      <c r="A582" s="20">
        <f t="shared" si="9"/>
        <v>8</v>
      </c>
    </row>
    <row r="583" spans="1:1">
      <c r="A583" s="20">
        <f t="shared" si="9"/>
        <v>8</v>
      </c>
    </row>
    <row r="584" spans="1:1">
      <c r="A584" s="20">
        <f t="shared" si="9"/>
        <v>8</v>
      </c>
    </row>
    <row r="585" spans="1:1">
      <c r="A585" s="20">
        <f t="shared" si="9"/>
        <v>8</v>
      </c>
    </row>
    <row r="586" spans="1:1">
      <c r="A586" s="20">
        <f t="shared" si="9"/>
        <v>8</v>
      </c>
    </row>
    <row r="587" spans="1:1">
      <c r="A587" s="20">
        <f t="shared" si="9"/>
        <v>8</v>
      </c>
    </row>
    <row r="588" spans="1:1">
      <c r="A588" s="20">
        <f t="shared" si="9"/>
        <v>8</v>
      </c>
    </row>
    <row r="589" spans="1:1">
      <c r="A589" s="20">
        <f t="shared" si="9"/>
        <v>8</v>
      </c>
    </row>
    <row r="590" spans="1:1">
      <c r="A590" s="20">
        <f t="shared" si="9"/>
        <v>8</v>
      </c>
    </row>
    <row r="591" spans="1:1">
      <c r="A591" s="20">
        <f t="shared" si="9"/>
        <v>8</v>
      </c>
    </row>
    <row r="592" spans="1:1">
      <c r="A592" s="20">
        <f t="shared" si="9"/>
        <v>8</v>
      </c>
    </row>
    <row r="593" spans="1:1">
      <c r="A593" s="20">
        <f t="shared" si="9"/>
        <v>8</v>
      </c>
    </row>
    <row r="594" spans="1:1">
      <c r="A594" s="20">
        <f t="shared" si="9"/>
        <v>8</v>
      </c>
    </row>
    <row r="595" spans="1:1">
      <c r="A595" s="20">
        <f t="shared" si="9"/>
        <v>8</v>
      </c>
    </row>
    <row r="596" spans="1:1">
      <c r="A596" s="20">
        <f t="shared" si="9"/>
        <v>8</v>
      </c>
    </row>
    <row r="597" spans="1:1">
      <c r="A597" s="20">
        <f t="shared" si="9"/>
        <v>8</v>
      </c>
    </row>
    <row r="598" spans="1:1">
      <c r="A598" s="20">
        <f t="shared" si="9"/>
        <v>8</v>
      </c>
    </row>
    <row r="599" spans="1:1">
      <c r="A599" s="20">
        <f t="shared" si="9"/>
        <v>8</v>
      </c>
    </row>
    <row r="600" spans="1:1">
      <c r="A600" s="20">
        <f t="shared" si="9"/>
        <v>8</v>
      </c>
    </row>
    <row r="601" spans="1:1">
      <c r="A601" s="20">
        <f t="shared" si="9"/>
        <v>8</v>
      </c>
    </row>
    <row r="602" spans="1:1">
      <c r="A602" s="20">
        <f t="shared" si="9"/>
        <v>8</v>
      </c>
    </row>
    <row r="603" spans="1:1">
      <c r="A603" s="20">
        <f t="shared" si="9"/>
        <v>8</v>
      </c>
    </row>
    <row r="604" spans="1:1">
      <c r="A604" s="20">
        <f t="shared" si="9"/>
        <v>8</v>
      </c>
    </row>
    <row r="605" spans="1:1">
      <c r="A605" s="20">
        <f t="shared" si="9"/>
        <v>8</v>
      </c>
    </row>
    <row r="606" spans="1:1">
      <c r="A606" s="20">
        <f t="shared" si="9"/>
        <v>8</v>
      </c>
    </row>
    <row r="607" spans="1:1">
      <c r="A607" s="20">
        <f t="shared" si="9"/>
        <v>8</v>
      </c>
    </row>
    <row r="608" spans="1:1">
      <c r="A608" s="20">
        <f t="shared" si="9"/>
        <v>8</v>
      </c>
    </row>
    <row r="609" spans="1:1">
      <c r="A609" s="20">
        <f t="shared" si="9"/>
        <v>8</v>
      </c>
    </row>
    <row r="610" spans="1:1">
      <c r="A610" s="20">
        <f t="shared" si="9"/>
        <v>8</v>
      </c>
    </row>
    <row r="611" spans="1:1">
      <c r="A611" s="20">
        <f t="shared" si="9"/>
        <v>8</v>
      </c>
    </row>
    <row r="612" spans="1:1">
      <c r="A612" s="20">
        <f t="shared" si="9"/>
        <v>8</v>
      </c>
    </row>
    <row r="613" spans="1:1">
      <c r="A613" s="20">
        <f t="shared" si="9"/>
        <v>8</v>
      </c>
    </row>
    <row r="614" spans="1:1">
      <c r="A614" s="20">
        <f t="shared" si="9"/>
        <v>8</v>
      </c>
    </row>
    <row r="615" spans="1:1">
      <c r="A615" s="20">
        <f t="shared" si="9"/>
        <v>8</v>
      </c>
    </row>
    <row r="616" spans="1:1">
      <c r="A616" s="20">
        <f t="shared" si="9"/>
        <v>8</v>
      </c>
    </row>
    <row r="617" spans="1:1">
      <c r="A617" s="20">
        <f t="shared" si="9"/>
        <v>8</v>
      </c>
    </row>
    <row r="618" spans="1:1">
      <c r="A618" s="20">
        <f t="shared" si="9"/>
        <v>8</v>
      </c>
    </row>
    <row r="619" spans="1:1">
      <c r="A619" s="20">
        <f t="shared" si="9"/>
        <v>8</v>
      </c>
    </row>
    <row r="620" spans="1:1">
      <c r="A620" s="20">
        <f t="shared" si="9"/>
        <v>8</v>
      </c>
    </row>
    <row r="621" spans="1:1">
      <c r="A621" s="20">
        <f t="shared" si="9"/>
        <v>8</v>
      </c>
    </row>
    <row r="622" spans="1:1">
      <c r="A622" s="20">
        <f t="shared" si="9"/>
        <v>8</v>
      </c>
    </row>
    <row r="623" spans="1:1">
      <c r="A623" s="20">
        <f t="shared" si="9"/>
        <v>8</v>
      </c>
    </row>
    <row r="624" spans="1:1">
      <c r="A624" s="20">
        <f t="shared" si="9"/>
        <v>8</v>
      </c>
    </row>
    <row r="625" spans="1:1">
      <c r="A625" s="20">
        <f t="shared" si="9"/>
        <v>8</v>
      </c>
    </row>
    <row r="626" spans="1:1">
      <c r="A626" s="20">
        <f t="shared" si="9"/>
        <v>8</v>
      </c>
    </row>
    <row r="627" spans="1:1">
      <c r="A627" s="20">
        <f t="shared" si="9"/>
        <v>8</v>
      </c>
    </row>
    <row r="628" spans="1:1">
      <c r="A628" s="20">
        <f t="shared" si="9"/>
        <v>8</v>
      </c>
    </row>
    <row r="629" spans="1:1">
      <c r="A629" s="20">
        <f t="shared" si="9"/>
        <v>8</v>
      </c>
    </row>
    <row r="630" spans="1:1">
      <c r="A630" s="20">
        <f t="shared" si="9"/>
        <v>8</v>
      </c>
    </row>
    <row r="631" spans="1:1">
      <c r="A631" s="20">
        <f t="shared" si="9"/>
        <v>8</v>
      </c>
    </row>
    <row r="632" spans="1:1">
      <c r="A632" s="20">
        <f t="shared" si="9"/>
        <v>8</v>
      </c>
    </row>
    <row r="633" spans="1:1">
      <c r="A633" s="20">
        <f t="shared" si="9"/>
        <v>8</v>
      </c>
    </row>
    <row r="634" spans="1:1">
      <c r="A634" s="20">
        <f t="shared" si="9"/>
        <v>8</v>
      </c>
    </row>
    <row r="635" spans="1:1">
      <c r="A635" s="20">
        <f t="shared" si="9"/>
        <v>8</v>
      </c>
    </row>
    <row r="636" spans="1:1">
      <c r="A636" s="20">
        <f t="shared" si="9"/>
        <v>8</v>
      </c>
    </row>
    <row r="637" spans="1:1">
      <c r="A637" s="20">
        <f t="shared" si="9"/>
        <v>8</v>
      </c>
    </row>
    <row r="638" spans="1:1">
      <c r="A638" s="20">
        <f t="shared" si="9"/>
        <v>8</v>
      </c>
    </row>
    <row r="639" spans="1:1">
      <c r="A639" s="20">
        <f t="shared" si="9"/>
        <v>8</v>
      </c>
    </row>
    <row r="640" spans="1:1">
      <c r="A640" s="20">
        <f t="shared" si="9"/>
        <v>8</v>
      </c>
    </row>
    <row r="641" spans="1:1">
      <c r="A641" s="20">
        <f t="shared" si="9"/>
        <v>8</v>
      </c>
    </row>
    <row r="642" spans="1:1">
      <c r="A642" s="20">
        <f t="shared" si="9"/>
        <v>8</v>
      </c>
    </row>
    <row r="643" spans="1:1">
      <c r="A643" s="20">
        <f t="shared" si="9"/>
        <v>8</v>
      </c>
    </row>
    <row r="644" spans="1:1">
      <c r="A644" s="20">
        <f t="shared" ref="A644:A696" si="10">IF(B644=B643, A643, A643+1)</f>
        <v>8</v>
      </c>
    </row>
    <row r="645" spans="1:1">
      <c r="A645" s="20">
        <f t="shared" si="10"/>
        <v>8</v>
      </c>
    </row>
    <row r="646" spans="1:1">
      <c r="A646" s="20">
        <f t="shared" si="10"/>
        <v>8</v>
      </c>
    </row>
    <row r="647" spans="1:1">
      <c r="A647" s="20">
        <f t="shared" si="10"/>
        <v>8</v>
      </c>
    </row>
    <row r="648" spans="1:1">
      <c r="A648" s="20">
        <f t="shared" si="10"/>
        <v>8</v>
      </c>
    </row>
    <row r="649" spans="1:1">
      <c r="A649" s="20">
        <f t="shared" si="10"/>
        <v>8</v>
      </c>
    </row>
    <row r="650" spans="1:1">
      <c r="A650" s="20">
        <f t="shared" si="10"/>
        <v>8</v>
      </c>
    </row>
    <row r="651" spans="1:1">
      <c r="A651" s="20">
        <f t="shared" si="10"/>
        <v>8</v>
      </c>
    </row>
    <row r="652" spans="1:1">
      <c r="A652" s="20">
        <f t="shared" si="10"/>
        <v>8</v>
      </c>
    </row>
    <row r="653" spans="1:1">
      <c r="A653" s="20">
        <f t="shared" si="10"/>
        <v>8</v>
      </c>
    </row>
    <row r="654" spans="1:1">
      <c r="A654" s="20">
        <f t="shared" si="10"/>
        <v>8</v>
      </c>
    </row>
    <row r="655" spans="1:1">
      <c r="A655" s="20">
        <f t="shared" si="10"/>
        <v>8</v>
      </c>
    </row>
    <row r="656" spans="1:1">
      <c r="A656" s="20">
        <f t="shared" si="10"/>
        <v>8</v>
      </c>
    </row>
    <row r="657" spans="1:1">
      <c r="A657" s="20">
        <f t="shared" si="10"/>
        <v>8</v>
      </c>
    </row>
    <row r="658" spans="1:1">
      <c r="A658" s="20">
        <f t="shared" si="10"/>
        <v>8</v>
      </c>
    </row>
    <row r="659" spans="1:1">
      <c r="A659" s="20">
        <f t="shared" si="10"/>
        <v>8</v>
      </c>
    </row>
    <row r="660" spans="1:1">
      <c r="A660" s="20">
        <f t="shared" si="10"/>
        <v>8</v>
      </c>
    </row>
    <row r="661" spans="1:1">
      <c r="A661" s="20">
        <f t="shared" si="10"/>
        <v>8</v>
      </c>
    </row>
    <row r="662" spans="1:1">
      <c r="A662" s="20">
        <f t="shared" si="10"/>
        <v>8</v>
      </c>
    </row>
    <row r="663" spans="1:1">
      <c r="A663" s="20">
        <f t="shared" si="10"/>
        <v>8</v>
      </c>
    </row>
    <row r="664" spans="1:1">
      <c r="A664" s="20">
        <f t="shared" si="10"/>
        <v>8</v>
      </c>
    </row>
    <row r="665" spans="1:1">
      <c r="A665" s="20">
        <f t="shared" si="10"/>
        <v>8</v>
      </c>
    </row>
    <row r="666" spans="1:1">
      <c r="A666" s="20">
        <f t="shared" si="10"/>
        <v>8</v>
      </c>
    </row>
    <row r="667" spans="1:1">
      <c r="A667" s="20">
        <f t="shared" si="10"/>
        <v>8</v>
      </c>
    </row>
    <row r="668" spans="1:1">
      <c r="A668" s="20">
        <f t="shared" si="10"/>
        <v>8</v>
      </c>
    </row>
    <row r="669" spans="1:1">
      <c r="A669" s="20">
        <f t="shared" si="10"/>
        <v>8</v>
      </c>
    </row>
    <row r="670" spans="1:1">
      <c r="A670" s="20">
        <f t="shared" si="10"/>
        <v>8</v>
      </c>
    </row>
    <row r="671" spans="1:1">
      <c r="A671" s="20">
        <f t="shared" si="10"/>
        <v>8</v>
      </c>
    </row>
    <row r="672" spans="1:1">
      <c r="A672" s="20">
        <f t="shared" si="10"/>
        <v>8</v>
      </c>
    </row>
    <row r="673" spans="1:1">
      <c r="A673" s="20">
        <f t="shared" si="10"/>
        <v>8</v>
      </c>
    </row>
    <row r="674" spans="1:1">
      <c r="A674" s="20">
        <f t="shared" si="10"/>
        <v>8</v>
      </c>
    </row>
    <row r="675" spans="1:1">
      <c r="A675" s="20">
        <f t="shared" si="10"/>
        <v>8</v>
      </c>
    </row>
    <row r="676" spans="1:1">
      <c r="A676" s="20">
        <f t="shared" si="10"/>
        <v>8</v>
      </c>
    </row>
    <row r="677" spans="1:1">
      <c r="A677" s="20">
        <f t="shared" si="10"/>
        <v>8</v>
      </c>
    </row>
    <row r="678" spans="1:1">
      <c r="A678" s="20">
        <f t="shared" si="10"/>
        <v>8</v>
      </c>
    </row>
    <row r="679" spans="1:1">
      <c r="A679" s="20">
        <f t="shared" si="10"/>
        <v>8</v>
      </c>
    </row>
    <row r="680" spans="1:1">
      <c r="A680" s="20">
        <f t="shared" si="10"/>
        <v>8</v>
      </c>
    </row>
    <row r="681" spans="1:1">
      <c r="A681" s="20">
        <f t="shared" si="10"/>
        <v>8</v>
      </c>
    </row>
    <row r="682" spans="1:1">
      <c r="A682" s="20">
        <f t="shared" si="10"/>
        <v>8</v>
      </c>
    </row>
    <row r="683" spans="1:1">
      <c r="A683" s="20">
        <f t="shared" si="10"/>
        <v>8</v>
      </c>
    </row>
    <row r="684" spans="1:1">
      <c r="A684" s="20">
        <f t="shared" si="10"/>
        <v>8</v>
      </c>
    </row>
    <row r="685" spans="1:1">
      <c r="A685" s="20">
        <f t="shared" si="10"/>
        <v>8</v>
      </c>
    </row>
    <row r="686" spans="1:1">
      <c r="A686" s="20">
        <f t="shared" si="10"/>
        <v>8</v>
      </c>
    </row>
    <row r="687" spans="1:1">
      <c r="A687" s="20">
        <f t="shared" si="10"/>
        <v>8</v>
      </c>
    </row>
    <row r="688" spans="1:1">
      <c r="A688" s="20">
        <f t="shared" si="10"/>
        <v>8</v>
      </c>
    </row>
    <row r="689" spans="1:1">
      <c r="A689" s="20">
        <f t="shared" si="10"/>
        <v>8</v>
      </c>
    </row>
    <row r="690" spans="1:1">
      <c r="A690" s="20">
        <f t="shared" si="10"/>
        <v>8</v>
      </c>
    </row>
    <row r="691" spans="1:1">
      <c r="A691" s="20">
        <f t="shared" si="10"/>
        <v>8</v>
      </c>
    </row>
    <row r="692" spans="1:1">
      <c r="A692" s="20">
        <f t="shared" si="10"/>
        <v>8</v>
      </c>
    </row>
    <row r="693" spans="1:1">
      <c r="A693" s="20">
        <f t="shared" si="10"/>
        <v>8</v>
      </c>
    </row>
    <row r="694" spans="1:1">
      <c r="A694" s="20">
        <f t="shared" si="10"/>
        <v>8</v>
      </c>
    </row>
    <row r="695" spans="1:1">
      <c r="A695" s="20">
        <f t="shared" si="10"/>
        <v>8</v>
      </c>
    </row>
    <row r="696" spans="1:1">
      <c r="A696" s="20">
        <f t="shared" si="10"/>
        <v>8</v>
      </c>
    </row>
  </sheetData>
  <mergeCells count="1">
    <mergeCell ref="N1:O1"/>
  </mergeCells>
  <phoneticPr fontId="0" type="noConversion"/>
  <conditionalFormatting sqref="I3:L135 B3:G135">
    <cfRule type="expression" dxfId="0" priority="1">
      <formula>ISODD($A3)</formula>
    </cfRule>
  </conditionalFormatting>
  <hyperlinks>
    <hyperlink ref="N1:O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N24"/>
  <sheetViews>
    <sheetView workbookViewId="0">
      <selection activeCell="P21" sqref="P21"/>
    </sheetView>
  </sheetViews>
  <sheetFormatPr defaultRowHeight="12.75"/>
  <cols>
    <col min="2" max="3" width="9.5703125" bestFit="1" customWidth="1"/>
    <col min="6" max="6" width="12.7109375" bestFit="1" customWidth="1"/>
    <col min="7" max="7" width="9.5703125" bestFit="1" customWidth="1"/>
  </cols>
  <sheetData>
    <row r="1" spans="1:14" ht="26.25" customHeight="1">
      <c r="A1" s="17" t="s">
        <v>312</v>
      </c>
      <c r="B1" s="16"/>
      <c r="C1" s="16"/>
      <c r="D1" s="16"/>
      <c r="E1" s="16"/>
      <c r="F1" s="16"/>
      <c r="G1" s="16"/>
      <c r="M1" s="212" t="s">
        <v>249</v>
      </c>
      <c r="N1" s="212"/>
    </row>
    <row r="2" spans="1:14">
      <c r="B2" s="225" t="s">
        <v>316</v>
      </c>
      <c r="C2" s="225"/>
      <c r="D2" s="226" t="s">
        <v>317</v>
      </c>
      <c r="E2" s="226"/>
      <c r="F2" s="227" t="s">
        <v>318</v>
      </c>
      <c r="G2" s="227"/>
    </row>
    <row r="3" spans="1:14">
      <c r="A3" s="51" t="s">
        <v>212</v>
      </c>
      <c r="B3" s="51" t="s">
        <v>313</v>
      </c>
      <c r="C3" s="51" t="s">
        <v>314</v>
      </c>
      <c r="D3" s="51" t="s">
        <v>568</v>
      </c>
      <c r="E3" s="51" t="s">
        <v>315</v>
      </c>
      <c r="F3" s="44" t="s">
        <v>118</v>
      </c>
      <c r="G3" s="44" t="s">
        <v>139</v>
      </c>
      <c r="H3" s="44"/>
    </row>
    <row r="4" spans="1:14">
      <c r="A4" s="51">
        <v>2001</v>
      </c>
      <c r="B4" s="68">
        <v>187151.66553</v>
      </c>
      <c r="C4" s="68">
        <v>176229</v>
      </c>
      <c r="D4" s="68">
        <v>183235.72589999999</v>
      </c>
      <c r="E4" s="68">
        <v>167359</v>
      </c>
      <c r="F4" s="68">
        <v>174644.60959000001</v>
      </c>
      <c r="G4" s="68">
        <v>196761</v>
      </c>
      <c r="H4" s="44"/>
    </row>
    <row r="5" spans="1:14">
      <c r="A5" s="51">
        <v>2002</v>
      </c>
      <c r="B5" s="68">
        <v>193899.33126000001</v>
      </c>
      <c r="C5" s="68">
        <v>181483</v>
      </c>
      <c r="D5" s="68">
        <v>190283.93346</v>
      </c>
      <c r="E5" s="68">
        <v>171880</v>
      </c>
      <c r="F5" s="68">
        <v>179902.15529</v>
      </c>
      <c r="G5" s="68">
        <v>203553</v>
      </c>
      <c r="H5" s="44"/>
    </row>
    <row r="6" spans="1:14">
      <c r="A6" s="51">
        <v>2003</v>
      </c>
      <c r="B6" s="68">
        <v>198930.20405999999</v>
      </c>
      <c r="C6" s="68">
        <v>187525</v>
      </c>
      <c r="D6" s="68">
        <v>198664.79345</v>
      </c>
      <c r="E6" s="68">
        <v>176505</v>
      </c>
      <c r="F6" s="68">
        <v>185796.33129</v>
      </c>
      <c r="G6" s="68">
        <v>211254</v>
      </c>
      <c r="H6" s="44"/>
    </row>
    <row r="7" spans="1:14">
      <c r="A7" s="51">
        <v>2004</v>
      </c>
      <c r="B7" s="68">
        <v>207170.75166000001</v>
      </c>
      <c r="C7" s="68">
        <v>191439</v>
      </c>
      <c r="D7" s="68">
        <v>205445.16248</v>
      </c>
      <c r="E7" s="68">
        <v>179742</v>
      </c>
      <c r="F7" s="68">
        <v>190196.4767</v>
      </c>
      <c r="G7" s="68">
        <v>216333</v>
      </c>
      <c r="H7" s="44"/>
    </row>
    <row r="8" spans="1:14">
      <c r="A8" s="51">
        <v>2005</v>
      </c>
      <c r="B8" s="68">
        <v>210982.51157</v>
      </c>
      <c r="C8" s="68">
        <v>194430</v>
      </c>
      <c r="D8" s="68">
        <v>210934.16970999999</v>
      </c>
      <c r="E8" s="68">
        <v>182779</v>
      </c>
      <c r="F8" s="68">
        <v>193223.71448</v>
      </c>
      <c r="G8" s="68">
        <v>221765</v>
      </c>
      <c r="H8" s="44"/>
    </row>
    <row r="9" spans="1:14">
      <c r="A9" s="51">
        <v>2006</v>
      </c>
      <c r="B9" s="68">
        <v>217198.26626</v>
      </c>
      <c r="C9" s="68">
        <v>200250</v>
      </c>
      <c r="D9" s="68">
        <v>223880.53127000001</v>
      </c>
      <c r="E9" s="68">
        <v>185420</v>
      </c>
      <c r="F9" s="68">
        <v>198231.18005</v>
      </c>
      <c r="G9" s="68">
        <v>237557</v>
      </c>
      <c r="H9" s="44"/>
    </row>
    <row r="10" spans="1:14">
      <c r="A10" s="51">
        <v>2007</v>
      </c>
      <c r="B10" s="68">
        <v>222277.92783</v>
      </c>
      <c r="C10" s="68">
        <v>201432</v>
      </c>
      <c r="D10" s="68">
        <v>224712.79697</v>
      </c>
      <c r="E10" s="68">
        <v>188795</v>
      </c>
      <c r="F10" s="68">
        <v>199769.32405</v>
      </c>
      <c r="G10" s="68">
        <v>241351</v>
      </c>
      <c r="H10" s="44"/>
    </row>
    <row r="11" spans="1:14">
      <c r="A11" s="51">
        <v>2008</v>
      </c>
      <c r="B11" s="68">
        <v>227422.45055000001</v>
      </c>
      <c r="C11" s="68">
        <v>204121</v>
      </c>
      <c r="D11" s="68">
        <v>227428.81122999999</v>
      </c>
      <c r="E11" s="68">
        <v>192867</v>
      </c>
      <c r="F11" s="68">
        <v>202744.08489</v>
      </c>
      <c r="G11" s="68">
        <v>244440</v>
      </c>
      <c r="H11" s="44"/>
    </row>
    <row r="12" spans="1:14">
      <c r="A12" s="51">
        <v>2009</v>
      </c>
      <c r="B12" s="68">
        <v>232205.96002999999</v>
      </c>
      <c r="C12" s="68">
        <v>205552</v>
      </c>
      <c r="D12" s="68">
        <v>227870.78925999999</v>
      </c>
      <c r="E12" s="68">
        <v>196277</v>
      </c>
      <c r="F12" s="68">
        <v>204513.59172</v>
      </c>
      <c r="G12" s="68">
        <v>247709</v>
      </c>
      <c r="H12" s="44"/>
    </row>
    <row r="13" spans="1:14">
      <c r="A13" s="51">
        <v>2010</v>
      </c>
      <c r="B13" s="68">
        <v>239442.78258999999</v>
      </c>
      <c r="C13" s="68">
        <v>208558</v>
      </c>
      <c r="D13" s="68">
        <v>230605.69779000001</v>
      </c>
      <c r="E13" s="68">
        <v>200843</v>
      </c>
      <c r="F13" s="68">
        <v>207809.978</v>
      </c>
      <c r="G13" s="68">
        <v>254429</v>
      </c>
      <c r="H13" s="44"/>
    </row>
    <row r="14" spans="1:14">
      <c r="A14" s="51">
        <v>2011</v>
      </c>
      <c r="B14" s="68">
        <v>244853.95508000001</v>
      </c>
      <c r="C14" s="68">
        <v>213041</v>
      </c>
      <c r="D14" s="68">
        <v>235093.18132</v>
      </c>
      <c r="E14" s="68">
        <v>206305</v>
      </c>
      <c r="F14" s="68">
        <v>212474.17071999999</v>
      </c>
      <c r="G14" s="68">
        <v>260195</v>
      </c>
      <c r="H14" s="44"/>
    </row>
    <row r="15" spans="1:14">
      <c r="A15" s="51">
        <v>2012</v>
      </c>
      <c r="B15" s="68">
        <v>250893.59169</v>
      </c>
      <c r="C15" s="68">
        <v>214400</v>
      </c>
      <c r="D15" s="68">
        <v>235810.94521999999</v>
      </c>
      <c r="E15" s="68">
        <v>209207</v>
      </c>
      <c r="F15" s="68">
        <v>214435.18007999999</v>
      </c>
      <c r="G15" s="68">
        <v>262828</v>
      </c>
      <c r="H15" s="44"/>
    </row>
    <row r="16" spans="1:14">
      <c r="A16" s="51">
        <v>2013</v>
      </c>
      <c r="B16" s="68">
        <v>253486.4099</v>
      </c>
      <c r="C16" s="68">
        <v>216681</v>
      </c>
      <c r="D16" s="68">
        <v>237181.50510000001</v>
      </c>
      <c r="E16" s="68">
        <v>211927</v>
      </c>
      <c r="F16" s="68">
        <v>216929.90006000001</v>
      </c>
      <c r="G16" s="68">
        <v>265010</v>
      </c>
      <c r="H16" s="44"/>
    </row>
    <row r="17" spans="1:8">
      <c r="A17" s="51">
        <v>2014</v>
      </c>
      <c r="B17" s="68">
        <v>259227.60784000001</v>
      </c>
      <c r="C17" s="68">
        <v>217777</v>
      </c>
      <c r="D17" s="68">
        <v>237455.45804</v>
      </c>
      <c r="E17" s="68">
        <v>214032</v>
      </c>
      <c r="F17" s="68">
        <v>218221.65781999999</v>
      </c>
      <c r="G17" s="68">
        <v>269222</v>
      </c>
      <c r="H17" s="44"/>
    </row>
    <row r="18" spans="1:8">
      <c r="A18" s="51">
        <v>2015</v>
      </c>
      <c r="B18" s="68">
        <v>258882.02914999999</v>
      </c>
      <c r="C18" s="68">
        <v>217318</v>
      </c>
      <c r="D18" s="68">
        <v>236117.69028000001</v>
      </c>
      <c r="E18" s="68">
        <v>213707</v>
      </c>
      <c r="F18" s="68">
        <v>217575.16527999999</v>
      </c>
      <c r="G18" s="68">
        <v>268743</v>
      </c>
      <c r="H18" s="44"/>
    </row>
    <row r="19" spans="1:8">
      <c r="A19" s="51">
        <v>2016</v>
      </c>
      <c r="B19" s="68">
        <v>262064.04842000001</v>
      </c>
      <c r="C19" s="68">
        <v>217657</v>
      </c>
      <c r="D19" s="68">
        <v>236726.62726000001</v>
      </c>
      <c r="E19" s="68">
        <v>214466</v>
      </c>
      <c r="F19" s="68">
        <v>218204.80518</v>
      </c>
      <c r="G19" s="68">
        <v>269440</v>
      </c>
      <c r="H19" s="44"/>
    </row>
    <row r="20" spans="1:8">
      <c r="A20" s="51">
        <v>2017</v>
      </c>
      <c r="B20" s="68">
        <v>259477.42196000001</v>
      </c>
      <c r="C20" s="68">
        <v>214372</v>
      </c>
      <c r="D20" s="68">
        <v>232361.69537999999</v>
      </c>
      <c r="E20" s="68">
        <v>211550</v>
      </c>
      <c r="F20" s="68">
        <v>214856.61019000001</v>
      </c>
      <c r="G20" s="68">
        <v>265301</v>
      </c>
    </row>
    <row r="21" spans="1:8">
      <c r="A21" s="51">
        <v>2018</v>
      </c>
      <c r="B21" s="68">
        <v>260442.0105</v>
      </c>
      <c r="C21" s="68">
        <v>213161</v>
      </c>
      <c r="D21" s="68">
        <v>232362.26642999999</v>
      </c>
      <c r="E21" s="68">
        <v>210302</v>
      </c>
      <c r="F21" s="68">
        <v>213716.76428999999</v>
      </c>
      <c r="G21" s="68">
        <v>266513</v>
      </c>
    </row>
    <row r="22" spans="1:8">
      <c r="A22" s="51">
        <v>2019</v>
      </c>
      <c r="B22" s="68">
        <v>260753.73225</v>
      </c>
      <c r="C22" s="68">
        <v>211425</v>
      </c>
      <c r="D22" s="68">
        <v>231175.60423</v>
      </c>
      <c r="E22" s="68">
        <v>208696</v>
      </c>
      <c r="F22" s="68">
        <v>212242.99299999999</v>
      </c>
      <c r="G22" s="68">
        <v>264261</v>
      </c>
    </row>
    <row r="23" spans="1:8">
      <c r="A23" s="51">
        <v>2020</v>
      </c>
      <c r="B23" s="68">
        <v>258050.47589999999</v>
      </c>
      <c r="C23" s="68">
        <v>207959</v>
      </c>
      <c r="D23" s="68">
        <v>228185.06828000001</v>
      </c>
      <c r="E23" s="68">
        <v>204922</v>
      </c>
      <c r="F23" s="68">
        <v>208489.85727000001</v>
      </c>
      <c r="G23" s="68">
        <v>263076</v>
      </c>
    </row>
    <row r="24" spans="1:8">
      <c r="A24" s="51">
        <v>2021</v>
      </c>
      <c r="B24" s="68">
        <v>229033.65762000001</v>
      </c>
      <c r="C24" s="68">
        <v>194857</v>
      </c>
      <c r="D24" s="68">
        <v>208113.32659000001</v>
      </c>
      <c r="E24" s="68">
        <v>193911</v>
      </c>
      <c r="F24" s="68">
        <v>195190.84262000001</v>
      </c>
      <c r="G24" s="68">
        <v>233495</v>
      </c>
    </row>
  </sheetData>
  <mergeCells count="4">
    <mergeCell ref="M1:N1"/>
    <mergeCell ref="B2:C2"/>
    <mergeCell ref="D2:E2"/>
    <mergeCell ref="F2:G2"/>
  </mergeCells>
  <hyperlinks>
    <hyperlink ref="M1:N1" location="Contents!A1" display="Back to Contents"/>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53"/>
  <sheetViews>
    <sheetView workbookViewId="0">
      <selection activeCell="O10" sqref="O10"/>
    </sheetView>
  </sheetViews>
  <sheetFormatPr defaultRowHeight="12.75"/>
  <cols>
    <col min="1" max="1" width="9.28515625" bestFit="1" customWidth="1"/>
    <col min="2" max="6" width="9.5703125" bestFit="1" customWidth="1"/>
    <col min="12" max="12" width="3.140625" customWidth="1"/>
    <col min="13" max="13" width="11.42578125" bestFit="1" customWidth="1"/>
    <col min="14" max="14" width="11.7109375" bestFit="1" customWidth="1"/>
  </cols>
  <sheetData>
    <row r="1" spans="1:23" ht="25.5" customHeight="1">
      <c r="B1" s="17" t="s">
        <v>312</v>
      </c>
      <c r="C1" s="16"/>
      <c r="D1" s="16"/>
      <c r="E1" s="16"/>
      <c r="F1" s="16"/>
      <c r="G1" s="16"/>
      <c r="H1" s="16"/>
      <c r="I1" s="16"/>
      <c r="J1" s="16"/>
      <c r="K1" s="16"/>
      <c r="M1" s="16"/>
      <c r="N1" s="16"/>
      <c r="P1" s="212" t="s">
        <v>249</v>
      </c>
      <c r="Q1" s="212"/>
      <c r="R1" s="16"/>
      <c r="S1" s="16"/>
      <c r="T1" s="16"/>
      <c r="U1" s="16"/>
      <c r="V1" s="16"/>
      <c r="W1" s="16"/>
    </row>
    <row r="2" spans="1:23">
      <c r="A2" s="112"/>
      <c r="B2" s="228" t="s">
        <v>200</v>
      </c>
      <c r="C2" s="229"/>
      <c r="D2" s="229"/>
      <c r="E2" s="229"/>
      <c r="F2" s="230"/>
      <c r="G2" s="231" t="s">
        <v>201</v>
      </c>
      <c r="H2" s="232"/>
      <c r="I2" s="232"/>
      <c r="J2" s="232"/>
      <c r="K2" s="233"/>
      <c r="M2" s="39" t="s">
        <v>322</v>
      </c>
    </row>
    <row r="3" spans="1:23">
      <c r="A3" s="80" t="s">
        <v>212</v>
      </c>
      <c r="B3" s="51" t="s">
        <v>319</v>
      </c>
      <c r="C3" s="51" t="s">
        <v>320</v>
      </c>
      <c r="D3" s="51" t="s">
        <v>321</v>
      </c>
      <c r="E3" s="51" t="s">
        <v>323</v>
      </c>
      <c r="F3" s="51" t="s">
        <v>190</v>
      </c>
      <c r="G3" s="51" t="s">
        <v>319</v>
      </c>
      <c r="H3" s="51" t="s">
        <v>320</v>
      </c>
      <c r="I3" s="51" t="s">
        <v>321</v>
      </c>
      <c r="J3" s="51" t="s">
        <v>323</v>
      </c>
      <c r="K3" s="51" t="s">
        <v>190</v>
      </c>
      <c r="L3" s="1"/>
      <c r="M3" s="51" t="s">
        <v>118</v>
      </c>
      <c r="N3" s="51" t="s">
        <v>139</v>
      </c>
    </row>
    <row r="4" spans="1:23">
      <c r="A4" s="68">
        <v>2001</v>
      </c>
      <c r="B4" s="68">
        <v>147804.81859000001</v>
      </c>
      <c r="C4" s="68">
        <v>159952.86640999999</v>
      </c>
      <c r="D4" s="68">
        <v>184387.12369000001</v>
      </c>
      <c r="E4" s="68">
        <v>186257.83845000001</v>
      </c>
      <c r="F4" s="68">
        <v>206894.15778000001</v>
      </c>
      <c r="G4" s="68">
        <v>150070.90177999999</v>
      </c>
      <c r="H4" s="68">
        <v>176558.04613999999</v>
      </c>
      <c r="I4" s="68">
        <v>199658.93200999999</v>
      </c>
      <c r="J4" s="68">
        <v>204626.67525999999</v>
      </c>
      <c r="K4" s="68">
        <v>217322.19871</v>
      </c>
      <c r="L4" s="51"/>
      <c r="M4" s="68">
        <v>1861.2903028999999</v>
      </c>
      <c r="N4" s="68">
        <v>2140</v>
      </c>
    </row>
    <row r="5" spans="1:23">
      <c r="A5" s="68">
        <v>2002</v>
      </c>
      <c r="B5" s="68">
        <v>152805.09698999999</v>
      </c>
      <c r="C5" s="68">
        <v>165648.74520999999</v>
      </c>
      <c r="D5" s="68">
        <v>188678.25189000001</v>
      </c>
      <c r="E5" s="68">
        <v>190841.64418</v>
      </c>
      <c r="F5" s="68">
        <v>214027.03446</v>
      </c>
      <c r="G5" s="68">
        <v>158165.92496999999</v>
      </c>
      <c r="H5" s="68">
        <v>184604.33308000001</v>
      </c>
      <c r="I5" s="68">
        <v>205672.80022999999</v>
      </c>
      <c r="J5" s="68">
        <v>211379.82229000001</v>
      </c>
      <c r="K5" s="68">
        <v>215765.83296</v>
      </c>
      <c r="L5" s="51"/>
      <c r="M5" s="68">
        <v>1876.0934917</v>
      </c>
      <c r="N5" s="68">
        <v>2201</v>
      </c>
    </row>
    <row r="6" spans="1:23">
      <c r="A6" s="68">
        <v>2003</v>
      </c>
      <c r="B6" s="68">
        <v>162808.7548</v>
      </c>
      <c r="C6" s="68">
        <v>172782.49606999999</v>
      </c>
      <c r="D6" s="68">
        <v>192738.92185000001</v>
      </c>
      <c r="E6" s="68">
        <v>195310.1109</v>
      </c>
      <c r="F6" s="68">
        <v>215856.44117999999</v>
      </c>
      <c r="G6" s="68">
        <v>160108.33900000001</v>
      </c>
      <c r="H6" s="68">
        <v>190080.74684000001</v>
      </c>
      <c r="I6" s="68">
        <v>213336.86014</v>
      </c>
      <c r="J6" s="68">
        <v>220981.56039</v>
      </c>
      <c r="K6" s="68">
        <v>217266.92502</v>
      </c>
      <c r="L6" s="51"/>
      <c r="M6" s="68">
        <v>1884.4862126999999</v>
      </c>
      <c r="N6" s="68">
        <v>2178</v>
      </c>
    </row>
    <row r="7" spans="1:23">
      <c r="A7" s="68">
        <v>2004</v>
      </c>
      <c r="B7" s="68">
        <v>166892.63738999999</v>
      </c>
      <c r="C7" s="68">
        <v>177275.85091000001</v>
      </c>
      <c r="D7" s="68">
        <v>195008.63376</v>
      </c>
      <c r="E7" s="68">
        <v>202084.22068</v>
      </c>
      <c r="F7" s="68">
        <v>221350.54302000001</v>
      </c>
      <c r="G7" s="68">
        <v>159876.03180999999</v>
      </c>
      <c r="H7" s="68">
        <v>188924.85604000001</v>
      </c>
      <c r="I7" s="68">
        <v>218143.16967999999</v>
      </c>
      <c r="J7" s="68">
        <v>226143.87901</v>
      </c>
      <c r="K7" s="68">
        <v>221364.65702000001</v>
      </c>
      <c r="L7" s="51"/>
      <c r="M7" s="68">
        <v>1911.1717346999999</v>
      </c>
      <c r="N7" s="68">
        <v>2214</v>
      </c>
    </row>
    <row r="8" spans="1:23">
      <c r="A8" s="68">
        <v>2005</v>
      </c>
      <c r="B8" s="68">
        <v>171835.51092999999</v>
      </c>
      <c r="C8" s="68">
        <v>181440.57579</v>
      </c>
      <c r="D8" s="68">
        <v>196673.71153999999</v>
      </c>
      <c r="E8" s="68">
        <v>202772.79300999999</v>
      </c>
      <c r="F8" s="68">
        <v>224552.05551000001</v>
      </c>
      <c r="G8" s="68">
        <v>172650.27486</v>
      </c>
      <c r="H8" s="68">
        <v>193957.81588000001</v>
      </c>
      <c r="I8" s="68">
        <v>222298.95743000001</v>
      </c>
      <c r="J8" s="68">
        <v>231836.32431</v>
      </c>
      <c r="K8" s="68">
        <v>215136.69524999999</v>
      </c>
      <c r="L8" s="51"/>
      <c r="M8" s="68">
        <v>1938.0850548999999</v>
      </c>
      <c r="N8" s="68">
        <v>2246</v>
      </c>
    </row>
    <row r="9" spans="1:23">
      <c r="A9" s="68">
        <v>2006</v>
      </c>
      <c r="B9" s="68">
        <v>189734.30463</v>
      </c>
      <c r="C9" s="68">
        <v>186631.54871999999</v>
      </c>
      <c r="D9" s="68">
        <v>197967.07634</v>
      </c>
      <c r="E9" s="68">
        <v>204560.69532999999</v>
      </c>
      <c r="F9" s="68">
        <v>228422.10105</v>
      </c>
      <c r="G9" s="68">
        <v>198092.27619</v>
      </c>
      <c r="H9" s="68">
        <v>217777.1237</v>
      </c>
      <c r="I9" s="68">
        <v>236116.16876</v>
      </c>
      <c r="J9" s="68">
        <v>244672.02651</v>
      </c>
      <c r="K9" s="68">
        <v>230886.47588000001</v>
      </c>
      <c r="L9" s="51"/>
      <c r="M9" s="68">
        <v>1971.7227233000001</v>
      </c>
      <c r="N9" s="68">
        <v>2262</v>
      </c>
    </row>
    <row r="10" spans="1:23">
      <c r="A10" s="68">
        <v>2007</v>
      </c>
      <c r="B10" s="68">
        <v>189589.67749</v>
      </c>
      <c r="C10" s="68">
        <v>189477.23715999999</v>
      </c>
      <c r="D10" s="68">
        <v>199707.53351000001</v>
      </c>
      <c r="E10" s="68">
        <v>206055.64838</v>
      </c>
      <c r="F10" s="68">
        <v>227149.77905000001</v>
      </c>
      <c r="G10" s="68">
        <v>189594.67754999999</v>
      </c>
      <c r="H10" s="68">
        <v>214428.55115000001</v>
      </c>
      <c r="I10" s="68">
        <v>240039.10948000001</v>
      </c>
      <c r="J10" s="68">
        <v>250926.73574999999</v>
      </c>
      <c r="K10" s="68">
        <v>223022.1249</v>
      </c>
      <c r="L10" s="51"/>
      <c r="M10" s="68">
        <v>1988.9642068999999</v>
      </c>
      <c r="N10" s="68">
        <v>2293</v>
      </c>
    </row>
    <row r="11" spans="1:23">
      <c r="A11" s="68">
        <v>2008</v>
      </c>
      <c r="B11" s="68">
        <v>191844.42204999999</v>
      </c>
      <c r="C11" s="68">
        <v>192175.82342999999</v>
      </c>
      <c r="D11" s="68">
        <v>203069.86166</v>
      </c>
      <c r="E11" s="68">
        <v>208567.66914000001</v>
      </c>
      <c r="F11" s="68">
        <v>228054.66622000001</v>
      </c>
      <c r="G11" s="68">
        <v>195425.89934</v>
      </c>
      <c r="H11" s="68">
        <v>213921.73684</v>
      </c>
      <c r="I11" s="68">
        <v>241067.46718000001</v>
      </c>
      <c r="J11" s="68">
        <v>253052.40786000001</v>
      </c>
      <c r="K11" s="68">
        <v>230014.84064000001</v>
      </c>
      <c r="L11" s="51"/>
      <c r="M11" s="68">
        <v>2018.2566202</v>
      </c>
      <c r="N11" s="68">
        <v>2319</v>
      </c>
    </row>
    <row r="12" spans="1:23">
      <c r="A12" s="68">
        <v>2009</v>
      </c>
      <c r="B12" s="68">
        <v>189218.05760999999</v>
      </c>
      <c r="C12" s="68">
        <v>195268.42457999999</v>
      </c>
      <c r="D12" s="68">
        <v>204493.66696999999</v>
      </c>
      <c r="E12" s="68">
        <v>210853.31774999999</v>
      </c>
      <c r="F12" s="68">
        <v>229780.65390999999</v>
      </c>
      <c r="G12" s="68">
        <v>184531.42021000001</v>
      </c>
      <c r="H12" s="68">
        <v>221517.14551</v>
      </c>
      <c r="I12" s="68">
        <v>242132.50596000001</v>
      </c>
      <c r="J12" s="68">
        <v>257423.23100999999</v>
      </c>
      <c r="K12" s="68">
        <v>225295.68466</v>
      </c>
      <c r="L12" s="51"/>
      <c r="M12" s="68">
        <v>2034.7745332</v>
      </c>
      <c r="N12" s="68">
        <v>2359</v>
      </c>
    </row>
    <row r="13" spans="1:23">
      <c r="A13" s="68">
        <v>2010</v>
      </c>
      <c r="B13" s="68">
        <v>190033.12088999999</v>
      </c>
      <c r="C13" s="68">
        <v>197985.42178</v>
      </c>
      <c r="D13" s="68">
        <v>207843.04428999999</v>
      </c>
      <c r="E13" s="68">
        <v>215094.76879</v>
      </c>
      <c r="F13" s="68">
        <v>231043.21286999999</v>
      </c>
      <c r="G13" s="68">
        <v>191423.60251999999</v>
      </c>
      <c r="H13" s="68">
        <v>220366.04538</v>
      </c>
      <c r="I13" s="68">
        <v>246455.39920000001</v>
      </c>
      <c r="J13" s="68">
        <v>264784.40370999998</v>
      </c>
      <c r="K13" s="68">
        <v>232948.65359999999</v>
      </c>
      <c r="L13" s="51"/>
      <c r="M13" s="68">
        <v>2058.9096030999999</v>
      </c>
      <c r="N13" s="68">
        <v>2389</v>
      </c>
    </row>
    <row r="14" spans="1:23">
      <c r="A14" s="68">
        <v>2011</v>
      </c>
      <c r="B14" s="68">
        <v>190142.56766999999</v>
      </c>
      <c r="C14" s="68">
        <v>203320.48856</v>
      </c>
      <c r="D14" s="68">
        <v>212151.00271999999</v>
      </c>
      <c r="E14" s="68">
        <v>219638.37476000001</v>
      </c>
      <c r="F14" s="68">
        <v>236381.61856</v>
      </c>
      <c r="G14" s="68">
        <v>193228.74565999999</v>
      </c>
      <c r="H14" s="68">
        <v>217390.45705</v>
      </c>
      <c r="I14" s="68">
        <v>248971.08940999999</v>
      </c>
      <c r="J14" s="68">
        <v>271103.12883</v>
      </c>
      <c r="K14" s="68">
        <v>237958.86079999999</v>
      </c>
      <c r="L14" s="51"/>
      <c r="M14" s="68">
        <v>2082.5898514</v>
      </c>
      <c r="N14" s="68">
        <v>2412</v>
      </c>
    </row>
    <row r="15" spans="1:23">
      <c r="A15" s="68">
        <v>2012</v>
      </c>
      <c r="B15" s="68">
        <v>190763.73308000001</v>
      </c>
      <c r="C15" s="68">
        <v>204546.22408000001</v>
      </c>
      <c r="D15" s="68">
        <v>214512.56276999999</v>
      </c>
      <c r="E15" s="68">
        <v>222564.95293</v>
      </c>
      <c r="F15" s="68">
        <v>238327.91130000001</v>
      </c>
      <c r="G15" s="68">
        <v>177447.93277000001</v>
      </c>
      <c r="H15" s="68">
        <v>220919.35685000001</v>
      </c>
      <c r="I15" s="68">
        <v>250841.39051</v>
      </c>
      <c r="J15" s="68">
        <v>274699.38799999998</v>
      </c>
      <c r="K15" s="68">
        <v>232231.56281999999</v>
      </c>
      <c r="L15" s="51"/>
      <c r="M15" s="68">
        <v>2076.2121686999999</v>
      </c>
      <c r="N15" s="68">
        <v>2431</v>
      </c>
    </row>
    <row r="16" spans="1:23">
      <c r="A16" s="68">
        <v>2013</v>
      </c>
      <c r="B16" s="68">
        <v>188240.10501</v>
      </c>
      <c r="C16" s="68">
        <v>206921.99101999999</v>
      </c>
      <c r="D16" s="68">
        <v>217558.11342000001</v>
      </c>
      <c r="E16" s="68">
        <v>226012.47953000001</v>
      </c>
      <c r="F16" s="68">
        <v>240121.97596000001</v>
      </c>
      <c r="G16" s="68">
        <v>191427.17073000001</v>
      </c>
      <c r="H16" s="68">
        <v>224398.80593999999</v>
      </c>
      <c r="I16" s="68">
        <v>248174.92196000001</v>
      </c>
      <c r="J16" s="68">
        <v>276517.12437999999</v>
      </c>
      <c r="K16" s="68">
        <v>235871.95264</v>
      </c>
      <c r="L16" s="51"/>
      <c r="M16" s="68">
        <v>2076.8644957000001</v>
      </c>
      <c r="N16" s="68">
        <v>2468</v>
      </c>
    </row>
    <row r="17" spans="1:14">
      <c r="A17" s="68">
        <v>2014</v>
      </c>
      <c r="B17" s="68">
        <v>186609.76061</v>
      </c>
      <c r="C17" s="68">
        <v>209092.73785</v>
      </c>
      <c r="D17" s="68">
        <v>218567.98275</v>
      </c>
      <c r="E17" s="68">
        <v>228611.38613</v>
      </c>
      <c r="F17" s="68">
        <v>239938.65557</v>
      </c>
      <c r="G17" s="68">
        <v>172739.87046999999</v>
      </c>
      <c r="H17" s="68">
        <v>220361.19495</v>
      </c>
      <c r="I17" s="68">
        <v>251000.49416</v>
      </c>
      <c r="J17" s="68">
        <v>282889.19433000003</v>
      </c>
      <c r="K17" s="68">
        <v>229471.11147999999</v>
      </c>
      <c r="L17" s="51"/>
      <c r="M17" s="68">
        <v>2080.0264133999999</v>
      </c>
      <c r="N17" s="68">
        <v>2489</v>
      </c>
    </row>
    <row r="18" spans="1:14">
      <c r="A18" s="68">
        <v>2015</v>
      </c>
      <c r="B18" s="68">
        <v>183012.67538999999</v>
      </c>
      <c r="C18" s="68">
        <v>209211.21153</v>
      </c>
      <c r="D18" s="68">
        <v>218595.79491999999</v>
      </c>
      <c r="E18" s="68">
        <v>227974.92475000001</v>
      </c>
      <c r="F18" s="68">
        <v>239144.46724999999</v>
      </c>
      <c r="G18" s="68">
        <v>158800.06742000001</v>
      </c>
      <c r="H18" s="68">
        <v>222536.85446</v>
      </c>
      <c r="I18" s="68">
        <v>254150.54094000001</v>
      </c>
      <c r="J18" s="68">
        <v>280142.01587</v>
      </c>
      <c r="K18" s="68">
        <v>231384.30585</v>
      </c>
      <c r="L18" s="51"/>
      <c r="M18" s="68">
        <v>2078.4687296000002</v>
      </c>
      <c r="N18" s="68">
        <v>2512</v>
      </c>
    </row>
    <row r="19" spans="1:14">
      <c r="A19" s="68">
        <v>2016</v>
      </c>
      <c r="B19" s="68">
        <v>180115.57568000001</v>
      </c>
      <c r="C19" s="68">
        <v>210035.66531000001</v>
      </c>
      <c r="D19" s="68">
        <v>219397.01887999999</v>
      </c>
      <c r="E19" s="68">
        <v>229455.60824</v>
      </c>
      <c r="F19" s="68">
        <v>239822.74809000001</v>
      </c>
      <c r="G19" s="68">
        <v>160290.21875</v>
      </c>
      <c r="H19" s="68">
        <v>214101.50678</v>
      </c>
      <c r="I19" s="68">
        <v>251584.30846</v>
      </c>
      <c r="J19" s="68">
        <v>281636.64202999999</v>
      </c>
      <c r="K19" s="68">
        <v>231136.01005000001</v>
      </c>
      <c r="L19" s="51"/>
      <c r="M19" s="68">
        <v>2083.0634492999998</v>
      </c>
      <c r="N19" s="68">
        <v>2536</v>
      </c>
    </row>
    <row r="20" spans="1:14">
      <c r="A20" s="68">
        <v>2017</v>
      </c>
      <c r="B20" s="68">
        <v>174454.23532000001</v>
      </c>
      <c r="C20" s="68">
        <v>206688.06815000001</v>
      </c>
      <c r="D20" s="68">
        <v>216656.78135</v>
      </c>
      <c r="E20" s="68">
        <v>227223.74251000001</v>
      </c>
      <c r="F20" s="68">
        <v>236993.32816999999</v>
      </c>
      <c r="G20" s="68">
        <v>160170.55497</v>
      </c>
      <c r="H20" s="68">
        <v>202503.97906000001</v>
      </c>
      <c r="I20" s="68">
        <v>245661.09403000001</v>
      </c>
      <c r="J20" s="68">
        <v>279171.80595000001</v>
      </c>
      <c r="K20" s="68">
        <v>218309.85423</v>
      </c>
      <c r="L20" s="51"/>
      <c r="M20" s="68">
        <v>2073.8509534</v>
      </c>
      <c r="N20" s="68">
        <v>2554</v>
      </c>
    </row>
    <row r="21" spans="1:14">
      <c r="A21" s="68">
        <v>2018</v>
      </c>
      <c r="B21" s="68">
        <v>173127.76363</v>
      </c>
      <c r="C21" s="68">
        <v>204326.31831999999</v>
      </c>
      <c r="D21" s="68">
        <v>215392.86191000001</v>
      </c>
      <c r="E21" s="68">
        <v>226651.15254000001</v>
      </c>
      <c r="F21" s="68">
        <v>237433.50453999999</v>
      </c>
      <c r="G21" s="68">
        <v>180794.09804000001</v>
      </c>
      <c r="H21" s="68">
        <v>213120.96682</v>
      </c>
      <c r="I21" s="68">
        <v>243744.73723</v>
      </c>
      <c r="J21" s="68">
        <v>279060.68683999998</v>
      </c>
      <c r="K21" s="68">
        <v>225720.92876000001</v>
      </c>
      <c r="L21" s="51"/>
      <c r="M21" s="68">
        <v>2084.5529207</v>
      </c>
      <c r="N21" s="68">
        <v>2568</v>
      </c>
    </row>
    <row r="22" spans="1:14">
      <c r="A22" s="68">
        <v>2019</v>
      </c>
      <c r="B22" s="68">
        <v>171054.22743999999</v>
      </c>
      <c r="C22" s="68">
        <v>202099.88931</v>
      </c>
      <c r="D22" s="68">
        <v>213819.60832999999</v>
      </c>
      <c r="E22" s="68">
        <v>226212.15619000001</v>
      </c>
      <c r="F22" s="68">
        <v>236394.97592</v>
      </c>
      <c r="G22" s="68">
        <v>148621.61749</v>
      </c>
      <c r="H22" s="68">
        <v>204251.0974</v>
      </c>
      <c r="I22" s="68">
        <v>240795.66018000001</v>
      </c>
      <c r="J22" s="68">
        <v>278305.50491999998</v>
      </c>
      <c r="K22" s="68">
        <v>219028.46140999999</v>
      </c>
      <c r="M22" s="68">
        <v>2092.2058812999999</v>
      </c>
      <c r="N22" s="68">
        <v>2582</v>
      </c>
    </row>
    <row r="23" spans="1:14">
      <c r="A23" s="68">
        <v>2020</v>
      </c>
      <c r="B23" s="68">
        <v>167779.07294000001</v>
      </c>
      <c r="C23" s="68">
        <v>197191.94443999999</v>
      </c>
      <c r="D23" s="68">
        <v>210009.13063</v>
      </c>
      <c r="E23" s="68">
        <v>223206.37643</v>
      </c>
      <c r="F23" s="68">
        <v>233486.36142999999</v>
      </c>
      <c r="G23" s="68">
        <v>136597.71429</v>
      </c>
      <c r="H23" s="68">
        <v>197809.48449</v>
      </c>
      <c r="I23" s="68">
        <v>237455.61429999999</v>
      </c>
      <c r="J23" s="68">
        <v>277598.83493000001</v>
      </c>
      <c r="K23" s="68">
        <v>216175.36236999999</v>
      </c>
      <c r="M23" s="68">
        <v>2090.7413534000002</v>
      </c>
      <c r="N23" s="68">
        <v>2585</v>
      </c>
    </row>
    <row r="24" spans="1:14">
      <c r="A24" s="68">
        <v>2021</v>
      </c>
      <c r="B24" s="68">
        <v>159892.00302999999</v>
      </c>
      <c r="C24" s="68">
        <v>183740.03802000001</v>
      </c>
      <c r="D24" s="68">
        <v>196289.11799999999</v>
      </c>
      <c r="E24" s="68">
        <v>209936.51303</v>
      </c>
      <c r="F24" s="68">
        <v>216792.63974000001</v>
      </c>
      <c r="G24" s="68">
        <v>133454.39634000001</v>
      </c>
      <c r="H24" s="68">
        <v>187391.41866</v>
      </c>
      <c r="I24" s="68">
        <v>211898.80650999999</v>
      </c>
      <c r="J24" s="68">
        <v>247793.25057999999</v>
      </c>
      <c r="K24" s="68">
        <v>185985.89993000001</v>
      </c>
      <c r="M24" s="68">
        <v>2110.6367445000001</v>
      </c>
      <c r="N24" s="68">
        <v>2658</v>
      </c>
    </row>
    <row r="52" spans="2:2">
      <c r="B52" s="7" t="s">
        <v>479</v>
      </c>
    </row>
    <row r="53" spans="2:2">
      <c r="B53" s="39"/>
    </row>
  </sheetData>
  <mergeCells count="3">
    <mergeCell ref="P1:Q1"/>
    <mergeCell ref="B2:F2"/>
    <mergeCell ref="G2:K2"/>
  </mergeCells>
  <hyperlinks>
    <hyperlink ref="P1:Q1" location="Contents!A1" display="Back to Contents"/>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24"/>
  <sheetViews>
    <sheetView workbookViewId="0"/>
  </sheetViews>
  <sheetFormatPr defaultColWidth="8.85546875" defaultRowHeight="12.75"/>
  <cols>
    <col min="1" max="1" width="6.28515625" bestFit="1" customWidth="1"/>
    <col min="2" max="11" width="11.28515625" style="1" customWidth="1"/>
    <col min="12" max="12" width="5.7109375" style="1" customWidth="1"/>
    <col min="13" max="16" width="11.28515625" style="1" customWidth="1"/>
    <col min="17" max="17" width="5.7109375" style="1" customWidth="1"/>
    <col min="18" max="21" width="11.28515625" style="1" customWidth="1"/>
    <col min="22" max="22" width="5.7109375" customWidth="1"/>
  </cols>
  <sheetData>
    <row r="1" spans="1:24" ht="24.75" customHeight="1">
      <c r="B1" s="17" t="s">
        <v>547</v>
      </c>
      <c r="C1" s="19"/>
      <c r="D1" s="19"/>
      <c r="E1" s="19"/>
      <c r="F1" s="19"/>
      <c r="G1" s="19"/>
      <c r="H1" s="30"/>
      <c r="I1" s="19"/>
      <c r="J1" s="19"/>
      <c r="K1" s="31"/>
      <c r="M1" s="17" t="s">
        <v>549</v>
      </c>
      <c r="N1" s="31"/>
      <c r="O1" s="31"/>
      <c r="P1" s="31"/>
      <c r="Q1" s="38"/>
      <c r="R1" s="17" t="s">
        <v>546</v>
      </c>
      <c r="S1" s="31"/>
      <c r="T1" s="31"/>
      <c r="U1" s="31"/>
      <c r="W1" s="211" t="s">
        <v>249</v>
      </c>
      <c r="X1" s="211"/>
    </row>
    <row r="2" spans="1:24" ht="22.5">
      <c r="A2" s="77" t="s">
        <v>214</v>
      </c>
      <c r="B2" s="131" t="s">
        <v>631</v>
      </c>
      <c r="C2" s="64" t="s">
        <v>210</v>
      </c>
      <c r="D2" s="131" t="s">
        <v>699</v>
      </c>
      <c r="E2" s="64" t="s">
        <v>332</v>
      </c>
      <c r="F2" s="137" t="s">
        <v>550</v>
      </c>
      <c r="G2" s="63" t="s">
        <v>202</v>
      </c>
      <c r="H2" s="60" t="s">
        <v>211</v>
      </c>
      <c r="I2" s="60" t="s">
        <v>203</v>
      </c>
      <c r="J2" s="60" t="s">
        <v>204</v>
      </c>
      <c r="K2" s="137" t="s">
        <v>781</v>
      </c>
      <c r="L2" s="79"/>
      <c r="M2" s="60" t="s">
        <v>390</v>
      </c>
      <c r="N2" s="60" t="s">
        <v>391</v>
      </c>
      <c r="O2" s="60" t="s">
        <v>392</v>
      </c>
      <c r="P2" s="60" t="s">
        <v>393</v>
      </c>
      <c r="Q2" s="60"/>
      <c r="R2" s="131" t="s">
        <v>394</v>
      </c>
      <c r="S2" s="60" t="s">
        <v>395</v>
      </c>
      <c r="T2" s="60" t="s">
        <v>396</v>
      </c>
      <c r="U2" s="60" t="s">
        <v>397</v>
      </c>
    </row>
    <row r="3" spans="1:24">
      <c r="A3" s="44">
        <v>2000</v>
      </c>
      <c r="B3" s="194">
        <v>11.721545933</v>
      </c>
      <c r="C3" s="194">
        <v>12.423168077</v>
      </c>
      <c r="D3" s="194">
        <v>11.997574922</v>
      </c>
      <c r="E3" s="194">
        <v>11.544323107</v>
      </c>
      <c r="F3" s="194">
        <v>11.819214614</v>
      </c>
      <c r="G3" s="194">
        <v>16.143079276000002</v>
      </c>
      <c r="H3" s="194">
        <v>14.322845066999999</v>
      </c>
      <c r="I3" s="194">
        <v>16.119506726000001</v>
      </c>
      <c r="J3" s="194">
        <v>17.345440494999998</v>
      </c>
      <c r="K3" s="194">
        <v>11.947722273</v>
      </c>
      <c r="L3" s="51"/>
      <c r="M3" s="44">
        <v>12.4</v>
      </c>
      <c r="N3" s="44">
        <v>11.7</v>
      </c>
      <c r="O3" s="44">
        <v>7</v>
      </c>
      <c r="P3" s="44">
        <v>10.8</v>
      </c>
      <c r="Q3" s="63"/>
      <c r="R3" s="44">
        <v>1407810</v>
      </c>
      <c r="S3" s="44">
        <v>793330</v>
      </c>
      <c r="T3" s="44">
        <v>105131</v>
      </c>
      <c r="U3" s="44">
        <v>188325</v>
      </c>
    </row>
    <row r="4" spans="1:24">
      <c r="A4" s="44">
        <v>2001</v>
      </c>
      <c r="B4" s="194">
        <v>11.872121822</v>
      </c>
      <c r="C4" s="194">
        <v>12.608222201</v>
      </c>
      <c r="D4" s="194">
        <v>12.068233562</v>
      </c>
      <c r="E4" s="194">
        <v>11.838453117</v>
      </c>
      <c r="F4" s="194">
        <v>11.972595215</v>
      </c>
      <c r="G4" s="194">
        <v>16.538338395</v>
      </c>
      <c r="H4" s="194">
        <v>14.612249279</v>
      </c>
      <c r="I4" s="194">
        <v>16.241636861</v>
      </c>
      <c r="J4" s="194">
        <v>17.293837535000002</v>
      </c>
      <c r="K4" s="194">
        <v>12.105239323999999</v>
      </c>
      <c r="L4" s="51"/>
      <c r="M4" s="44">
        <v>12.5</v>
      </c>
      <c r="N4" s="44">
        <v>11.9</v>
      </c>
      <c r="O4" s="44">
        <v>7</v>
      </c>
      <c r="P4" s="44">
        <v>11.5</v>
      </c>
      <c r="Q4" s="63"/>
      <c r="R4" s="44">
        <v>1380098</v>
      </c>
      <c r="S4" s="44">
        <v>869703</v>
      </c>
      <c r="T4" s="44">
        <v>116343</v>
      </c>
      <c r="U4" s="44">
        <v>197204</v>
      </c>
    </row>
    <row r="5" spans="1:24">
      <c r="A5" s="44">
        <v>2002</v>
      </c>
      <c r="B5" s="194">
        <v>11.966080762000001</v>
      </c>
      <c r="C5" s="194">
        <v>12.691243974000001</v>
      </c>
      <c r="D5" s="194">
        <v>12.071107089</v>
      </c>
      <c r="E5" s="194">
        <v>12.053593352</v>
      </c>
      <c r="F5" s="194">
        <v>12.063456342</v>
      </c>
      <c r="G5" s="194">
        <v>16.758826815999999</v>
      </c>
      <c r="H5" s="194">
        <v>14.727981185999999</v>
      </c>
      <c r="I5" s="194">
        <v>16.243067674999999</v>
      </c>
      <c r="J5" s="194">
        <v>16.963844393999999</v>
      </c>
      <c r="K5" s="194">
        <v>12.197157070999999</v>
      </c>
      <c r="L5" s="51"/>
      <c r="M5" s="44">
        <v>12.5</v>
      </c>
      <c r="N5" s="44">
        <v>12.1</v>
      </c>
      <c r="O5" s="44">
        <v>7</v>
      </c>
      <c r="P5" s="44">
        <v>12</v>
      </c>
      <c r="Q5" s="63"/>
      <c r="R5" s="44">
        <v>1362883</v>
      </c>
      <c r="S5" s="44">
        <v>946124</v>
      </c>
      <c r="T5" s="44">
        <v>128199</v>
      </c>
      <c r="U5" s="44">
        <v>210512</v>
      </c>
    </row>
    <row r="6" spans="1:24">
      <c r="A6" s="44">
        <v>2003</v>
      </c>
      <c r="B6" s="194">
        <v>12.019643592</v>
      </c>
      <c r="C6" s="194">
        <v>12.701952855</v>
      </c>
      <c r="D6" s="194">
        <v>12.017458151</v>
      </c>
      <c r="E6" s="194">
        <v>12.219216496</v>
      </c>
      <c r="F6" s="194">
        <v>12.109714083</v>
      </c>
      <c r="G6" s="194">
        <v>16.759581610000001</v>
      </c>
      <c r="H6" s="194">
        <v>14.768943367</v>
      </c>
      <c r="I6" s="194">
        <v>16.178468208000002</v>
      </c>
      <c r="J6" s="194">
        <v>16.600341744000001</v>
      </c>
      <c r="K6" s="194">
        <v>12.241724157</v>
      </c>
      <c r="L6" s="51"/>
      <c r="M6" s="44">
        <v>12.5</v>
      </c>
      <c r="N6" s="44">
        <v>12.2</v>
      </c>
      <c r="O6" s="44">
        <v>7.1</v>
      </c>
      <c r="P6" s="44">
        <v>12.3</v>
      </c>
      <c r="Q6" s="63"/>
      <c r="R6" s="44">
        <v>1356812</v>
      </c>
      <c r="S6" s="44">
        <v>1031492</v>
      </c>
      <c r="T6" s="44">
        <v>140712</v>
      </c>
      <c r="U6" s="44">
        <v>230174</v>
      </c>
    </row>
    <row r="7" spans="1:24">
      <c r="A7" s="44">
        <v>2004</v>
      </c>
      <c r="B7" s="194">
        <v>12.102468599</v>
      </c>
      <c r="C7" s="194">
        <v>12.653266766</v>
      </c>
      <c r="D7" s="194">
        <v>11.918721146999999</v>
      </c>
      <c r="E7" s="194">
        <v>12.459902721000001</v>
      </c>
      <c r="F7" s="194">
        <v>12.174721395000001</v>
      </c>
      <c r="G7" s="194">
        <v>16.410660668999999</v>
      </c>
      <c r="H7" s="194">
        <v>14.750569676</v>
      </c>
      <c r="I7" s="194">
        <v>16.043536503999999</v>
      </c>
      <c r="J7" s="194">
        <v>16.290544293</v>
      </c>
      <c r="K7" s="194">
        <v>12.300483523</v>
      </c>
      <c r="L7" s="51"/>
      <c r="M7" s="44">
        <v>12.5</v>
      </c>
      <c r="N7" s="44">
        <v>12.4</v>
      </c>
      <c r="O7" s="44">
        <v>7.1</v>
      </c>
      <c r="P7" s="44">
        <v>12.7</v>
      </c>
      <c r="Q7" s="63"/>
      <c r="R7" s="44">
        <v>1355594</v>
      </c>
      <c r="S7" s="44">
        <v>1109546</v>
      </c>
      <c r="T7" s="44">
        <v>155088</v>
      </c>
      <c r="U7" s="44">
        <v>246556</v>
      </c>
    </row>
    <row r="8" spans="1:24">
      <c r="A8" s="44">
        <v>2005</v>
      </c>
      <c r="B8" s="194">
        <v>12.221152481000001</v>
      </c>
      <c r="C8" s="194">
        <v>12.583989829</v>
      </c>
      <c r="D8" s="194">
        <v>11.807287526</v>
      </c>
      <c r="E8" s="194">
        <v>12.759681500999999</v>
      </c>
      <c r="F8" s="194">
        <v>12.268670563000001</v>
      </c>
      <c r="G8" s="194">
        <v>15.623321499999999</v>
      </c>
      <c r="H8" s="194">
        <v>14.753591834</v>
      </c>
      <c r="I8" s="194">
        <v>16.133159062000001</v>
      </c>
      <c r="J8" s="194">
        <v>15.888082557000001</v>
      </c>
      <c r="K8" s="194">
        <v>12.382451893000001</v>
      </c>
      <c r="L8" s="51"/>
      <c r="M8" s="44">
        <v>12.4</v>
      </c>
      <c r="N8" s="44">
        <v>12.7</v>
      </c>
      <c r="O8" s="44">
        <v>7.1</v>
      </c>
      <c r="P8" s="44">
        <v>13.2</v>
      </c>
      <c r="Q8" s="63"/>
      <c r="R8" s="44">
        <v>1356757</v>
      </c>
      <c r="S8" s="44">
        <v>1178517</v>
      </c>
      <c r="T8" s="44">
        <v>172843</v>
      </c>
      <c r="U8" s="44">
        <v>258786</v>
      </c>
    </row>
    <row r="9" spans="1:24">
      <c r="A9" s="44">
        <v>2006</v>
      </c>
      <c r="B9" s="194">
        <v>12.410351135999999</v>
      </c>
      <c r="C9" s="194">
        <v>12.598119336</v>
      </c>
      <c r="D9" s="194">
        <v>11.741580396</v>
      </c>
      <c r="E9" s="194">
        <v>13.160532064</v>
      </c>
      <c r="F9" s="194">
        <v>12.435021984</v>
      </c>
      <c r="G9" s="194">
        <v>14.955394074999999</v>
      </c>
      <c r="H9" s="194">
        <v>14.942235869999999</v>
      </c>
      <c r="I9" s="194">
        <v>16.498326742</v>
      </c>
      <c r="J9" s="194">
        <v>15.913127161</v>
      </c>
      <c r="K9" s="194">
        <v>12.540084485</v>
      </c>
      <c r="L9" s="51"/>
      <c r="M9" s="44">
        <v>12.4</v>
      </c>
      <c r="N9" s="44">
        <v>13</v>
      </c>
      <c r="O9" s="44">
        <v>7.1</v>
      </c>
      <c r="P9" s="44">
        <v>13.8</v>
      </c>
      <c r="Q9" s="63"/>
      <c r="R9" s="44">
        <v>1357596</v>
      </c>
      <c r="S9" s="44">
        <v>1220581</v>
      </c>
      <c r="T9" s="44">
        <v>191408</v>
      </c>
      <c r="U9" s="44">
        <v>259955</v>
      </c>
    </row>
    <row r="10" spans="1:24">
      <c r="A10" s="44">
        <v>2007</v>
      </c>
      <c r="B10" s="194">
        <v>12.600057219</v>
      </c>
      <c r="C10" s="194">
        <v>12.571913976999999</v>
      </c>
      <c r="D10" s="194">
        <v>11.683467714000001</v>
      </c>
      <c r="E10" s="194">
        <v>13.543661594</v>
      </c>
      <c r="F10" s="194">
        <v>12.596326922999999</v>
      </c>
      <c r="G10" s="194">
        <v>14.303018009000001</v>
      </c>
      <c r="H10" s="194">
        <v>15.115440210999999</v>
      </c>
      <c r="I10" s="194">
        <v>16.541489059</v>
      </c>
      <c r="J10" s="194">
        <v>15.953382202</v>
      </c>
      <c r="K10" s="194">
        <v>12.690645643</v>
      </c>
      <c r="L10" s="51"/>
      <c r="M10" s="44">
        <v>12.4</v>
      </c>
      <c r="N10" s="44">
        <v>13.4</v>
      </c>
      <c r="O10" s="44">
        <v>7.1</v>
      </c>
      <c r="P10" s="44">
        <v>14.4</v>
      </c>
      <c r="Q10" s="63"/>
      <c r="R10" s="44">
        <v>1359460</v>
      </c>
      <c r="S10" s="44">
        <v>1258405</v>
      </c>
      <c r="T10" s="44">
        <v>213438</v>
      </c>
      <c r="U10" s="44">
        <v>257252</v>
      </c>
    </row>
    <row r="11" spans="1:24">
      <c r="A11" s="44">
        <v>2008</v>
      </c>
      <c r="B11" s="194">
        <v>12.852820069</v>
      </c>
      <c r="C11" s="194">
        <v>12.636947577000001</v>
      </c>
      <c r="D11" s="194">
        <v>11.693067709999999</v>
      </c>
      <c r="E11" s="194">
        <v>14.013302149999999</v>
      </c>
      <c r="F11" s="194">
        <v>12.823943677999999</v>
      </c>
      <c r="G11" s="194">
        <v>13.693970846999999</v>
      </c>
      <c r="H11" s="194">
        <v>15.329159452000001</v>
      </c>
      <c r="I11" s="194">
        <v>16.450226244</v>
      </c>
      <c r="J11" s="194">
        <v>15.840790220000001</v>
      </c>
      <c r="K11" s="194">
        <v>12.903823636</v>
      </c>
      <c r="L11" s="51"/>
      <c r="M11" s="44">
        <v>12.5</v>
      </c>
      <c r="N11" s="44">
        <v>13.8</v>
      </c>
      <c r="O11" s="44">
        <v>7.1</v>
      </c>
      <c r="P11" s="44">
        <v>15.1</v>
      </c>
      <c r="Q11" s="63"/>
      <c r="R11" s="44">
        <v>1357696</v>
      </c>
      <c r="S11" s="44">
        <v>1269166</v>
      </c>
      <c r="T11" s="44">
        <v>235789</v>
      </c>
      <c r="U11" s="44">
        <v>245965</v>
      </c>
    </row>
    <row r="12" spans="1:24">
      <c r="A12" s="44">
        <v>2009</v>
      </c>
      <c r="B12" s="194">
        <v>13.242142836999999</v>
      </c>
      <c r="C12" s="194">
        <v>12.966995492000001</v>
      </c>
      <c r="D12" s="194">
        <v>11.939975436999999</v>
      </c>
      <c r="E12" s="194">
        <v>14.553584969999999</v>
      </c>
      <c r="F12" s="194">
        <v>13.205288234999999</v>
      </c>
      <c r="G12" s="194">
        <v>13.973857414999999</v>
      </c>
      <c r="H12" s="194">
        <v>15.810863839</v>
      </c>
      <c r="I12" s="194">
        <v>16.28313253</v>
      </c>
      <c r="J12" s="194">
        <v>15.975371483</v>
      </c>
      <c r="K12" s="194">
        <v>13.284407597</v>
      </c>
      <c r="L12" s="51"/>
      <c r="M12" s="44">
        <v>12.8</v>
      </c>
      <c r="N12" s="44">
        <v>14.3</v>
      </c>
      <c r="O12" s="44">
        <v>7.4</v>
      </c>
      <c r="P12" s="44">
        <v>15.8</v>
      </c>
      <c r="Q12" s="63"/>
      <c r="R12" s="44">
        <v>1347470</v>
      </c>
      <c r="S12" s="44">
        <v>1267554</v>
      </c>
      <c r="T12" s="44">
        <v>251692</v>
      </c>
      <c r="U12" s="44">
        <v>233184</v>
      </c>
    </row>
    <row r="13" spans="1:24">
      <c r="A13" s="44">
        <v>2010</v>
      </c>
      <c r="B13" s="194">
        <v>13.541270031</v>
      </c>
      <c r="C13" s="194">
        <v>13.184218661999999</v>
      </c>
      <c r="D13" s="194">
        <v>12.105548998</v>
      </c>
      <c r="E13" s="194">
        <v>14.984723273</v>
      </c>
      <c r="F13" s="194">
        <v>13.493555087000001</v>
      </c>
      <c r="G13" s="194">
        <v>14.414341791</v>
      </c>
      <c r="H13" s="194">
        <v>16.276966051999999</v>
      </c>
      <c r="I13" s="194">
        <v>16.505855238999999</v>
      </c>
      <c r="J13" s="194">
        <v>16.334158894000002</v>
      </c>
      <c r="K13" s="194">
        <v>13.578610987999999</v>
      </c>
      <c r="L13" s="51"/>
      <c r="M13" s="44">
        <v>13</v>
      </c>
      <c r="N13" s="44">
        <v>14.7</v>
      </c>
      <c r="O13" s="44">
        <v>7.6</v>
      </c>
      <c r="P13" s="44">
        <v>16.600000000000001</v>
      </c>
      <c r="Q13" s="63"/>
      <c r="R13" s="44">
        <v>1346531</v>
      </c>
      <c r="S13" s="44">
        <v>1285907</v>
      </c>
      <c r="T13" s="44">
        <v>270680</v>
      </c>
      <c r="U13" s="44">
        <v>219422</v>
      </c>
    </row>
    <row r="14" spans="1:24">
      <c r="A14" s="44">
        <v>2011</v>
      </c>
      <c r="B14" s="194">
        <v>13.82196306</v>
      </c>
      <c r="C14" s="194">
        <v>13.313478451</v>
      </c>
      <c r="D14" s="194">
        <v>12.227325801999999</v>
      </c>
      <c r="E14" s="194">
        <v>15.430749019</v>
      </c>
      <c r="F14" s="194">
        <v>13.753549875999999</v>
      </c>
      <c r="G14" s="194">
        <v>14.930703625</v>
      </c>
      <c r="H14" s="194">
        <v>16.663576112000001</v>
      </c>
      <c r="I14" s="194">
        <v>16.548924401000001</v>
      </c>
      <c r="J14" s="194">
        <v>16.487638668999999</v>
      </c>
      <c r="K14" s="194">
        <v>13.845916336</v>
      </c>
      <c r="L14" s="51"/>
      <c r="M14" s="44">
        <v>13.2</v>
      </c>
      <c r="N14" s="44">
        <v>15.1</v>
      </c>
      <c r="O14" s="44">
        <v>7.7</v>
      </c>
      <c r="P14" s="44">
        <v>17.399999999999999</v>
      </c>
      <c r="Q14" s="63"/>
      <c r="R14" s="44">
        <v>1340942</v>
      </c>
      <c r="S14" s="44">
        <v>1282184</v>
      </c>
      <c r="T14" s="44">
        <v>291420</v>
      </c>
      <c r="U14" s="44">
        <v>203239</v>
      </c>
    </row>
    <row r="15" spans="1:24">
      <c r="A15" s="44">
        <v>2012</v>
      </c>
      <c r="B15" s="194">
        <v>14.056043347999999</v>
      </c>
      <c r="C15" s="194">
        <v>13.419224868000001</v>
      </c>
      <c r="D15" s="194">
        <v>12.301261155000001</v>
      </c>
      <c r="E15" s="194">
        <v>15.854094262</v>
      </c>
      <c r="F15" s="194">
        <v>13.969651745</v>
      </c>
      <c r="G15" s="194">
        <v>15.395274179999999</v>
      </c>
      <c r="H15" s="194">
        <v>17.034527866000001</v>
      </c>
      <c r="I15" s="194">
        <v>16.627329944</v>
      </c>
      <c r="J15" s="194">
        <v>16.521424579000001</v>
      </c>
      <c r="K15" s="194">
        <v>14.069060623</v>
      </c>
      <c r="L15" s="51"/>
      <c r="M15" s="44">
        <v>13.4</v>
      </c>
      <c r="N15" s="44">
        <v>15.5</v>
      </c>
      <c r="O15" s="44">
        <v>7.8</v>
      </c>
      <c r="P15" s="44">
        <v>18.100000000000001</v>
      </c>
      <c r="Q15" s="63"/>
      <c r="R15" s="44">
        <v>1359978</v>
      </c>
      <c r="S15" s="44">
        <v>1294267</v>
      </c>
      <c r="T15" s="44">
        <v>319276</v>
      </c>
      <c r="U15" s="44">
        <v>192460</v>
      </c>
    </row>
    <row r="16" spans="1:24">
      <c r="A16" s="44">
        <v>2013</v>
      </c>
      <c r="B16" s="194">
        <v>14.202684023</v>
      </c>
      <c r="C16" s="194">
        <v>13.361369380999999</v>
      </c>
      <c r="D16" s="194">
        <v>12.321755409</v>
      </c>
      <c r="E16" s="194">
        <v>16.121486563000001</v>
      </c>
      <c r="F16" s="194">
        <v>14.086217735</v>
      </c>
      <c r="G16" s="194">
        <v>15.756703720999999</v>
      </c>
      <c r="H16" s="194">
        <v>17.294910769000001</v>
      </c>
      <c r="I16" s="194">
        <v>16.623033576000001</v>
      </c>
      <c r="J16" s="194">
        <v>16.642160476000001</v>
      </c>
      <c r="K16" s="194">
        <v>14.193570916000001</v>
      </c>
      <c r="L16" s="51"/>
      <c r="M16" s="44">
        <v>13.5</v>
      </c>
      <c r="N16" s="44">
        <v>15.8</v>
      </c>
      <c r="O16" s="44">
        <v>7.8</v>
      </c>
      <c r="P16" s="44">
        <v>18.7</v>
      </c>
      <c r="Q16" s="63"/>
      <c r="R16" s="44">
        <v>1383025</v>
      </c>
      <c r="S16" s="44">
        <v>1321511</v>
      </c>
      <c r="T16" s="44">
        <v>354405</v>
      </c>
      <c r="U16" s="44">
        <v>184742</v>
      </c>
    </row>
    <row r="17" spans="1:21">
      <c r="A17" s="44">
        <v>2014</v>
      </c>
      <c r="B17" s="194">
        <v>14.252728413</v>
      </c>
      <c r="C17" s="194">
        <v>13.198373011999999</v>
      </c>
      <c r="D17" s="194">
        <v>12.274812887</v>
      </c>
      <c r="E17" s="194">
        <v>16.231367916</v>
      </c>
      <c r="F17" s="194">
        <v>14.103534751</v>
      </c>
      <c r="G17" s="194">
        <v>16.074455134000001</v>
      </c>
      <c r="H17" s="194">
        <v>17.435564668000001</v>
      </c>
      <c r="I17" s="194">
        <v>16.717774218999999</v>
      </c>
      <c r="J17" s="194">
        <v>16.465582741999999</v>
      </c>
      <c r="K17" s="194">
        <v>14.220068813999999</v>
      </c>
      <c r="L17" s="51"/>
      <c r="M17" s="44">
        <v>13.5</v>
      </c>
      <c r="N17" s="44">
        <v>15.9</v>
      </c>
      <c r="O17" s="44">
        <v>7.8</v>
      </c>
      <c r="P17" s="44">
        <v>19.2</v>
      </c>
      <c r="Q17" s="63"/>
      <c r="R17" s="44">
        <v>1412975</v>
      </c>
      <c r="S17" s="44">
        <v>1374913</v>
      </c>
      <c r="T17" s="44">
        <v>393687</v>
      </c>
      <c r="U17" s="44">
        <v>177785</v>
      </c>
    </row>
    <row r="18" spans="1:21">
      <c r="A18" s="44">
        <v>2015</v>
      </c>
      <c r="B18" s="194">
        <v>14.271524281</v>
      </c>
      <c r="C18" s="194">
        <v>13.033765826</v>
      </c>
      <c r="D18" s="194">
        <v>12.199296125</v>
      </c>
      <c r="E18" s="194">
        <v>16.306616038000001</v>
      </c>
      <c r="F18" s="194">
        <v>14.092467729000001</v>
      </c>
      <c r="G18" s="194">
        <v>16.287545557000001</v>
      </c>
      <c r="H18" s="194">
        <v>17.563469645000001</v>
      </c>
      <c r="I18" s="194">
        <v>16.816874721000001</v>
      </c>
      <c r="J18" s="194">
        <v>16.398958921999998</v>
      </c>
      <c r="K18" s="194">
        <v>14.216401138</v>
      </c>
      <c r="L18" s="51"/>
      <c r="M18" s="44">
        <v>13.5</v>
      </c>
      <c r="N18" s="44">
        <v>15.9</v>
      </c>
      <c r="O18" s="44">
        <v>7.8</v>
      </c>
      <c r="P18" s="44">
        <v>19.7</v>
      </c>
      <c r="Q18" s="63"/>
      <c r="R18" s="44">
        <v>1441664</v>
      </c>
      <c r="S18" s="44">
        <v>1434237</v>
      </c>
      <c r="T18" s="44">
        <v>435801</v>
      </c>
      <c r="U18" s="44">
        <v>171059</v>
      </c>
    </row>
    <row r="19" spans="1:21">
      <c r="A19" s="44">
        <v>2016</v>
      </c>
      <c r="B19" s="194">
        <v>14.311065089</v>
      </c>
      <c r="C19" s="194">
        <v>12.808588652999999</v>
      </c>
      <c r="D19" s="194">
        <v>12.097078388</v>
      </c>
      <c r="E19" s="194">
        <v>16.431643615999999</v>
      </c>
      <c r="F19" s="194">
        <v>14.087509001999999</v>
      </c>
      <c r="G19" s="194">
        <v>16.535238948</v>
      </c>
      <c r="H19" s="194">
        <v>17.730834625</v>
      </c>
      <c r="I19" s="194">
        <v>16.378064044999999</v>
      </c>
      <c r="J19" s="194">
        <v>16.393780187000001</v>
      </c>
      <c r="K19" s="200">
        <v>14.218532735</v>
      </c>
      <c r="L19" s="199"/>
      <c r="M19" s="44">
        <v>13.5</v>
      </c>
      <c r="N19" s="44">
        <v>16</v>
      </c>
      <c r="O19" s="44">
        <v>7.8</v>
      </c>
      <c r="P19" s="44">
        <v>20.100000000000001</v>
      </c>
      <c r="Q19" s="63"/>
      <c r="R19" s="44">
        <v>1478824</v>
      </c>
      <c r="S19" s="44">
        <v>1500579</v>
      </c>
      <c r="T19" s="44">
        <v>484852</v>
      </c>
      <c r="U19" s="44">
        <v>166800</v>
      </c>
    </row>
    <row r="20" spans="1:21">
      <c r="A20" s="44">
        <v>2017</v>
      </c>
      <c r="B20" s="194">
        <v>14.307204894</v>
      </c>
      <c r="C20" s="194">
        <v>12.525087986999999</v>
      </c>
      <c r="D20" s="194">
        <v>11.948796094</v>
      </c>
      <c r="E20" s="194">
        <v>16.503809780000001</v>
      </c>
      <c r="F20" s="194">
        <v>14.032965340000001</v>
      </c>
      <c r="G20" s="194">
        <v>16.779456841999998</v>
      </c>
      <c r="H20" s="194">
        <v>17.729865981</v>
      </c>
      <c r="I20" s="194">
        <v>16.103880036</v>
      </c>
      <c r="J20" s="194">
        <v>16.159457414999999</v>
      </c>
      <c r="K20" s="200">
        <v>14.169850228</v>
      </c>
      <c r="L20" s="199"/>
      <c r="M20" s="44">
        <v>13.4</v>
      </c>
      <c r="N20" s="44">
        <v>16.100000000000001</v>
      </c>
      <c r="O20" s="44">
        <v>7.7</v>
      </c>
      <c r="P20" s="44">
        <v>20.3</v>
      </c>
      <c r="Q20" s="63"/>
      <c r="R20" s="44">
        <v>1514170</v>
      </c>
      <c r="S20" s="44">
        <v>1566084</v>
      </c>
      <c r="T20" s="44">
        <v>538066</v>
      </c>
      <c r="U20" s="44">
        <v>164987</v>
      </c>
    </row>
    <row r="21" spans="1:21">
      <c r="A21" s="44">
        <v>2018</v>
      </c>
      <c r="B21" s="194">
        <v>14.344447303000001</v>
      </c>
      <c r="C21" s="194">
        <v>12.301499216</v>
      </c>
      <c r="D21" s="194">
        <v>11.826438305</v>
      </c>
      <c r="E21" s="194">
        <v>16.671617925</v>
      </c>
      <c r="F21" s="194">
        <v>14.018298029</v>
      </c>
      <c r="G21" s="194">
        <v>17.058048085999999</v>
      </c>
      <c r="H21" s="194">
        <v>17.729094163999999</v>
      </c>
      <c r="I21" s="194">
        <v>15.527474042</v>
      </c>
      <c r="J21" s="194">
        <v>15.897141843</v>
      </c>
      <c r="K21" s="200">
        <v>14.1606168</v>
      </c>
      <c r="L21" s="199"/>
      <c r="M21" s="44">
        <v>13.4</v>
      </c>
      <c r="N21" s="44">
        <v>16.3</v>
      </c>
      <c r="O21" s="44">
        <v>7.8</v>
      </c>
      <c r="P21" s="44">
        <v>20.5</v>
      </c>
      <c r="Q21" s="63"/>
      <c r="R21" s="44">
        <v>1545190</v>
      </c>
      <c r="S21" s="44">
        <v>1602827</v>
      </c>
      <c r="T21" s="44">
        <v>590431</v>
      </c>
      <c r="U21" s="44">
        <v>161371</v>
      </c>
    </row>
    <row r="22" spans="1:21">
      <c r="A22" s="44">
        <v>2019</v>
      </c>
      <c r="B22" s="194">
        <v>14.416656759</v>
      </c>
      <c r="C22" s="194">
        <v>12.198921237</v>
      </c>
      <c r="D22" s="194">
        <v>11.776307491000001</v>
      </c>
      <c r="E22" s="194">
        <v>16.864791490000002</v>
      </c>
      <c r="F22" s="194">
        <v>14.051338541</v>
      </c>
      <c r="G22" s="194">
        <v>17.359834550999999</v>
      </c>
      <c r="H22" s="194">
        <v>17.732113378000001</v>
      </c>
      <c r="I22" s="194">
        <v>15.729293653999999</v>
      </c>
      <c r="J22" s="194">
        <v>15.867996578</v>
      </c>
      <c r="K22" s="200">
        <v>14.199679637999999</v>
      </c>
      <c r="L22" s="199"/>
      <c r="M22" s="44">
        <v>13.3</v>
      </c>
      <c r="N22" s="44">
        <v>16.5</v>
      </c>
      <c r="O22" s="44">
        <v>7.9</v>
      </c>
      <c r="P22" s="44">
        <v>20.7</v>
      </c>
      <c r="Q22" s="63"/>
      <c r="R22" s="44">
        <v>1572969</v>
      </c>
      <c r="S22" s="44">
        <v>1630061</v>
      </c>
      <c r="T22" s="44">
        <v>637409</v>
      </c>
      <c r="U22" s="44">
        <v>157308</v>
      </c>
    </row>
    <row r="23" spans="1:21">
      <c r="A23" s="44">
        <v>2020</v>
      </c>
      <c r="B23" s="194">
        <v>14.656517198</v>
      </c>
      <c r="C23" s="194">
        <v>12.365041885</v>
      </c>
      <c r="D23" s="194">
        <v>11.954098774</v>
      </c>
      <c r="E23" s="194">
        <v>17.187464763000001</v>
      </c>
      <c r="F23" s="194">
        <v>14.269658105</v>
      </c>
      <c r="G23" s="194">
        <v>17.641407872999999</v>
      </c>
      <c r="H23" s="194">
        <v>17.933883531999999</v>
      </c>
      <c r="I23" s="194">
        <v>16.234528267999998</v>
      </c>
      <c r="J23" s="194">
        <v>16.073390358000001</v>
      </c>
      <c r="K23" s="200">
        <v>14.421697921</v>
      </c>
      <c r="L23" s="199"/>
      <c r="M23" s="44">
        <v>13.5</v>
      </c>
      <c r="N23" s="44">
        <v>16.8</v>
      </c>
      <c r="O23" s="44">
        <v>8.3000000000000007</v>
      </c>
      <c r="P23" s="44">
        <v>20.9</v>
      </c>
      <c r="Q23" s="63"/>
      <c r="R23" s="44">
        <v>1588058</v>
      </c>
      <c r="S23" s="44">
        <v>1636879</v>
      </c>
      <c r="T23" s="44">
        <v>669300</v>
      </c>
      <c r="U23" s="44">
        <v>154551</v>
      </c>
    </row>
    <row r="24" spans="1:21">
      <c r="A24" s="44">
        <v>2021</v>
      </c>
      <c r="B24" s="194">
        <v>14.791022857</v>
      </c>
      <c r="C24" s="194">
        <v>12.379302157</v>
      </c>
      <c r="D24" s="194">
        <v>11.96174023</v>
      </c>
      <c r="E24" s="194">
        <v>17.514801559999999</v>
      </c>
      <c r="F24" s="194">
        <v>14.374886456</v>
      </c>
      <c r="G24" s="194">
        <v>17.862771266999999</v>
      </c>
      <c r="H24" s="194">
        <v>17.987767004999998</v>
      </c>
      <c r="I24" s="194">
        <v>16.595114892000002</v>
      </c>
      <c r="J24" s="194">
        <v>16.042190353999999</v>
      </c>
      <c r="K24" s="194">
        <v>14.530463126000001</v>
      </c>
      <c r="M24" s="44">
        <v>13.5</v>
      </c>
      <c r="N24" s="44">
        <v>17.2</v>
      </c>
      <c r="O24" s="44">
        <v>8.5</v>
      </c>
      <c r="P24" s="44">
        <v>21.2</v>
      </c>
      <c r="R24" s="44">
        <v>1630853</v>
      </c>
      <c r="S24" s="44">
        <v>1645344</v>
      </c>
      <c r="T24" s="44">
        <v>708458</v>
      </c>
      <c r="U24" s="44">
        <v>152507</v>
      </c>
    </row>
  </sheetData>
  <mergeCells count="1">
    <mergeCell ref="W1:X1"/>
  </mergeCells>
  <phoneticPr fontId="6" type="noConversion"/>
  <hyperlinks>
    <hyperlink ref="W1:X1" location="Contents!A1" display="Back to Contents"/>
  </hyperlinks>
  <pageMargins left="0.46" right="0.55000000000000004" top="0.53" bottom="0.53" header="0.51181102362204722" footer="0.51181102362204722"/>
  <pageSetup paperSize="9"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B27"/>
  <sheetViews>
    <sheetView zoomScaleNormal="100" workbookViewId="0">
      <selection activeCell="V33" sqref="V33"/>
    </sheetView>
  </sheetViews>
  <sheetFormatPr defaultColWidth="8.85546875" defaultRowHeight="12.75"/>
  <cols>
    <col min="1" max="1" width="8.85546875" style="112" customWidth="1"/>
    <col min="2" max="5" width="8.85546875" customWidth="1"/>
    <col min="6" max="6" width="8.140625" customWidth="1"/>
    <col min="7" max="7" width="8.85546875" customWidth="1"/>
    <col min="8" max="8" width="7.7109375" customWidth="1"/>
    <col min="28" max="28" width="9.5703125" bestFit="1" customWidth="1"/>
  </cols>
  <sheetData>
    <row r="1" spans="1:28" ht="21.75" customHeight="1">
      <c r="B1" s="17" t="s">
        <v>554</v>
      </c>
      <c r="C1" s="13"/>
      <c r="D1" s="13"/>
      <c r="E1" s="13"/>
      <c r="F1" s="13"/>
      <c r="G1" s="13"/>
      <c r="H1" s="13"/>
      <c r="I1" s="13"/>
      <c r="J1" s="13"/>
      <c r="K1" s="13"/>
      <c r="L1" s="33"/>
      <c r="M1" s="33"/>
      <c r="N1" s="33"/>
      <c r="O1" s="33"/>
      <c r="P1" s="222" t="s">
        <v>249</v>
      </c>
      <c r="Q1" s="222"/>
      <c r="R1" s="33"/>
      <c r="S1" s="33"/>
      <c r="T1" s="60"/>
      <c r="U1" s="17" t="s">
        <v>555</v>
      </c>
      <c r="V1" s="33"/>
      <c r="W1" s="33"/>
      <c r="X1" s="33"/>
      <c r="Y1" s="33"/>
      <c r="Z1" s="33"/>
      <c r="AA1" s="33"/>
    </row>
    <row r="2" spans="1:28" ht="26.25" customHeight="1">
      <c r="A2" s="77" t="s">
        <v>214</v>
      </c>
      <c r="B2" s="60" t="s">
        <v>324</v>
      </c>
      <c r="C2" s="60" t="s">
        <v>325</v>
      </c>
      <c r="D2" s="60" t="s">
        <v>114</v>
      </c>
      <c r="E2" s="60" t="s">
        <v>115</v>
      </c>
      <c r="F2" s="60" t="s">
        <v>326</v>
      </c>
      <c r="G2" s="60" t="s">
        <v>327</v>
      </c>
      <c r="H2" s="60" t="s">
        <v>116</v>
      </c>
      <c r="I2" s="60" t="s">
        <v>117</v>
      </c>
      <c r="J2" s="60" t="s">
        <v>474</v>
      </c>
      <c r="K2" s="60" t="s">
        <v>328</v>
      </c>
      <c r="L2" s="60" t="s">
        <v>329</v>
      </c>
      <c r="M2" s="60" t="s">
        <v>175</v>
      </c>
      <c r="N2" s="60" t="s">
        <v>176</v>
      </c>
      <c r="O2" s="60" t="s">
        <v>330</v>
      </c>
      <c r="P2" s="60" t="s">
        <v>331</v>
      </c>
      <c r="Q2" s="60" t="s">
        <v>177</v>
      </c>
      <c r="R2" s="60" t="s">
        <v>178</v>
      </c>
      <c r="S2" s="60" t="s">
        <v>179</v>
      </c>
      <c r="T2" s="60"/>
      <c r="U2" s="60" t="s">
        <v>0</v>
      </c>
      <c r="V2" s="60" t="s">
        <v>1</v>
      </c>
      <c r="W2" s="60" t="s">
        <v>2</v>
      </c>
      <c r="X2" s="60" t="s">
        <v>3</v>
      </c>
      <c r="Y2" s="60" t="s">
        <v>733</v>
      </c>
      <c r="Z2" s="60" t="s">
        <v>174</v>
      </c>
      <c r="AA2" s="60" t="s">
        <v>358</v>
      </c>
    </row>
    <row r="3" spans="1:28">
      <c r="A3" s="44">
        <v>2000</v>
      </c>
      <c r="B3" s="44">
        <v>1246678</v>
      </c>
      <c r="C3" s="44">
        <v>758373</v>
      </c>
      <c r="D3" s="44">
        <v>18000</v>
      </c>
      <c r="E3" s="44">
        <v>124873</v>
      </c>
      <c r="F3" s="44">
        <v>161077</v>
      </c>
      <c r="G3" s="44">
        <v>35476</v>
      </c>
      <c r="H3" s="44">
        <v>87200</v>
      </c>
      <c r="I3" s="44">
        <v>63588</v>
      </c>
      <c r="J3" s="44">
        <v>53</v>
      </c>
      <c r="K3" s="44">
        <v>5945</v>
      </c>
      <c r="L3" s="44">
        <v>780</v>
      </c>
      <c r="M3" s="44">
        <v>64053</v>
      </c>
      <c r="N3" s="44">
        <v>24983</v>
      </c>
      <c r="O3" s="44">
        <v>382</v>
      </c>
      <c r="P3" s="44">
        <v>13</v>
      </c>
      <c r="Q3" s="44">
        <v>2910</v>
      </c>
      <c r="R3" s="44">
        <v>1090</v>
      </c>
      <c r="S3" s="44">
        <v>70</v>
      </c>
      <c r="T3" s="1"/>
      <c r="U3" s="72">
        <f t="shared" ref="U3:U18" si="0">(D3+E3)/SUM(B3:E3)</f>
        <v>6.6516785510101845E-2</v>
      </c>
      <c r="V3" s="72">
        <f t="shared" ref="V3:V18" si="1">(H3+I3)/SUM(F3:I3)</f>
        <v>0.43412093591024381</v>
      </c>
      <c r="W3" s="51">
        <f t="shared" ref="W3:W18" si="2">B3+C3+F3+G3</f>
        <v>2201604</v>
      </c>
      <c r="X3" s="51">
        <f t="shared" ref="X3:X18" si="3">D3+E3+H3+I3</f>
        <v>293661</v>
      </c>
      <c r="Y3" s="72">
        <f>(D3+H3)/(B3+D3+F3+H3)</f>
        <v>6.9532801702628294E-2</v>
      </c>
      <c r="Z3" s="72">
        <f>(E3+I3)/(C3+E3+G3+I3)</f>
        <v>0.19185491341837099</v>
      </c>
      <c r="AA3" s="72">
        <f t="shared" ref="AA3:AA18" si="4">(D3+E3+H3+I3)/SUM(B3:I3)</f>
        <v>0.11768729974571839</v>
      </c>
      <c r="AB3" s="8"/>
    </row>
    <row r="4" spans="1:28">
      <c r="A4" s="44">
        <v>2001</v>
      </c>
      <c r="B4" s="44">
        <v>1225041</v>
      </c>
      <c r="C4" s="44">
        <v>835316</v>
      </c>
      <c r="D4" s="44">
        <v>19961</v>
      </c>
      <c r="E4" s="44">
        <v>133684</v>
      </c>
      <c r="F4" s="44">
        <v>155015</v>
      </c>
      <c r="G4" s="44">
        <v>34851</v>
      </c>
      <c r="H4" s="44">
        <v>96445</v>
      </c>
      <c r="I4" s="44">
        <v>63640</v>
      </c>
      <c r="J4" s="44">
        <v>54</v>
      </c>
      <c r="K4" s="44">
        <v>5532</v>
      </c>
      <c r="L4" s="44">
        <v>779</v>
      </c>
      <c r="M4" s="44">
        <v>64543</v>
      </c>
      <c r="N4" s="44">
        <v>27141</v>
      </c>
      <c r="O4" s="44">
        <v>365</v>
      </c>
      <c r="P4" s="44">
        <v>17</v>
      </c>
      <c r="Q4" s="44">
        <v>3041</v>
      </c>
      <c r="R4" s="44">
        <v>1265</v>
      </c>
      <c r="S4" s="44">
        <v>70</v>
      </c>
      <c r="T4" s="1"/>
      <c r="U4" s="72">
        <f t="shared" si="0"/>
        <v>6.9396956280978972E-2</v>
      </c>
      <c r="V4" s="72">
        <f t="shared" si="1"/>
        <v>0.45744975725172954</v>
      </c>
      <c r="W4" s="51">
        <f t="shared" si="2"/>
        <v>2250223</v>
      </c>
      <c r="X4" s="51">
        <f t="shared" si="3"/>
        <v>313730</v>
      </c>
      <c r="Y4" s="72">
        <f t="shared" ref="Y4:Y23" si="5">(D4+H4)/(B4+D4+F4+H4)</f>
        <v>7.7787474723715E-2</v>
      </c>
      <c r="Z4" s="72">
        <f t="shared" ref="Z4:Z23" si="6">(E4+I4)/(C4+E4+G4+I4)</f>
        <v>0.18484839684831067</v>
      </c>
      <c r="AA4" s="72">
        <f t="shared" si="4"/>
        <v>0.12236183736597356</v>
      </c>
      <c r="AB4" s="8"/>
    </row>
    <row r="5" spans="1:28">
      <c r="A5" s="44">
        <v>2002</v>
      </c>
      <c r="B5" s="44">
        <v>1213035</v>
      </c>
      <c r="C5" s="44">
        <v>911870</v>
      </c>
      <c r="D5" s="44">
        <v>21917</v>
      </c>
      <c r="E5" s="44">
        <v>145842</v>
      </c>
      <c r="F5" s="44">
        <v>149814</v>
      </c>
      <c r="G5" s="44">
        <v>34660</v>
      </c>
      <c r="H5" s="44">
        <v>106345</v>
      </c>
      <c r="I5" s="44">
        <v>64788</v>
      </c>
      <c r="J5" s="44">
        <v>53</v>
      </c>
      <c r="K5" s="44">
        <v>5114</v>
      </c>
      <c r="L5" s="44">
        <v>776</v>
      </c>
      <c r="M5" s="44">
        <v>65612</v>
      </c>
      <c r="N5" s="44">
        <v>30319</v>
      </c>
      <c r="O5" s="44">
        <v>348</v>
      </c>
      <c r="P5" s="44">
        <v>17</v>
      </c>
      <c r="Q5" s="44">
        <v>3140</v>
      </c>
      <c r="R5" s="44">
        <v>1590</v>
      </c>
      <c r="S5" s="44">
        <v>69</v>
      </c>
      <c r="T5" s="1"/>
      <c r="U5" s="72">
        <f t="shared" si="0"/>
        <v>7.3172082782300418E-2</v>
      </c>
      <c r="V5" s="72">
        <f t="shared" si="1"/>
        <v>0.48124193280784688</v>
      </c>
      <c r="W5" s="51">
        <f t="shared" si="2"/>
        <v>2309379</v>
      </c>
      <c r="X5" s="51">
        <f t="shared" si="3"/>
        <v>338892</v>
      </c>
      <c r="Y5" s="72">
        <f t="shared" si="5"/>
        <v>8.6017741133959852E-2</v>
      </c>
      <c r="Z5" s="72">
        <f t="shared" si="6"/>
        <v>0.18202322928549206</v>
      </c>
      <c r="AA5" s="72">
        <f t="shared" si="4"/>
        <v>0.12796726618990278</v>
      </c>
      <c r="AB5" s="8"/>
    </row>
    <row r="6" spans="1:28">
      <c r="A6" s="44">
        <v>2003</v>
      </c>
      <c r="B6" s="44">
        <v>1210936</v>
      </c>
      <c r="C6" s="44">
        <v>997825</v>
      </c>
      <c r="D6" s="44">
        <v>23734</v>
      </c>
      <c r="E6" s="44">
        <v>162951</v>
      </c>
      <c r="F6" s="44">
        <v>145853</v>
      </c>
      <c r="G6" s="44">
        <v>34078</v>
      </c>
      <c r="H6" s="44">
        <v>117035</v>
      </c>
      <c r="I6" s="44">
        <v>67345</v>
      </c>
      <c r="J6" s="44">
        <v>54</v>
      </c>
      <c r="K6" s="44">
        <v>4756</v>
      </c>
      <c r="L6" s="44">
        <v>752</v>
      </c>
      <c r="M6" s="44">
        <v>67076</v>
      </c>
      <c r="N6" s="44">
        <v>34407</v>
      </c>
      <c r="O6" s="44">
        <v>325</v>
      </c>
      <c r="P6" s="44">
        <v>17</v>
      </c>
      <c r="Q6" s="44">
        <v>3293</v>
      </c>
      <c r="R6" s="44">
        <v>1835</v>
      </c>
      <c r="S6" s="44">
        <v>73</v>
      </c>
      <c r="T6" s="1"/>
      <c r="U6" s="72">
        <f t="shared" si="0"/>
        <v>7.7933295094107735E-2</v>
      </c>
      <c r="V6" s="72">
        <f t="shared" si="1"/>
        <v>0.50610604675675452</v>
      </c>
      <c r="W6" s="51">
        <f t="shared" si="2"/>
        <v>2388692</v>
      </c>
      <c r="X6" s="51">
        <f t="shared" si="3"/>
        <v>371065</v>
      </c>
      <c r="Y6" s="72">
        <f t="shared" si="5"/>
        <v>9.3999030421526242E-2</v>
      </c>
      <c r="Z6" s="72">
        <f t="shared" si="6"/>
        <v>0.1824561737095339</v>
      </c>
      <c r="AA6" s="72">
        <f t="shared" si="4"/>
        <v>0.13445567852531945</v>
      </c>
      <c r="AB6" s="8"/>
    </row>
    <row r="7" spans="1:28">
      <c r="A7" s="44">
        <v>2004</v>
      </c>
      <c r="B7" s="44">
        <v>1212904</v>
      </c>
      <c r="C7" s="44">
        <v>1076546</v>
      </c>
      <c r="D7" s="44">
        <v>25949</v>
      </c>
      <c r="E7" s="44">
        <v>175801</v>
      </c>
      <c r="F7" s="44">
        <v>142687</v>
      </c>
      <c r="G7" s="44">
        <v>33384</v>
      </c>
      <c r="H7" s="44">
        <v>129185</v>
      </c>
      <c r="I7" s="44">
        <v>70871</v>
      </c>
      <c r="J7" s="44">
        <v>55</v>
      </c>
      <c r="K7" s="44">
        <v>4443</v>
      </c>
      <c r="L7" s="44">
        <v>766</v>
      </c>
      <c r="M7" s="44">
        <v>69099</v>
      </c>
      <c r="N7" s="44">
        <v>39575</v>
      </c>
      <c r="O7" s="44">
        <v>311</v>
      </c>
      <c r="P7" s="44">
        <v>19</v>
      </c>
      <c r="Q7" s="44">
        <v>3518</v>
      </c>
      <c r="R7" s="44">
        <v>2057</v>
      </c>
      <c r="S7" s="44">
        <v>73</v>
      </c>
      <c r="T7" s="1"/>
      <c r="U7" s="72">
        <f t="shared" si="0"/>
        <v>8.0985067437379571E-2</v>
      </c>
      <c r="V7" s="72">
        <f t="shared" si="1"/>
        <v>0.53188417741879734</v>
      </c>
      <c r="W7" s="51">
        <f t="shared" si="2"/>
        <v>2465521</v>
      </c>
      <c r="X7" s="51">
        <f t="shared" si="3"/>
        <v>401806</v>
      </c>
      <c r="Y7" s="72">
        <f t="shared" si="5"/>
        <v>0.10268844428999321</v>
      </c>
      <c r="Z7" s="72">
        <f t="shared" si="6"/>
        <v>0.18183078014038015</v>
      </c>
      <c r="AA7" s="72">
        <f t="shared" si="4"/>
        <v>0.14013260433846575</v>
      </c>
      <c r="AB7" s="8"/>
    </row>
    <row r="8" spans="1:28">
      <c r="A8" s="44">
        <v>2005</v>
      </c>
      <c r="B8" s="44">
        <v>1217419</v>
      </c>
      <c r="C8" s="44">
        <v>1145782</v>
      </c>
      <c r="D8" s="44">
        <v>29796</v>
      </c>
      <c r="E8" s="44">
        <v>185875</v>
      </c>
      <c r="F8" s="44">
        <v>139333</v>
      </c>
      <c r="G8" s="44">
        <v>33168</v>
      </c>
      <c r="H8" s="44">
        <v>143091</v>
      </c>
      <c r="I8" s="44">
        <v>73029</v>
      </c>
      <c r="J8" s="44">
        <v>56</v>
      </c>
      <c r="K8" s="44">
        <v>4089</v>
      </c>
      <c r="L8" s="44">
        <v>794</v>
      </c>
      <c r="M8" s="44">
        <v>71271</v>
      </c>
      <c r="N8" s="44">
        <v>43802</v>
      </c>
      <c r="O8" s="44">
        <v>296</v>
      </c>
      <c r="P8" s="44">
        <v>24</v>
      </c>
      <c r="Q8" s="44">
        <v>3669</v>
      </c>
      <c r="R8" s="44">
        <v>2255</v>
      </c>
      <c r="S8" s="44">
        <v>75</v>
      </c>
      <c r="T8" s="1"/>
      <c r="U8" s="72">
        <f t="shared" si="0"/>
        <v>8.3629974655585859E-2</v>
      </c>
      <c r="V8" s="72">
        <f t="shared" si="1"/>
        <v>0.55612023025003798</v>
      </c>
      <c r="W8" s="51">
        <f t="shared" si="2"/>
        <v>2535702</v>
      </c>
      <c r="X8" s="51">
        <f t="shared" si="3"/>
        <v>431791</v>
      </c>
      <c r="Y8" s="72">
        <f t="shared" si="5"/>
        <v>0.11302470713678195</v>
      </c>
      <c r="Z8" s="72">
        <f t="shared" si="6"/>
        <v>0.18006278801602946</v>
      </c>
      <c r="AA8" s="72">
        <f t="shared" si="4"/>
        <v>0.14550699866857311</v>
      </c>
      <c r="AB8" s="8"/>
    </row>
    <row r="9" spans="1:28">
      <c r="A9" s="44">
        <v>2006</v>
      </c>
      <c r="B9" s="44">
        <v>1222296</v>
      </c>
      <c r="C9" s="44">
        <v>1188252</v>
      </c>
      <c r="D9" s="44">
        <v>35198</v>
      </c>
      <c r="E9" s="44">
        <v>186157</v>
      </c>
      <c r="F9" s="44">
        <v>135278</v>
      </c>
      <c r="G9" s="44">
        <v>32692</v>
      </c>
      <c r="H9" s="44">
        <v>156251</v>
      </c>
      <c r="I9" s="44">
        <v>73891</v>
      </c>
      <c r="J9" s="44">
        <v>56</v>
      </c>
      <c r="K9" s="44">
        <v>3806</v>
      </c>
      <c r="L9" s="44">
        <v>795</v>
      </c>
      <c r="M9" s="44">
        <v>72483</v>
      </c>
      <c r="N9" s="44">
        <v>47394</v>
      </c>
      <c r="O9" s="44">
        <v>275</v>
      </c>
      <c r="P9" s="44">
        <v>31</v>
      </c>
      <c r="Q9" s="44">
        <v>3755</v>
      </c>
      <c r="R9" s="44">
        <v>2445</v>
      </c>
      <c r="S9" s="44">
        <v>74</v>
      </c>
      <c r="T9" s="1"/>
      <c r="U9" s="72">
        <f t="shared" si="0"/>
        <v>8.4104543366529852E-2</v>
      </c>
      <c r="V9" s="72">
        <f t="shared" si="1"/>
        <v>0.57808355437665782</v>
      </c>
      <c r="W9" s="51">
        <f t="shared" si="2"/>
        <v>2578518</v>
      </c>
      <c r="X9" s="51">
        <f t="shared" si="3"/>
        <v>451497</v>
      </c>
      <c r="Y9" s="72">
        <f t="shared" si="5"/>
        <v>0.12359338757397405</v>
      </c>
      <c r="Z9" s="72">
        <f t="shared" si="6"/>
        <v>0.17559041507314016</v>
      </c>
      <c r="AA9" s="72">
        <f t="shared" si="4"/>
        <v>0.14900817322686521</v>
      </c>
      <c r="AB9" s="8"/>
    </row>
    <row r="10" spans="1:28">
      <c r="A10" s="44">
        <v>2007</v>
      </c>
      <c r="B10" s="44">
        <v>1228491</v>
      </c>
      <c r="C10" s="44">
        <v>1225794</v>
      </c>
      <c r="D10" s="44">
        <v>42456</v>
      </c>
      <c r="E10" s="44">
        <v>182866</v>
      </c>
      <c r="F10" s="44">
        <v>130980</v>
      </c>
      <c r="G10" s="44">
        <v>32953</v>
      </c>
      <c r="H10" s="44">
        <v>171042</v>
      </c>
      <c r="I10" s="44">
        <v>74485</v>
      </c>
      <c r="J10" s="44">
        <v>55</v>
      </c>
      <c r="K10" s="44">
        <v>3528</v>
      </c>
      <c r="L10" s="44">
        <v>816</v>
      </c>
      <c r="M10" s="44">
        <v>73891</v>
      </c>
      <c r="N10" s="44">
        <v>50683</v>
      </c>
      <c r="O10" s="44">
        <v>256</v>
      </c>
      <c r="P10" s="44">
        <v>35</v>
      </c>
      <c r="Q10" s="44">
        <v>3883</v>
      </c>
      <c r="R10" s="44">
        <v>2799</v>
      </c>
      <c r="S10" s="44">
        <v>73</v>
      </c>
      <c r="T10" s="1"/>
      <c r="U10" s="72">
        <f t="shared" si="0"/>
        <v>8.4087703905833949E-2</v>
      </c>
      <c r="V10" s="72">
        <f t="shared" si="1"/>
        <v>0.59963610609094908</v>
      </c>
      <c r="W10" s="51">
        <f t="shared" si="2"/>
        <v>2618218</v>
      </c>
      <c r="X10" s="51">
        <f t="shared" si="3"/>
        <v>470849</v>
      </c>
      <c r="Y10" s="72">
        <f t="shared" si="5"/>
        <v>0.13572931189362283</v>
      </c>
      <c r="Z10" s="72">
        <f t="shared" si="6"/>
        <v>0.16974562330403445</v>
      </c>
      <c r="AA10" s="72">
        <f t="shared" si="4"/>
        <v>0.15242434042382377</v>
      </c>
      <c r="AB10" s="8"/>
    </row>
    <row r="11" spans="1:28">
      <c r="A11" s="44">
        <v>2008</v>
      </c>
      <c r="B11" s="44">
        <v>1231394</v>
      </c>
      <c r="C11" s="44">
        <v>1236117</v>
      </c>
      <c r="D11" s="44">
        <v>51463</v>
      </c>
      <c r="E11" s="44">
        <v>174223</v>
      </c>
      <c r="F11" s="44">
        <v>126321</v>
      </c>
      <c r="G11" s="44">
        <v>33372</v>
      </c>
      <c r="H11" s="44">
        <v>184385</v>
      </c>
      <c r="I11" s="44">
        <v>71827</v>
      </c>
      <c r="J11" s="44">
        <v>58</v>
      </c>
      <c r="K11" s="44">
        <v>3269</v>
      </c>
      <c r="L11" s="44">
        <v>837</v>
      </c>
      <c r="M11" s="44">
        <v>75405</v>
      </c>
      <c r="N11" s="44">
        <v>51806</v>
      </c>
      <c r="O11" s="44">
        <v>241</v>
      </c>
      <c r="P11" s="44">
        <v>40</v>
      </c>
      <c r="Q11" s="44">
        <v>4085</v>
      </c>
      <c r="R11" s="44">
        <v>3080</v>
      </c>
      <c r="S11" s="44">
        <v>77</v>
      </c>
      <c r="T11" s="1"/>
      <c r="U11" s="72">
        <f t="shared" si="0"/>
        <v>8.3798548713666321E-2</v>
      </c>
      <c r="V11" s="72">
        <f t="shared" si="1"/>
        <v>0.61603491181880476</v>
      </c>
      <c r="W11" s="51">
        <f t="shared" si="2"/>
        <v>2627204</v>
      </c>
      <c r="X11" s="51">
        <f t="shared" si="3"/>
        <v>481898</v>
      </c>
      <c r="Y11" s="72">
        <f t="shared" si="5"/>
        <v>0.14800042420663631</v>
      </c>
      <c r="Z11" s="72">
        <f t="shared" si="6"/>
        <v>0.16235148023244536</v>
      </c>
      <c r="AA11" s="72">
        <f t="shared" si="4"/>
        <v>0.15499587983925905</v>
      </c>
      <c r="AB11" s="8"/>
    </row>
    <row r="12" spans="1:28">
      <c r="A12" s="44">
        <v>2009</v>
      </c>
      <c r="B12" s="44">
        <v>1225873</v>
      </c>
      <c r="C12" s="44">
        <v>1234815</v>
      </c>
      <c r="D12" s="44">
        <v>59434</v>
      </c>
      <c r="E12" s="44">
        <v>164911</v>
      </c>
      <c r="F12" s="44">
        <v>121594</v>
      </c>
      <c r="G12" s="44">
        <v>33029</v>
      </c>
      <c r="H12" s="44">
        <v>192305</v>
      </c>
      <c r="I12" s="44">
        <v>68345</v>
      </c>
      <c r="J12" s="44">
        <v>58</v>
      </c>
      <c r="K12" s="44">
        <v>3048</v>
      </c>
      <c r="L12" s="44">
        <v>839</v>
      </c>
      <c r="M12" s="44">
        <v>75180</v>
      </c>
      <c r="N12" s="44">
        <v>51356</v>
      </c>
      <c r="O12" s="44">
        <v>232</v>
      </c>
      <c r="P12" s="44">
        <v>37</v>
      </c>
      <c r="Q12" s="44">
        <v>4394</v>
      </c>
      <c r="R12" s="44">
        <v>3152</v>
      </c>
      <c r="S12" s="44">
        <v>77</v>
      </c>
      <c r="T12" s="1"/>
      <c r="U12" s="72">
        <f t="shared" si="0"/>
        <v>8.3553907903552771E-2</v>
      </c>
      <c r="V12" s="72">
        <f t="shared" si="1"/>
        <v>0.62765939514488056</v>
      </c>
      <c r="W12" s="51">
        <f t="shared" si="2"/>
        <v>2615311</v>
      </c>
      <c r="X12" s="51">
        <f t="shared" si="3"/>
        <v>484995</v>
      </c>
      <c r="Y12" s="72">
        <f t="shared" si="5"/>
        <v>0.15741499218987423</v>
      </c>
      <c r="Z12" s="72">
        <f t="shared" si="6"/>
        <v>0.15539004729864767</v>
      </c>
      <c r="AA12" s="72">
        <f t="shared" si="4"/>
        <v>0.15643455839520357</v>
      </c>
      <c r="AB12" s="8"/>
    </row>
    <row r="13" spans="1:28">
      <c r="A13" s="44">
        <v>2010</v>
      </c>
      <c r="B13" s="44">
        <v>1229070</v>
      </c>
      <c r="C13" s="44">
        <v>1253038</v>
      </c>
      <c r="D13" s="44">
        <v>68435</v>
      </c>
      <c r="E13" s="44">
        <v>155019</v>
      </c>
      <c r="F13" s="44">
        <v>117448</v>
      </c>
      <c r="G13" s="44">
        <v>33136</v>
      </c>
      <c r="H13" s="44">
        <v>202287</v>
      </c>
      <c r="I13" s="44">
        <v>64465</v>
      </c>
      <c r="J13" s="44">
        <v>68</v>
      </c>
      <c r="K13" s="44">
        <v>2820</v>
      </c>
      <c r="L13" s="44">
        <v>840</v>
      </c>
      <c r="M13" s="44">
        <v>74766</v>
      </c>
      <c r="N13" s="44">
        <v>50639</v>
      </c>
      <c r="O13" s="44">
        <v>211</v>
      </c>
      <c r="P13" s="44">
        <v>38</v>
      </c>
      <c r="Q13" s="44">
        <v>4551</v>
      </c>
      <c r="R13" s="44">
        <v>3156</v>
      </c>
      <c r="S13" s="44">
        <v>77</v>
      </c>
      <c r="T13" s="1"/>
      <c r="U13" s="72">
        <f t="shared" si="0"/>
        <v>8.2590604096302353E-2</v>
      </c>
      <c r="V13" s="72">
        <f t="shared" si="1"/>
        <v>0.63917802442156924</v>
      </c>
      <c r="W13" s="51">
        <f t="shared" si="2"/>
        <v>2632692</v>
      </c>
      <c r="X13" s="51">
        <f t="shared" si="3"/>
        <v>490206</v>
      </c>
      <c r="Y13" s="72">
        <f t="shared" si="5"/>
        <v>0.1673975414904405</v>
      </c>
      <c r="Z13" s="72">
        <f t="shared" si="6"/>
        <v>0.14577281162123137</v>
      </c>
      <c r="AA13" s="72">
        <f t="shared" si="4"/>
        <v>0.15697150531333395</v>
      </c>
      <c r="AB13" s="8"/>
    </row>
    <row r="14" spans="1:28">
      <c r="A14" s="44">
        <v>2011</v>
      </c>
      <c r="B14" s="44">
        <v>1228008</v>
      </c>
      <c r="C14" s="44">
        <v>1248740</v>
      </c>
      <c r="D14" s="44">
        <v>78393</v>
      </c>
      <c r="E14" s="44">
        <v>143444</v>
      </c>
      <c r="F14" s="44">
        <v>112900</v>
      </c>
      <c r="G14" s="44">
        <v>33707</v>
      </c>
      <c r="H14" s="44">
        <v>213066</v>
      </c>
      <c r="I14" s="44">
        <v>59851</v>
      </c>
      <c r="J14" s="44">
        <v>80</v>
      </c>
      <c r="K14" s="44">
        <v>2649</v>
      </c>
      <c r="L14" s="44">
        <v>836</v>
      </c>
      <c r="M14" s="44">
        <v>74853</v>
      </c>
      <c r="N14" s="44">
        <v>49485</v>
      </c>
      <c r="O14" s="44">
        <v>187</v>
      </c>
      <c r="P14" s="44">
        <v>39</v>
      </c>
      <c r="Q14" s="44">
        <v>4731</v>
      </c>
      <c r="R14" s="44">
        <v>3108</v>
      </c>
      <c r="S14" s="44">
        <v>76</v>
      </c>
      <c r="T14" s="1"/>
      <c r="U14" s="72">
        <f t="shared" si="0"/>
        <v>8.2204933326169086E-2</v>
      </c>
      <c r="V14" s="72">
        <f t="shared" si="1"/>
        <v>0.65053965923284485</v>
      </c>
      <c r="W14" s="51">
        <f t="shared" si="2"/>
        <v>2623355</v>
      </c>
      <c r="X14" s="51">
        <f t="shared" si="3"/>
        <v>494754</v>
      </c>
      <c r="Y14" s="72">
        <f t="shared" si="5"/>
        <v>0.17854992167815203</v>
      </c>
      <c r="Z14" s="72">
        <f t="shared" si="6"/>
        <v>0.13683062065957616</v>
      </c>
      <c r="AA14" s="72">
        <f t="shared" si="4"/>
        <v>0.15867116896811498</v>
      </c>
      <c r="AB14" s="8"/>
    </row>
    <row r="15" spans="1:28">
      <c r="A15" s="44">
        <v>2012</v>
      </c>
      <c r="B15" s="44">
        <v>1249296</v>
      </c>
      <c r="C15" s="44">
        <v>1259984</v>
      </c>
      <c r="D15" s="44">
        <v>91729</v>
      </c>
      <c r="E15" s="44">
        <v>135725</v>
      </c>
      <c r="F15" s="44">
        <v>110628</v>
      </c>
      <c r="G15" s="44">
        <v>34545</v>
      </c>
      <c r="H15" s="44">
        <v>227594</v>
      </c>
      <c r="I15" s="44">
        <v>56786</v>
      </c>
      <c r="J15" s="44">
        <v>101</v>
      </c>
      <c r="K15" s="44">
        <v>2499</v>
      </c>
      <c r="L15" s="44">
        <v>838</v>
      </c>
      <c r="M15" s="44">
        <v>75784</v>
      </c>
      <c r="N15" s="44">
        <v>48699</v>
      </c>
      <c r="O15" s="44">
        <v>176</v>
      </c>
      <c r="P15" s="44">
        <v>36</v>
      </c>
      <c r="Q15" s="44">
        <v>4867</v>
      </c>
      <c r="R15" s="44">
        <v>3115</v>
      </c>
      <c r="S15" s="44">
        <v>73</v>
      </c>
      <c r="T15" s="1"/>
      <c r="U15" s="72">
        <f t="shared" si="0"/>
        <v>8.311147521096314E-2</v>
      </c>
      <c r="V15" s="72">
        <f t="shared" si="1"/>
        <v>0.66203704781482142</v>
      </c>
      <c r="W15" s="51">
        <f t="shared" si="2"/>
        <v>2654453</v>
      </c>
      <c r="X15" s="51">
        <f>D15+E15+H15+I15</f>
        <v>511834</v>
      </c>
      <c r="Y15" s="72">
        <f t="shared" si="5"/>
        <v>0.19015844601776868</v>
      </c>
      <c r="Z15" s="72">
        <f t="shared" si="6"/>
        <v>0.12945919410372284</v>
      </c>
      <c r="AA15" s="72">
        <f t="shared" si="4"/>
        <v>0.1616511705982433</v>
      </c>
      <c r="AB15" s="8"/>
    </row>
    <row r="16" spans="1:28">
      <c r="A16" s="44">
        <v>2013</v>
      </c>
      <c r="B16" s="44">
        <v>1274042</v>
      </c>
      <c r="C16" s="44">
        <v>1285521</v>
      </c>
      <c r="D16" s="44">
        <v>106172</v>
      </c>
      <c r="E16" s="44">
        <v>129165</v>
      </c>
      <c r="F16" s="44">
        <v>108942</v>
      </c>
      <c r="G16" s="44">
        <v>36220</v>
      </c>
      <c r="H16" s="44">
        <v>248308</v>
      </c>
      <c r="I16" s="44">
        <v>55621</v>
      </c>
      <c r="J16" s="44">
        <v>131</v>
      </c>
      <c r="K16" s="44">
        <v>2443</v>
      </c>
      <c r="L16" s="44">
        <v>838</v>
      </c>
      <c r="M16" s="44">
        <v>77899</v>
      </c>
      <c r="N16" s="44">
        <v>48570</v>
      </c>
      <c r="O16" s="44">
        <v>165</v>
      </c>
      <c r="P16" s="44">
        <v>37</v>
      </c>
      <c r="Q16" s="44">
        <v>5098</v>
      </c>
      <c r="R16" s="44">
        <v>3149</v>
      </c>
      <c r="S16" s="44">
        <v>73</v>
      </c>
      <c r="T16" s="1"/>
      <c r="U16" s="72">
        <f t="shared" si="0"/>
        <v>8.4202297041039029E-2</v>
      </c>
      <c r="V16" s="72">
        <f t="shared" si="1"/>
        <v>0.67676484276015325</v>
      </c>
      <c r="W16" s="51">
        <f t="shared" si="2"/>
        <v>2704725</v>
      </c>
      <c r="X16" s="51">
        <f t="shared" si="3"/>
        <v>539266</v>
      </c>
      <c r="Y16" s="72">
        <f t="shared" si="5"/>
        <v>0.20402149339497105</v>
      </c>
      <c r="Z16" s="72">
        <f t="shared" si="6"/>
        <v>0.12265694541153262</v>
      </c>
      <c r="AA16" s="72">
        <f t="shared" si="4"/>
        <v>0.16623535638662376</v>
      </c>
      <c r="AB16" s="8"/>
    </row>
    <row r="17" spans="1:28">
      <c r="A17" s="44">
        <v>2014</v>
      </c>
      <c r="B17" s="44">
        <v>1305160</v>
      </c>
      <c r="C17" s="44">
        <v>1336134</v>
      </c>
      <c r="D17" s="44">
        <v>120218</v>
      </c>
      <c r="E17" s="44">
        <v>122656</v>
      </c>
      <c r="F17" s="44">
        <v>107732</v>
      </c>
      <c r="G17" s="44">
        <v>38945</v>
      </c>
      <c r="H17" s="44">
        <v>273563</v>
      </c>
      <c r="I17" s="44">
        <v>55166</v>
      </c>
      <c r="J17" s="44">
        <v>241</v>
      </c>
      <c r="K17" s="44">
        <v>2365</v>
      </c>
      <c r="L17" s="44">
        <v>846</v>
      </c>
      <c r="M17" s="44">
        <v>81222</v>
      </c>
      <c r="N17" s="44">
        <v>48831</v>
      </c>
      <c r="O17" s="44">
        <v>157</v>
      </c>
      <c r="P17" s="44">
        <v>40</v>
      </c>
      <c r="Q17" s="44">
        <v>5319</v>
      </c>
      <c r="R17" s="44">
        <v>3156</v>
      </c>
      <c r="S17" s="44">
        <v>73</v>
      </c>
      <c r="T17" s="1"/>
      <c r="U17" s="72">
        <f t="shared" si="0"/>
        <v>8.4209380313490748E-2</v>
      </c>
      <c r="V17" s="72">
        <f t="shared" si="1"/>
        <v>0.69147002772367194</v>
      </c>
      <c r="W17" s="51">
        <f t="shared" si="2"/>
        <v>2787971</v>
      </c>
      <c r="X17" s="51">
        <f t="shared" si="3"/>
        <v>571603</v>
      </c>
      <c r="Y17" s="72">
        <f t="shared" si="5"/>
        <v>0.21795919903601815</v>
      </c>
      <c r="Z17" s="72">
        <f t="shared" si="6"/>
        <v>0.11450955341003709</v>
      </c>
      <c r="AA17" s="72">
        <f t="shared" si="4"/>
        <v>0.17014151198931771</v>
      </c>
      <c r="AB17" s="8"/>
    </row>
    <row r="18" spans="1:28">
      <c r="A18" s="44">
        <v>2015</v>
      </c>
      <c r="B18" s="44">
        <v>1335970</v>
      </c>
      <c r="C18" s="44">
        <v>1391921</v>
      </c>
      <c r="D18" s="44">
        <v>134525</v>
      </c>
      <c r="E18" s="44">
        <v>116378</v>
      </c>
      <c r="F18" s="44">
        <v>105529</v>
      </c>
      <c r="G18" s="44">
        <v>42240</v>
      </c>
      <c r="H18" s="44">
        <v>301385</v>
      </c>
      <c r="I18" s="44">
        <v>54717</v>
      </c>
      <c r="J18" s="44">
        <v>502</v>
      </c>
      <c r="K18" s="44">
        <v>2292</v>
      </c>
      <c r="L18" s="44">
        <v>853</v>
      </c>
      <c r="M18" s="44">
        <v>84333</v>
      </c>
      <c r="N18" s="44">
        <v>49261</v>
      </c>
      <c r="O18" s="44">
        <v>152</v>
      </c>
      <c r="P18" s="44">
        <v>43</v>
      </c>
      <c r="Q18" s="44">
        <v>5560</v>
      </c>
      <c r="R18" s="44">
        <v>3146</v>
      </c>
      <c r="S18" s="44">
        <v>72</v>
      </c>
      <c r="T18" s="1"/>
      <c r="U18" s="72">
        <f t="shared" si="0"/>
        <v>8.4229725184084572E-2</v>
      </c>
      <c r="V18" s="72">
        <f t="shared" si="1"/>
        <v>0.7067324771618132</v>
      </c>
      <c r="W18" s="51">
        <f t="shared" si="2"/>
        <v>2875660</v>
      </c>
      <c r="X18" s="51">
        <f t="shared" si="3"/>
        <v>607005</v>
      </c>
      <c r="Y18" s="72">
        <f t="shared" si="5"/>
        <v>0.23218701945074302</v>
      </c>
      <c r="Z18" s="72">
        <f t="shared" si="6"/>
        <v>0.10658424575270237</v>
      </c>
      <c r="AA18" s="72">
        <f t="shared" si="4"/>
        <v>0.17429324956606507</v>
      </c>
      <c r="AB18" s="8"/>
    </row>
    <row r="19" spans="1:28">
      <c r="A19" s="44">
        <v>2016</v>
      </c>
      <c r="B19" s="44">
        <v>1374504</v>
      </c>
      <c r="C19" s="44">
        <v>1452824</v>
      </c>
      <c r="D19" s="44">
        <v>150946</v>
      </c>
      <c r="E19" s="44">
        <v>111613</v>
      </c>
      <c r="F19" s="44">
        <v>103752</v>
      </c>
      <c r="G19" s="44">
        <v>46967</v>
      </c>
      <c r="H19" s="44">
        <v>334024</v>
      </c>
      <c r="I19" s="44">
        <v>55211</v>
      </c>
      <c r="J19" s="44">
        <v>1565</v>
      </c>
      <c r="K19" s="44">
        <v>2193</v>
      </c>
      <c r="L19" s="44">
        <v>875</v>
      </c>
      <c r="M19" s="44">
        <v>87339</v>
      </c>
      <c r="N19" s="44">
        <v>49639</v>
      </c>
      <c r="O19" s="44">
        <v>146</v>
      </c>
      <c r="P19" s="44">
        <v>43</v>
      </c>
      <c r="Q19" s="44">
        <v>6168</v>
      </c>
      <c r="R19" s="44">
        <v>3159</v>
      </c>
      <c r="S19" s="44">
        <v>72</v>
      </c>
      <c r="T19" s="1"/>
      <c r="U19" s="72">
        <f t="shared" ref="U19" si="7">(D19+E19)/SUM(B19:E19)</f>
        <v>8.4973657612721756E-2</v>
      </c>
      <c r="V19" s="72">
        <f t="shared" ref="V19" si="8">(H19+I19)/SUM(F19:I19)</f>
        <v>0.7208669627412706</v>
      </c>
      <c r="W19" s="51">
        <f t="shared" ref="W19" si="9">B19+C19+F19+G19</f>
        <v>2978047</v>
      </c>
      <c r="X19" s="51">
        <f t="shared" ref="X19" si="10">D19+E19+H19+I19</f>
        <v>651794</v>
      </c>
      <c r="Y19" s="72">
        <f t="shared" si="5"/>
        <v>0.24702708704958065</v>
      </c>
      <c r="Z19" s="72">
        <f t="shared" si="6"/>
        <v>0.1000975030225937</v>
      </c>
      <c r="AA19" s="72">
        <f t="shared" ref="AA19" si="11">(D19+E19+H19+I19)/SUM(B19:I19)</f>
        <v>0.17956544102069485</v>
      </c>
      <c r="AB19" s="8"/>
    </row>
    <row r="20" spans="1:28">
      <c r="A20" s="44">
        <v>2017</v>
      </c>
      <c r="B20" s="44">
        <v>1411732</v>
      </c>
      <c r="C20" s="44">
        <v>1511263</v>
      </c>
      <c r="D20" s="44">
        <v>166137</v>
      </c>
      <c r="E20" s="44">
        <v>108441</v>
      </c>
      <c r="F20" s="44">
        <v>101214</v>
      </c>
      <c r="G20" s="44">
        <v>51795</v>
      </c>
      <c r="H20" s="44">
        <v>372067</v>
      </c>
      <c r="I20" s="44">
        <v>56567</v>
      </c>
      <c r="J20" s="44">
        <v>4451</v>
      </c>
      <c r="K20" s="44">
        <v>2113</v>
      </c>
      <c r="L20" s="44">
        <v>879</v>
      </c>
      <c r="M20" s="44">
        <v>91264</v>
      </c>
      <c r="N20" s="44">
        <v>50398</v>
      </c>
      <c r="O20" s="44">
        <v>136</v>
      </c>
      <c r="P20" s="44">
        <v>46</v>
      </c>
      <c r="Q20" s="44">
        <v>6686</v>
      </c>
      <c r="R20" s="44">
        <v>3162</v>
      </c>
      <c r="S20" s="44">
        <v>73</v>
      </c>
      <c r="T20" s="1"/>
      <c r="U20" s="72">
        <f t="shared" ref="U20" si="12">(D20+E20)/SUM(B20:E20)</f>
        <v>8.5870752598924252E-2</v>
      </c>
      <c r="V20" s="72">
        <f t="shared" ref="V20" si="13">(H20+I20)/SUM(F20:I20)</f>
        <v>0.73693657449672734</v>
      </c>
      <c r="W20" s="51">
        <f t="shared" ref="W20" si="14">B20+C20+F20+G20</f>
        <v>3076004</v>
      </c>
      <c r="X20" s="51">
        <f t="shared" ref="X20" si="15">D20+E20+H20+I20</f>
        <v>703212</v>
      </c>
      <c r="Y20" s="72">
        <f t="shared" si="5"/>
        <v>0.26239134144260534</v>
      </c>
      <c r="Z20" s="72">
        <f t="shared" si="6"/>
        <v>9.5487093664246625E-2</v>
      </c>
      <c r="AA20" s="72">
        <f t="shared" ref="AA20" si="16">(D20+E20+H20+I20)/SUM(B20:I20)</f>
        <v>0.18607351365997604</v>
      </c>
      <c r="AB20" s="8"/>
    </row>
    <row r="21" spans="1:28" ht="14.45" customHeight="1">
      <c r="A21" s="44">
        <v>2018</v>
      </c>
      <c r="B21" s="44">
        <v>1445338</v>
      </c>
      <c r="C21" s="44">
        <v>1540485</v>
      </c>
      <c r="D21" s="44">
        <v>179601</v>
      </c>
      <c r="E21" s="44">
        <v>103953</v>
      </c>
      <c r="F21" s="44">
        <v>97862</v>
      </c>
      <c r="G21" s="44">
        <v>55675</v>
      </c>
      <c r="H21" s="44">
        <v>410948</v>
      </c>
      <c r="I21" s="44">
        <v>57438</v>
      </c>
      <c r="J21" s="44">
        <v>8758</v>
      </c>
      <c r="K21" s="44">
        <v>2042</v>
      </c>
      <c r="L21" s="44">
        <v>885</v>
      </c>
      <c r="M21" s="44">
        <v>95205</v>
      </c>
      <c r="N21" s="44">
        <v>50997</v>
      </c>
      <c r="O21" s="44">
        <v>128</v>
      </c>
      <c r="P21" s="44">
        <v>47</v>
      </c>
      <c r="Q21" s="44">
        <v>7454</v>
      </c>
      <c r="R21" s="44">
        <v>3164</v>
      </c>
      <c r="S21" s="44">
        <v>92</v>
      </c>
      <c r="T21" s="1"/>
      <c r="U21" s="72">
        <f t="shared" ref="U21" si="17">(D21+E21)/SUM(B21:E21)</f>
        <v>8.6730285311238192E-2</v>
      </c>
      <c r="V21" s="72">
        <f t="shared" ref="V21" si="18">(H21+I21)/SUM(F21:I21)</f>
        <v>0.75312538690480979</v>
      </c>
      <c r="W21" s="51">
        <f t="shared" ref="W21" si="19">B21+C21+F21+G21</f>
        <v>3139360</v>
      </c>
      <c r="X21" s="51">
        <f t="shared" ref="X21" si="20">D21+E21+H21+I21</f>
        <v>751940</v>
      </c>
      <c r="Y21" s="72">
        <f t="shared" si="5"/>
        <v>0.27676591764073472</v>
      </c>
      <c r="Z21" s="72">
        <f t="shared" si="6"/>
        <v>9.1827207290144069E-2</v>
      </c>
      <c r="AA21" s="72">
        <f t="shared" ref="AA21" si="21">(D21+E21+H21+I21)/SUM(B21:I21)</f>
        <v>0.1932361935599928</v>
      </c>
      <c r="AB21" s="8"/>
    </row>
    <row r="22" spans="1:28">
      <c r="A22" s="44">
        <v>2019</v>
      </c>
      <c r="B22" s="44">
        <v>1474359</v>
      </c>
      <c r="C22" s="44">
        <v>1560899</v>
      </c>
      <c r="D22" s="44">
        <v>191223</v>
      </c>
      <c r="E22" s="44">
        <v>99625</v>
      </c>
      <c r="F22" s="44">
        <v>94747</v>
      </c>
      <c r="G22" s="44">
        <v>59026</v>
      </c>
      <c r="H22" s="44">
        <v>446322</v>
      </c>
      <c r="I22" s="44">
        <v>57708</v>
      </c>
      <c r="J22" s="44">
        <v>14047</v>
      </c>
      <c r="K22" s="44">
        <v>1978</v>
      </c>
      <c r="L22" s="44">
        <v>891</v>
      </c>
      <c r="M22" s="44">
        <v>98974</v>
      </c>
      <c r="N22" s="44">
        <v>51354</v>
      </c>
      <c r="O22" s="44">
        <v>125</v>
      </c>
      <c r="P22" s="44">
        <v>47</v>
      </c>
      <c r="Q22" s="44">
        <v>7741</v>
      </c>
      <c r="R22" s="44">
        <v>3139</v>
      </c>
      <c r="S22" s="44">
        <v>104</v>
      </c>
      <c r="T22" s="1"/>
      <c r="U22" s="72">
        <f t="shared" ref="U22" si="22">(D22+E22)/SUM(B22:E22)</f>
        <v>8.7443996072283925E-2</v>
      </c>
      <c r="V22" s="72">
        <f t="shared" ref="V22" si="23">(H22+I22)/SUM(F22:I22)</f>
        <v>0.76623244345191488</v>
      </c>
      <c r="W22" s="51">
        <f t="shared" ref="W22" si="24">B22+C22+F22+G22</f>
        <v>3189031</v>
      </c>
      <c r="X22" s="51">
        <f t="shared" ref="X22" si="25">D22+E22+H22+I22</f>
        <v>794878</v>
      </c>
      <c r="Y22" s="72">
        <f t="shared" si="5"/>
        <v>0.28891972495877238</v>
      </c>
      <c r="Z22" s="72">
        <f t="shared" si="6"/>
        <v>8.8525695200134133E-2</v>
      </c>
      <c r="AA22" s="72">
        <f t="shared" ref="AA22" si="26">(D22+E22+H22+I22)/SUM(B22:I22)</f>
        <v>0.19952212763895963</v>
      </c>
      <c r="AB22" s="8"/>
    </row>
    <row r="23" spans="1:28">
      <c r="A23" s="44">
        <v>2020</v>
      </c>
      <c r="B23" s="44">
        <v>1490403</v>
      </c>
      <c r="C23" s="44">
        <v>1563052</v>
      </c>
      <c r="D23" s="44">
        <v>197815</v>
      </c>
      <c r="E23" s="44">
        <v>96935</v>
      </c>
      <c r="F23" s="44">
        <v>92253</v>
      </c>
      <c r="G23" s="44">
        <v>61223</v>
      </c>
      <c r="H23" s="44">
        <v>471595</v>
      </c>
      <c r="I23" s="44">
        <v>57644</v>
      </c>
      <c r="J23" s="44">
        <v>17969</v>
      </c>
      <c r="K23" s="44">
        <v>1945</v>
      </c>
      <c r="L23" s="44">
        <v>887</v>
      </c>
      <c r="M23" s="44">
        <v>101870</v>
      </c>
      <c r="N23" s="44">
        <v>51691</v>
      </c>
      <c r="O23" s="44">
        <v>121</v>
      </c>
      <c r="P23" s="44">
        <v>46</v>
      </c>
      <c r="Q23" s="44">
        <v>7863</v>
      </c>
      <c r="R23" s="44">
        <v>3086</v>
      </c>
      <c r="S23" s="44">
        <v>98</v>
      </c>
      <c r="T23" s="1"/>
      <c r="U23" s="72">
        <f t="shared" ref="U23" si="27">(D23+E23)/SUM(B23:E23)</f>
        <v>8.8032244142757093E-2</v>
      </c>
      <c r="V23" s="72">
        <f t="shared" ref="V23" si="28">(H23+I23)/SUM(F23:I23)</f>
        <v>0.77519755681360447</v>
      </c>
      <c r="W23" s="51">
        <f t="shared" ref="W23" si="29">B23+C23+F23+G23</f>
        <v>3206931</v>
      </c>
      <c r="X23" s="51">
        <f t="shared" ref="X23" si="30">D23+E23+H23+I23</f>
        <v>823989</v>
      </c>
      <c r="Y23" s="72">
        <f t="shared" si="5"/>
        <v>0.29724262077576769</v>
      </c>
      <c r="Z23" s="72">
        <f t="shared" si="6"/>
        <v>8.689808157386722E-2</v>
      </c>
      <c r="AA23" s="72">
        <f t="shared" ref="AA23" si="31">(D23+E23+H23+I23)/SUM(B23:I23)</f>
        <v>0.20441710577237951</v>
      </c>
      <c r="AB23" s="8"/>
    </row>
    <row r="24" spans="1:28" s="44" customFormat="1" ht="11.25">
      <c r="A24" s="44">
        <v>2021</v>
      </c>
      <c r="B24" s="44">
        <v>1528539</v>
      </c>
      <c r="C24" s="44">
        <v>1568316</v>
      </c>
      <c r="D24" s="44">
        <v>203809</v>
      </c>
      <c r="E24" s="44">
        <v>96406</v>
      </c>
      <c r="F24" s="44">
        <v>90210</v>
      </c>
      <c r="G24" s="44">
        <v>61811</v>
      </c>
      <c r="H24" s="44">
        <v>504790</v>
      </c>
      <c r="I24" s="44">
        <v>56138</v>
      </c>
      <c r="J24" s="44">
        <v>27284</v>
      </c>
      <c r="K24" s="44">
        <v>1924</v>
      </c>
      <c r="L24" s="44">
        <v>900</v>
      </c>
      <c r="M24" s="44">
        <v>105669</v>
      </c>
      <c r="N24" s="44">
        <v>52377</v>
      </c>
      <c r="O24" s="44">
        <v>121</v>
      </c>
      <c r="P24" s="44">
        <v>46</v>
      </c>
      <c r="Q24" s="44">
        <v>8080</v>
      </c>
      <c r="R24" s="44">
        <v>3012</v>
      </c>
      <c r="S24" s="44">
        <v>153</v>
      </c>
      <c r="U24" s="72">
        <f t="shared" ref="U24" si="32">(D24+E24)/SUM(B24:E24)</f>
        <v>8.837468759843041E-2</v>
      </c>
      <c r="V24" s="72">
        <f t="shared" ref="V24" si="33">(H24+I24)/SUM(F24:I24)</f>
        <v>0.78677156430544115</v>
      </c>
      <c r="W24" s="51">
        <f t="shared" ref="W24" si="34">B24+C24+F24+G24</f>
        <v>3248876</v>
      </c>
      <c r="X24" s="51">
        <f t="shared" ref="X24" si="35">D24+E24+H24+I24</f>
        <v>861143</v>
      </c>
      <c r="Y24" s="72">
        <f t="shared" ref="Y24" si="36">(D24+H24)/(B24+D24+F24+H24)</f>
        <v>0.30446628523108704</v>
      </c>
      <c r="Z24" s="72">
        <f t="shared" ref="Z24" si="37">(E24+I24)/(C24+E24+G24+I24)</f>
        <v>8.5570472622261765E-2</v>
      </c>
      <c r="AA24" s="72">
        <f t="shared" ref="AA24" si="38">(D24+E24+H24+I24)/SUM(B24:I24)</f>
        <v>0.20952287568500291</v>
      </c>
    </row>
    <row r="26" spans="1:28">
      <c r="B26" s="44" t="s">
        <v>476</v>
      </c>
    </row>
    <row r="27" spans="1:28">
      <c r="B27" s="44" t="s">
        <v>475</v>
      </c>
    </row>
  </sheetData>
  <mergeCells count="1">
    <mergeCell ref="P1:Q1"/>
  </mergeCells>
  <phoneticPr fontId="6" type="noConversion"/>
  <hyperlinks>
    <hyperlink ref="P1:Q1" location="Contents!A1" display="Back to Contents"/>
  </hyperlinks>
  <pageMargins left="0.75" right="0.75" top="1" bottom="1" header="0.5" footer="0.5"/>
  <pageSetup paperSize="9" orientation="landscape" horizontalDpi="4294967292" verticalDpi="4294967292"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F27"/>
  <sheetViews>
    <sheetView workbookViewId="0">
      <selection activeCell="Z36" sqref="Z36"/>
    </sheetView>
  </sheetViews>
  <sheetFormatPr defaultColWidth="8.85546875" defaultRowHeight="12.75"/>
  <cols>
    <col min="1" max="1" width="11.7109375" customWidth="1"/>
    <col min="2" max="2" width="11.42578125" customWidth="1"/>
    <col min="3" max="3" width="13" customWidth="1"/>
    <col min="4" max="4" width="12.42578125" customWidth="1"/>
    <col min="5" max="5" width="12.5703125" bestFit="1" customWidth="1"/>
    <col min="6" max="8" width="11.7109375" bestFit="1" customWidth="1"/>
    <col min="9" max="9" width="11" customWidth="1"/>
    <col min="10" max="10" width="9.5703125" bestFit="1" customWidth="1"/>
    <col min="12" max="12" width="9.5703125" bestFit="1" customWidth="1"/>
    <col min="13" max="13" width="5.7109375" customWidth="1"/>
    <col min="14" max="17" width="14.28515625" customWidth="1"/>
    <col min="18" max="18" width="12.42578125" customWidth="1"/>
    <col min="25" max="25" width="5.7109375" customWidth="1"/>
    <col min="26" max="29" width="10.85546875" customWidth="1"/>
  </cols>
  <sheetData>
    <row r="1" spans="1:32" ht="26.25" customHeight="1">
      <c r="B1" s="17" t="s">
        <v>636</v>
      </c>
      <c r="C1" s="13"/>
      <c r="D1" s="13"/>
      <c r="E1" s="13"/>
      <c r="F1" s="13"/>
      <c r="G1" s="13"/>
      <c r="H1" s="13"/>
      <c r="I1" s="13"/>
      <c r="J1" s="33"/>
      <c r="K1" s="33"/>
      <c r="L1" s="33"/>
      <c r="M1" s="60"/>
      <c r="N1" s="17" t="s">
        <v>607</v>
      </c>
      <c r="O1" s="33"/>
      <c r="P1" s="33"/>
      <c r="Q1" s="33"/>
      <c r="R1" s="33"/>
      <c r="S1" s="33"/>
      <c r="T1" s="33"/>
      <c r="U1" s="33"/>
      <c r="V1" s="221" t="s">
        <v>249</v>
      </c>
      <c r="W1" s="221"/>
      <c r="X1" s="33"/>
      <c r="Y1" s="44"/>
      <c r="Z1" s="17" t="s">
        <v>555</v>
      </c>
      <c r="AA1" s="33"/>
      <c r="AB1" s="33"/>
      <c r="AC1" s="33"/>
    </row>
    <row r="2" spans="1:32" s="44" customFormat="1" ht="33.75">
      <c r="A2" s="63" t="s">
        <v>212</v>
      </c>
      <c r="B2" s="60" t="s">
        <v>180</v>
      </c>
      <c r="C2" s="60" t="s">
        <v>181</v>
      </c>
      <c r="D2" s="60" t="s">
        <v>184</v>
      </c>
      <c r="E2" s="60" t="s">
        <v>185</v>
      </c>
      <c r="F2" s="60" t="s">
        <v>473</v>
      </c>
      <c r="G2" s="60" t="s">
        <v>254</v>
      </c>
      <c r="H2" s="60" t="s">
        <v>255</v>
      </c>
      <c r="I2" s="60" t="s">
        <v>256</v>
      </c>
      <c r="J2" s="60" t="s">
        <v>257</v>
      </c>
      <c r="K2" s="60" t="s">
        <v>258</v>
      </c>
      <c r="L2" s="60" t="s">
        <v>264</v>
      </c>
      <c r="M2" s="60"/>
      <c r="N2" s="60" t="s">
        <v>182</v>
      </c>
      <c r="O2" s="60" t="s">
        <v>183</v>
      </c>
      <c r="P2" s="60" t="s">
        <v>186</v>
      </c>
      <c r="Q2" s="60" t="s">
        <v>187</v>
      </c>
      <c r="R2" s="60" t="s">
        <v>535</v>
      </c>
      <c r="S2" s="60" t="s">
        <v>91</v>
      </c>
      <c r="T2" s="60" t="s">
        <v>259</v>
      </c>
      <c r="U2" s="60" t="s">
        <v>260</v>
      </c>
      <c r="V2" s="60" t="s">
        <v>248</v>
      </c>
      <c r="W2" s="60" t="s">
        <v>261</v>
      </c>
      <c r="X2" s="60" t="s">
        <v>283</v>
      </c>
      <c r="Y2" s="60"/>
      <c r="Z2" s="60" t="s">
        <v>262</v>
      </c>
      <c r="AA2" s="60" t="s">
        <v>263</v>
      </c>
      <c r="AB2" s="60" t="s">
        <v>606</v>
      </c>
      <c r="AC2" s="60" t="s">
        <v>605</v>
      </c>
    </row>
    <row r="3" spans="1:32">
      <c r="A3" s="68">
        <v>2001</v>
      </c>
      <c r="B3" s="68">
        <v>26317.614088999999</v>
      </c>
      <c r="C3" s="68">
        <v>2488.8073352000001</v>
      </c>
      <c r="D3" s="68">
        <v>2332.2143474</v>
      </c>
      <c r="E3" s="68">
        <v>2852.3642761999999</v>
      </c>
      <c r="F3" s="68">
        <v>0.43299709730000002</v>
      </c>
      <c r="G3" s="68">
        <v>232.88021599999999</v>
      </c>
      <c r="H3" s="68">
        <v>35.175362006</v>
      </c>
      <c r="I3" s="68">
        <v>2153.4565262000001</v>
      </c>
      <c r="J3" s="68">
        <v>5.0018263392</v>
      </c>
      <c r="K3" s="68">
        <v>136.72239716999999</v>
      </c>
      <c r="L3" s="68">
        <v>1.3216418676999999</v>
      </c>
      <c r="M3" s="65"/>
      <c r="N3" s="68">
        <v>2154699</v>
      </c>
      <c r="O3" s="68">
        <v>158503</v>
      </c>
      <c r="P3" s="68">
        <v>197592</v>
      </c>
      <c r="Q3" s="68">
        <v>164285</v>
      </c>
      <c r="R3" s="68">
        <v>54</v>
      </c>
      <c r="S3" s="68">
        <v>76284</v>
      </c>
      <c r="T3" s="68">
        <v>6188</v>
      </c>
      <c r="U3" s="68">
        <v>93754</v>
      </c>
      <c r="V3" s="68">
        <v>334</v>
      </c>
      <c r="W3" s="68">
        <v>4277</v>
      </c>
      <c r="X3" s="68">
        <v>64</v>
      </c>
      <c r="Y3" s="44"/>
      <c r="Z3" s="65">
        <f t="shared" ref="Z3:Z21" si="0">B3+D3</f>
        <v>28649.828436399999</v>
      </c>
      <c r="AA3" s="65">
        <f t="shared" ref="AA3:AA21" si="1">C3+E3</f>
        <v>5341.1716114000001</v>
      </c>
      <c r="AB3" s="65">
        <f>Z3/(N3+P3)*1000000</f>
        <v>12179.542597578275</v>
      </c>
      <c r="AC3" s="65">
        <f>AA3/(O3+Q3)*1000000</f>
        <v>16546.995586576948</v>
      </c>
      <c r="AE3" s="5"/>
      <c r="AF3" s="5"/>
    </row>
    <row r="4" spans="1:32">
      <c r="A4" s="68">
        <v>2002</v>
      </c>
      <c r="B4" s="68">
        <v>27184.964357000001</v>
      </c>
      <c r="C4" s="68">
        <v>2616.9845785000002</v>
      </c>
      <c r="D4" s="68">
        <v>2260.1509532</v>
      </c>
      <c r="E4" s="68">
        <v>3021.6188873000001</v>
      </c>
      <c r="F4" s="68">
        <v>0.38238923809999997</v>
      </c>
      <c r="G4" s="68">
        <v>231.34375994999999</v>
      </c>
      <c r="H4" s="68">
        <v>33.722900039999999</v>
      </c>
      <c r="I4" s="68">
        <v>2246.8007680999999</v>
      </c>
      <c r="J4" s="68">
        <v>4.4615004794999997</v>
      </c>
      <c r="K4" s="68">
        <v>146.84768485000001</v>
      </c>
      <c r="L4" s="68">
        <v>1.2915508354</v>
      </c>
      <c r="M4" s="65"/>
      <c r="N4" s="68">
        <v>2228556</v>
      </c>
      <c r="O4" s="68">
        <v>173888</v>
      </c>
      <c r="P4" s="68">
        <v>194486</v>
      </c>
      <c r="Q4" s="68">
        <v>176695</v>
      </c>
      <c r="R4" s="68">
        <v>53</v>
      </c>
      <c r="S4" s="68">
        <v>79384</v>
      </c>
      <c r="T4" s="68">
        <v>5914</v>
      </c>
      <c r="U4" s="68">
        <v>98459</v>
      </c>
      <c r="V4" s="68">
        <v>326</v>
      </c>
      <c r="W4" s="68">
        <v>4721</v>
      </c>
      <c r="X4" s="68">
        <v>63</v>
      </c>
      <c r="Y4" s="44"/>
      <c r="Z4" s="65">
        <f t="shared" si="0"/>
        <v>29445.115310200003</v>
      </c>
      <c r="AA4" s="65">
        <f t="shared" si="1"/>
        <v>5638.6034658000008</v>
      </c>
      <c r="AB4" s="65">
        <f t="shared" ref="AB4:AB19" si="2">Z4/(N4+P4)*1000000</f>
        <v>12152.12749518993</v>
      </c>
      <c r="AC4" s="65">
        <f t="shared" ref="AC4:AC19" si="3">AA4/(O4+Q4)*1000000</f>
        <v>16083.505092374702</v>
      </c>
      <c r="AE4" s="5"/>
      <c r="AF4" s="5"/>
    </row>
    <row r="5" spans="1:32">
      <c r="A5" s="68">
        <v>2003</v>
      </c>
      <c r="B5" s="68">
        <v>27900.069509000001</v>
      </c>
      <c r="C5" s="68">
        <v>2853.2193467000002</v>
      </c>
      <c r="D5" s="68">
        <v>2180.0353442000001</v>
      </c>
      <c r="E5" s="68">
        <v>3216.9957252999998</v>
      </c>
      <c r="F5" s="68">
        <v>0.35993869169999998</v>
      </c>
      <c r="G5" s="68">
        <v>233.86070172000001</v>
      </c>
      <c r="H5" s="68">
        <v>31.112105995</v>
      </c>
      <c r="I5" s="68">
        <v>2329.9737642999999</v>
      </c>
      <c r="J5" s="68">
        <v>4.0205926117999997</v>
      </c>
      <c r="K5" s="68">
        <v>157.15135659000001</v>
      </c>
      <c r="L5" s="68">
        <v>1.3930133095999999</v>
      </c>
      <c r="M5" s="65"/>
      <c r="N5" s="68">
        <v>2320698</v>
      </c>
      <c r="O5" s="68">
        <v>194376</v>
      </c>
      <c r="P5" s="68">
        <v>191083</v>
      </c>
      <c r="Q5" s="68">
        <v>191106</v>
      </c>
      <c r="R5" s="68">
        <v>55</v>
      </c>
      <c r="S5" s="68">
        <v>83972</v>
      </c>
      <c r="T5" s="68">
        <v>5614</v>
      </c>
      <c r="U5" s="68">
        <v>104668</v>
      </c>
      <c r="V5" s="68">
        <v>313</v>
      </c>
      <c r="W5" s="68">
        <v>5139</v>
      </c>
      <c r="X5" s="68">
        <v>67</v>
      </c>
      <c r="Y5" s="44"/>
      <c r="Z5" s="65">
        <f t="shared" si="0"/>
        <v>30080.104853200002</v>
      </c>
      <c r="AA5" s="65">
        <f t="shared" si="1"/>
        <v>6070.215072</v>
      </c>
      <c r="AB5" s="65">
        <f t="shared" si="2"/>
        <v>11975.608085736776</v>
      </c>
      <c r="AC5" s="65">
        <f t="shared" si="3"/>
        <v>15747.077871340296</v>
      </c>
      <c r="AE5" s="5"/>
      <c r="AF5" s="5"/>
    </row>
    <row r="6" spans="1:32">
      <c r="A6" s="68">
        <v>2004</v>
      </c>
      <c r="B6" s="68">
        <v>28467.195925</v>
      </c>
      <c r="C6" s="68">
        <v>3080.440474</v>
      </c>
      <c r="D6" s="68">
        <v>2093.4151108999999</v>
      </c>
      <c r="E6" s="68">
        <v>3468.1198844</v>
      </c>
      <c r="F6" s="68">
        <v>0.30825738479999998</v>
      </c>
      <c r="G6" s="68">
        <v>239.93059998000001</v>
      </c>
      <c r="H6" s="68">
        <v>28.831419645</v>
      </c>
      <c r="I6" s="68">
        <v>2481.6834368</v>
      </c>
      <c r="J6" s="68">
        <v>4.1157501253</v>
      </c>
      <c r="K6" s="68">
        <v>174.83581717000001</v>
      </c>
      <c r="L6" s="68">
        <v>1.3457358689000001</v>
      </c>
      <c r="M6" s="65"/>
      <c r="N6" s="68">
        <v>2412592</v>
      </c>
      <c r="O6" s="68">
        <v>210964</v>
      </c>
      <c r="P6" s="68">
        <v>188344</v>
      </c>
      <c r="Q6" s="68">
        <v>207813</v>
      </c>
      <c r="R6" s="68">
        <v>56</v>
      </c>
      <c r="S6" s="68">
        <v>90096</v>
      </c>
      <c r="T6" s="68">
        <v>5367</v>
      </c>
      <c r="U6" s="68">
        <v>112326</v>
      </c>
      <c r="V6" s="68">
        <v>298</v>
      </c>
      <c r="W6" s="68">
        <v>5607</v>
      </c>
      <c r="X6" s="68">
        <v>67</v>
      </c>
      <c r="Y6" s="44"/>
      <c r="Z6" s="65">
        <f t="shared" si="0"/>
        <v>30560.611035900001</v>
      </c>
      <c r="AA6" s="65">
        <f t="shared" si="1"/>
        <v>6548.5603584</v>
      </c>
      <c r="AB6" s="65">
        <f t="shared" si="2"/>
        <v>11749.851221214209</v>
      </c>
      <c r="AC6" s="65">
        <f t="shared" si="3"/>
        <v>15637.344836034454</v>
      </c>
      <c r="AE6" s="5"/>
      <c r="AF6" s="5"/>
    </row>
    <row r="7" spans="1:32">
      <c r="A7" s="68">
        <v>2005</v>
      </c>
      <c r="B7" s="68">
        <v>28556.199863999998</v>
      </c>
      <c r="C7" s="68">
        <v>3173.1723618999999</v>
      </c>
      <c r="D7" s="68">
        <v>1995.1249488000001</v>
      </c>
      <c r="E7" s="68">
        <v>3667.8735743000002</v>
      </c>
      <c r="F7" s="68">
        <v>0.32940068960000002</v>
      </c>
      <c r="G7" s="68">
        <v>271.01595058999999</v>
      </c>
      <c r="H7" s="68">
        <v>25.472447708000001</v>
      </c>
      <c r="I7" s="68">
        <v>2554.3713053000001</v>
      </c>
      <c r="J7" s="68">
        <v>4.0478995731999996</v>
      </c>
      <c r="K7" s="68">
        <v>188.19543160000001</v>
      </c>
      <c r="L7" s="68">
        <v>1.3038462919</v>
      </c>
      <c r="M7" s="65"/>
      <c r="N7" s="68">
        <v>2498120</v>
      </c>
      <c r="O7" s="68">
        <v>226898</v>
      </c>
      <c r="P7" s="68">
        <v>185422</v>
      </c>
      <c r="Q7" s="68">
        <v>225118</v>
      </c>
      <c r="R7" s="68">
        <v>57</v>
      </c>
      <c r="S7" s="68">
        <v>100637</v>
      </c>
      <c r="T7" s="68">
        <v>5159</v>
      </c>
      <c r="U7" s="68">
        <v>119215</v>
      </c>
      <c r="V7" s="68">
        <v>295</v>
      </c>
      <c r="W7" s="68">
        <v>5966</v>
      </c>
      <c r="X7" s="68">
        <v>69</v>
      </c>
      <c r="Y7" s="44"/>
      <c r="Z7" s="65">
        <f t="shared" si="0"/>
        <v>30551.324812799998</v>
      </c>
      <c r="AA7" s="65">
        <f t="shared" si="1"/>
        <v>6841.0459362000001</v>
      </c>
      <c r="AB7" s="65">
        <f t="shared" si="2"/>
        <v>11384.701567107948</v>
      </c>
      <c r="AC7" s="65">
        <f t="shared" si="3"/>
        <v>15134.521645693958</v>
      </c>
      <c r="AE7" s="5"/>
      <c r="AF7" s="5"/>
    </row>
    <row r="8" spans="1:32">
      <c r="A8" s="68">
        <v>2006</v>
      </c>
      <c r="B8" s="68">
        <v>28364.569754</v>
      </c>
      <c r="C8" s="68">
        <v>3174.0380316000001</v>
      </c>
      <c r="D8" s="68">
        <v>1894.6283163999999</v>
      </c>
      <c r="E8" s="68">
        <v>3862.2984624000001</v>
      </c>
      <c r="F8" s="68">
        <v>0.3502059803</v>
      </c>
      <c r="G8" s="68">
        <v>313.80570204999998</v>
      </c>
      <c r="H8" s="68">
        <v>22.129146157000001</v>
      </c>
      <c r="I8" s="68">
        <v>2591.0865549</v>
      </c>
      <c r="J8" s="68">
        <v>3.8829783451000002</v>
      </c>
      <c r="K8" s="68">
        <v>196.28812898000001</v>
      </c>
      <c r="L8" s="68">
        <v>1.2611128039999999</v>
      </c>
      <c r="M8" s="65"/>
      <c r="N8" s="68">
        <v>2552566</v>
      </c>
      <c r="O8" s="68">
        <v>234387</v>
      </c>
      <c r="P8" s="68">
        <v>181358</v>
      </c>
      <c r="Q8" s="68">
        <v>240400</v>
      </c>
      <c r="R8" s="68">
        <v>57</v>
      </c>
      <c r="S8" s="68">
        <v>113311</v>
      </c>
      <c r="T8" s="68">
        <v>4853</v>
      </c>
      <c r="U8" s="68">
        <v>124571</v>
      </c>
      <c r="V8" s="68">
        <v>297</v>
      </c>
      <c r="W8" s="68">
        <v>6248</v>
      </c>
      <c r="X8" s="68">
        <v>69</v>
      </c>
      <c r="Y8" s="44"/>
      <c r="Z8" s="65">
        <f t="shared" si="0"/>
        <v>30259.198070400002</v>
      </c>
      <c r="AA8" s="65">
        <f t="shared" si="1"/>
        <v>7036.3364940000001</v>
      </c>
      <c r="AB8" s="65">
        <f t="shared" si="2"/>
        <v>11068.046540576841</v>
      </c>
      <c r="AC8" s="65">
        <f t="shared" si="3"/>
        <v>14819.985580902594</v>
      </c>
      <c r="AE8" s="5"/>
      <c r="AF8" s="5"/>
    </row>
    <row r="9" spans="1:32">
      <c r="A9" s="68">
        <v>2007</v>
      </c>
      <c r="B9" s="68">
        <v>28709.421665999998</v>
      </c>
      <c r="C9" s="68">
        <v>3190.2949582000001</v>
      </c>
      <c r="D9" s="68">
        <v>1826.4170806</v>
      </c>
      <c r="E9" s="68">
        <v>4108.1445229999999</v>
      </c>
      <c r="F9" s="68">
        <v>0.32798862439999998</v>
      </c>
      <c r="G9" s="68">
        <v>340.09577804999998</v>
      </c>
      <c r="H9" s="68">
        <v>20.859332401</v>
      </c>
      <c r="I9" s="68">
        <v>2663.6418981000002</v>
      </c>
      <c r="J9" s="68">
        <v>3.5864283977999998</v>
      </c>
      <c r="K9" s="68">
        <v>204.45806352</v>
      </c>
      <c r="L9" s="68">
        <v>1.1471806639</v>
      </c>
      <c r="M9" s="65"/>
      <c r="N9" s="68">
        <v>2600850</v>
      </c>
      <c r="O9" s="68">
        <v>239403</v>
      </c>
      <c r="P9" s="68">
        <v>177403</v>
      </c>
      <c r="Q9" s="68">
        <v>256466</v>
      </c>
      <c r="R9" s="68">
        <v>58</v>
      </c>
      <c r="S9" s="68">
        <v>126223</v>
      </c>
      <c r="T9" s="68">
        <v>4617</v>
      </c>
      <c r="U9" s="68">
        <v>129664</v>
      </c>
      <c r="V9" s="68">
        <v>284</v>
      </c>
      <c r="W9" s="68">
        <v>6780</v>
      </c>
      <c r="X9" s="68">
        <v>70</v>
      </c>
      <c r="Y9" s="44"/>
      <c r="Z9" s="65">
        <f t="shared" si="0"/>
        <v>30535.838746599999</v>
      </c>
      <c r="AA9" s="65">
        <f t="shared" si="1"/>
        <v>7298.4394812</v>
      </c>
      <c r="AB9" s="65">
        <f t="shared" si="2"/>
        <v>10991.021604799851</v>
      </c>
      <c r="AC9" s="65">
        <f t="shared" si="3"/>
        <v>14718.483069520378</v>
      </c>
      <c r="AE9" s="5"/>
      <c r="AF9" s="5"/>
    </row>
    <row r="10" spans="1:32">
      <c r="A10" s="68">
        <v>2008</v>
      </c>
      <c r="B10" s="68">
        <v>28116.599993</v>
      </c>
      <c r="C10" s="68">
        <v>3088.1337853999999</v>
      </c>
      <c r="D10" s="68">
        <v>1742.2589908</v>
      </c>
      <c r="E10" s="68">
        <v>4281.5399587000002</v>
      </c>
      <c r="F10" s="68">
        <v>0.2916309265</v>
      </c>
      <c r="G10" s="68">
        <v>379.07581090999997</v>
      </c>
      <c r="H10" s="68">
        <v>18.733416208000001</v>
      </c>
      <c r="I10" s="68">
        <v>2655.2062655</v>
      </c>
      <c r="J10" s="68">
        <v>3.2040532781</v>
      </c>
      <c r="K10" s="68">
        <v>211.28743549000001</v>
      </c>
      <c r="L10" s="68">
        <v>1.1105572985000001</v>
      </c>
      <c r="M10" s="65"/>
      <c r="N10" s="68">
        <v>2615742</v>
      </c>
      <c r="O10" s="68">
        <v>240790</v>
      </c>
      <c r="P10" s="68">
        <v>173237</v>
      </c>
      <c r="Q10" s="68">
        <v>268752</v>
      </c>
      <c r="R10" s="68">
        <v>59</v>
      </c>
      <c r="S10" s="68">
        <v>140863</v>
      </c>
      <c r="T10" s="68">
        <v>4397</v>
      </c>
      <c r="U10" s="68">
        <v>133507</v>
      </c>
      <c r="V10" s="68">
        <v>270</v>
      </c>
      <c r="W10" s="68">
        <v>7372</v>
      </c>
      <c r="X10" s="68">
        <v>99</v>
      </c>
      <c r="Y10" s="44"/>
      <c r="Z10" s="65">
        <f t="shared" si="0"/>
        <v>29858.858983800001</v>
      </c>
      <c r="AA10" s="65">
        <f t="shared" si="1"/>
        <v>7369.6737441000005</v>
      </c>
      <c r="AB10" s="65">
        <f t="shared" si="2"/>
        <v>10706.017859510595</v>
      </c>
      <c r="AC10" s="65">
        <f t="shared" si="3"/>
        <v>14463.329311617101</v>
      </c>
      <c r="AE10" s="5"/>
      <c r="AF10" s="5"/>
    </row>
    <row r="11" spans="1:32">
      <c r="A11" s="68">
        <v>2009</v>
      </c>
      <c r="B11" s="68">
        <v>28218.370600999999</v>
      </c>
      <c r="C11" s="68">
        <v>3073.5276024999998</v>
      </c>
      <c r="D11" s="68">
        <v>1687.4945029</v>
      </c>
      <c r="E11" s="68">
        <v>4329.9991634999997</v>
      </c>
      <c r="F11" s="68">
        <v>0.28146458930000001</v>
      </c>
      <c r="G11" s="68">
        <v>394.01269023999998</v>
      </c>
      <c r="H11" s="68">
        <v>16.637009043999999</v>
      </c>
      <c r="I11" s="68">
        <v>2517.3842112000002</v>
      </c>
      <c r="J11" s="68">
        <v>2.8669547797999999</v>
      </c>
      <c r="K11" s="68">
        <v>217.44935290000001</v>
      </c>
      <c r="L11" s="68">
        <v>1.4639524107999999</v>
      </c>
      <c r="M11" s="65"/>
      <c r="N11" s="68">
        <v>2592358</v>
      </c>
      <c r="O11" s="68">
        <v>238723</v>
      </c>
      <c r="P11" s="68">
        <v>166920</v>
      </c>
      <c r="Q11" s="68">
        <v>273319</v>
      </c>
      <c r="R11" s="68">
        <v>67</v>
      </c>
      <c r="S11" s="68">
        <v>147274</v>
      </c>
      <c r="T11" s="68">
        <v>4178</v>
      </c>
      <c r="U11" s="68">
        <v>132868</v>
      </c>
      <c r="V11" s="68">
        <v>259</v>
      </c>
      <c r="W11" s="68">
        <v>7725</v>
      </c>
      <c r="X11" s="68">
        <v>98</v>
      </c>
      <c r="Y11" s="44"/>
      <c r="Z11" s="65">
        <f t="shared" si="0"/>
        <v>29905.8651039</v>
      </c>
      <c r="AA11" s="65">
        <f t="shared" si="1"/>
        <v>7403.526765999999</v>
      </c>
      <c r="AB11" s="65">
        <f t="shared" si="2"/>
        <v>10838.29360575484</v>
      </c>
      <c r="AC11" s="65">
        <f t="shared" si="3"/>
        <v>14458.827139179988</v>
      </c>
      <c r="AE11" s="5"/>
      <c r="AF11" s="5"/>
    </row>
    <row r="12" spans="1:32">
      <c r="A12" s="68">
        <v>2010</v>
      </c>
      <c r="B12" s="68">
        <v>28169.854447000002</v>
      </c>
      <c r="C12" s="68">
        <v>3054.2171905</v>
      </c>
      <c r="D12" s="68">
        <v>1635.3866293999999</v>
      </c>
      <c r="E12" s="68">
        <v>4418.4191184000001</v>
      </c>
      <c r="F12" s="68">
        <v>0.28230595670000003</v>
      </c>
      <c r="G12" s="68">
        <v>390.61214010999998</v>
      </c>
      <c r="H12" s="68">
        <v>15.789028151</v>
      </c>
      <c r="I12" s="68">
        <v>2516.4665003</v>
      </c>
      <c r="J12" s="68">
        <v>2.5263009543999999</v>
      </c>
      <c r="K12" s="68">
        <v>225.07405613</v>
      </c>
      <c r="L12" s="68">
        <v>1.8362726918000001</v>
      </c>
      <c r="M12" s="65"/>
      <c r="N12" s="68">
        <v>2612514</v>
      </c>
      <c r="O12" s="68">
        <v>238448</v>
      </c>
      <c r="P12" s="68">
        <v>162833</v>
      </c>
      <c r="Q12" s="68">
        <v>280875</v>
      </c>
      <c r="R12" s="68">
        <v>74</v>
      </c>
      <c r="S12" s="68">
        <v>150408</v>
      </c>
      <c r="T12" s="68">
        <v>3985</v>
      </c>
      <c r="U12" s="68">
        <v>132055</v>
      </c>
      <c r="V12" s="68">
        <v>249</v>
      </c>
      <c r="W12" s="68">
        <v>7900</v>
      </c>
      <c r="X12" s="68">
        <v>77</v>
      </c>
      <c r="Y12" s="44"/>
      <c r="Z12" s="65">
        <f t="shared" si="0"/>
        <v>29805.241076400001</v>
      </c>
      <c r="AA12" s="65">
        <f t="shared" si="1"/>
        <v>7472.6363089000006</v>
      </c>
      <c r="AB12" s="65">
        <f t="shared" si="2"/>
        <v>10739.284520602288</v>
      </c>
      <c r="AC12" s="65">
        <f t="shared" si="3"/>
        <v>14389.188056180838</v>
      </c>
      <c r="AE12" s="5"/>
      <c r="AF12" s="5"/>
    </row>
    <row r="13" spans="1:32">
      <c r="A13" s="68">
        <v>2011</v>
      </c>
      <c r="B13" s="68">
        <v>27744.684390999999</v>
      </c>
      <c r="C13" s="68">
        <v>2998.5522747999999</v>
      </c>
      <c r="D13" s="68">
        <v>1569.7653345000001</v>
      </c>
      <c r="E13" s="68">
        <v>4508.9417929000001</v>
      </c>
      <c r="F13" s="68">
        <v>0.35174212249999998</v>
      </c>
      <c r="G13" s="68">
        <v>379.32112537</v>
      </c>
      <c r="H13" s="68">
        <v>13.972424701</v>
      </c>
      <c r="I13" s="68">
        <v>2524.5780429000001</v>
      </c>
      <c r="J13" s="68">
        <v>1.8811745458</v>
      </c>
      <c r="K13" s="68">
        <v>222.55203943000001</v>
      </c>
      <c r="L13" s="68">
        <v>1.7615635938</v>
      </c>
      <c r="M13" s="65"/>
      <c r="N13" s="68">
        <v>2628723</v>
      </c>
      <c r="O13" s="68">
        <v>239679</v>
      </c>
      <c r="P13" s="68">
        <v>159733</v>
      </c>
      <c r="Q13" s="68">
        <v>290005</v>
      </c>
      <c r="R13" s="68">
        <v>87</v>
      </c>
      <c r="S13" s="68">
        <v>152652</v>
      </c>
      <c r="T13" s="68">
        <v>3788</v>
      </c>
      <c r="U13" s="68">
        <v>131360</v>
      </c>
      <c r="V13" s="68">
        <v>235</v>
      </c>
      <c r="W13" s="68">
        <v>8103</v>
      </c>
      <c r="X13" s="68">
        <v>77</v>
      </c>
      <c r="Y13" s="44"/>
      <c r="Z13" s="65">
        <f t="shared" si="0"/>
        <v>29314.449725499999</v>
      </c>
      <c r="AA13" s="65">
        <f t="shared" si="1"/>
        <v>7507.4940676999995</v>
      </c>
      <c r="AB13" s="65">
        <f t="shared" si="2"/>
        <v>10512.789057994818</v>
      </c>
      <c r="AC13" s="65">
        <f t="shared" si="3"/>
        <v>14173.533781839737</v>
      </c>
      <c r="AE13" s="5"/>
      <c r="AF13" s="5"/>
    </row>
    <row r="14" spans="1:32">
      <c r="A14" s="68">
        <v>2012</v>
      </c>
      <c r="B14" s="68">
        <v>27668.046547999998</v>
      </c>
      <c r="C14" s="68">
        <v>3044.5831972999999</v>
      </c>
      <c r="D14" s="68">
        <v>1535.5310016999999</v>
      </c>
      <c r="E14" s="68">
        <v>4648.7783244000002</v>
      </c>
      <c r="F14" s="68">
        <v>0.56403256430000004</v>
      </c>
      <c r="G14" s="68">
        <v>378.09904373000001</v>
      </c>
      <c r="H14" s="68">
        <v>12.155691101</v>
      </c>
      <c r="I14" s="68">
        <v>2514.5288117</v>
      </c>
      <c r="J14" s="68">
        <v>1.7167231147999999</v>
      </c>
      <c r="K14" s="68">
        <v>229.29558459</v>
      </c>
      <c r="L14" s="68">
        <v>1.4695289972000001</v>
      </c>
      <c r="M14" s="65"/>
      <c r="N14" s="68">
        <v>2632410</v>
      </c>
      <c r="O14" s="68">
        <v>242787</v>
      </c>
      <c r="P14" s="68">
        <v>156025</v>
      </c>
      <c r="Q14" s="68">
        <v>300806</v>
      </c>
      <c r="R14" s="68">
        <v>112</v>
      </c>
      <c r="S14" s="68">
        <v>152697</v>
      </c>
      <c r="T14" s="68">
        <v>3612</v>
      </c>
      <c r="U14" s="68">
        <v>130725</v>
      </c>
      <c r="V14" s="68">
        <v>212</v>
      </c>
      <c r="W14" s="68">
        <v>8262</v>
      </c>
      <c r="X14" s="68">
        <v>77</v>
      </c>
      <c r="Y14" s="44"/>
      <c r="Z14" s="65">
        <f t="shared" si="0"/>
        <v>29203.5775497</v>
      </c>
      <c r="AA14" s="65">
        <f t="shared" si="1"/>
        <v>7693.3615217000006</v>
      </c>
      <c r="AB14" s="65">
        <f t="shared" si="2"/>
        <v>10473.106796357097</v>
      </c>
      <c r="AC14" s="65">
        <f t="shared" si="3"/>
        <v>14152.79726137018</v>
      </c>
      <c r="AE14" s="5"/>
      <c r="AF14" s="5"/>
    </row>
    <row r="15" spans="1:32">
      <c r="A15" s="68">
        <v>2013</v>
      </c>
      <c r="B15" s="68">
        <v>27843.019574000002</v>
      </c>
      <c r="C15" s="68">
        <v>3156.8509024</v>
      </c>
      <c r="D15" s="68">
        <v>1520.8202137000001</v>
      </c>
      <c r="E15" s="68">
        <v>4923.7378890999998</v>
      </c>
      <c r="F15" s="68">
        <v>0.64684087940000001</v>
      </c>
      <c r="G15" s="68">
        <v>386.36127578999998</v>
      </c>
      <c r="H15" s="68">
        <v>11.128602075</v>
      </c>
      <c r="I15" s="68">
        <v>2571.3268082</v>
      </c>
      <c r="J15" s="68">
        <v>1.4240814765000001</v>
      </c>
      <c r="K15" s="68">
        <v>236.29586977</v>
      </c>
      <c r="L15" s="68">
        <v>1.4321480635999999</v>
      </c>
      <c r="M15" s="65"/>
      <c r="N15" s="68">
        <v>2683542</v>
      </c>
      <c r="O15" s="68">
        <v>249831</v>
      </c>
      <c r="P15" s="68">
        <v>154971</v>
      </c>
      <c r="Q15" s="68">
        <v>319867</v>
      </c>
      <c r="R15" s="68">
        <v>138</v>
      </c>
      <c r="S15" s="68">
        <v>156938</v>
      </c>
      <c r="T15" s="68">
        <v>3452</v>
      </c>
      <c r="U15" s="68">
        <v>132035</v>
      </c>
      <c r="V15" s="68">
        <v>199</v>
      </c>
      <c r="W15" s="68">
        <v>8474</v>
      </c>
      <c r="X15" s="68">
        <v>74</v>
      </c>
      <c r="Y15" s="44"/>
      <c r="Z15" s="65">
        <f t="shared" si="0"/>
        <v>29363.839787700002</v>
      </c>
      <c r="AA15" s="65">
        <f t="shared" si="1"/>
        <v>8080.5887915000003</v>
      </c>
      <c r="AB15" s="65">
        <f t="shared" si="2"/>
        <v>10344.796655044385</v>
      </c>
      <c r="AC15" s="65">
        <f t="shared" si="3"/>
        <v>14183.986588508298</v>
      </c>
      <c r="AE15" s="5"/>
      <c r="AF15" s="5"/>
    </row>
    <row r="16" spans="1:32">
      <c r="A16" s="68">
        <v>2014</v>
      </c>
      <c r="B16" s="68">
        <v>28299.831214999998</v>
      </c>
      <c r="C16" s="68">
        <v>3258.4377674000002</v>
      </c>
      <c r="D16" s="68">
        <v>1515.527198</v>
      </c>
      <c r="E16" s="68">
        <v>5290.5981654999996</v>
      </c>
      <c r="F16" s="68">
        <v>1.2050020949</v>
      </c>
      <c r="G16" s="68">
        <v>391.02061860999999</v>
      </c>
      <c r="H16" s="68">
        <v>10.410700937</v>
      </c>
      <c r="I16" s="68">
        <v>2663.4956913999999</v>
      </c>
      <c r="J16" s="68">
        <v>1.202334585</v>
      </c>
      <c r="K16" s="68">
        <v>245.84032633000001</v>
      </c>
      <c r="L16" s="68">
        <v>1.5044458189000001</v>
      </c>
      <c r="M16" s="65"/>
      <c r="N16" s="68">
        <v>2769490</v>
      </c>
      <c r="O16" s="68">
        <v>256765</v>
      </c>
      <c r="P16" s="68">
        <v>155938</v>
      </c>
      <c r="Q16" s="68">
        <v>344455</v>
      </c>
      <c r="R16" s="68">
        <v>250</v>
      </c>
      <c r="S16" s="68">
        <v>162295</v>
      </c>
      <c r="T16" s="68">
        <v>3366</v>
      </c>
      <c r="U16" s="68">
        <v>134972</v>
      </c>
      <c r="V16" s="68">
        <v>192</v>
      </c>
      <c r="W16" s="68">
        <v>8657</v>
      </c>
      <c r="X16" s="68">
        <v>74</v>
      </c>
      <c r="Y16" s="44"/>
      <c r="Z16" s="65">
        <f t="shared" si="0"/>
        <v>29815.358412999998</v>
      </c>
      <c r="AA16" s="65">
        <f t="shared" si="1"/>
        <v>8549.0359329000003</v>
      </c>
      <c r="AB16" s="65">
        <f t="shared" si="2"/>
        <v>10191.793615498313</v>
      </c>
      <c r="AC16" s="65">
        <f t="shared" si="3"/>
        <v>14219.480278267523</v>
      </c>
      <c r="AE16" s="5"/>
      <c r="AF16" s="5"/>
    </row>
    <row r="17" spans="1:32">
      <c r="A17" s="68">
        <v>2015</v>
      </c>
      <c r="B17" s="68">
        <v>29210.945627000001</v>
      </c>
      <c r="C17" s="68">
        <v>3355.6534264000002</v>
      </c>
      <c r="D17" s="68">
        <v>1517.8994857</v>
      </c>
      <c r="E17" s="68">
        <v>5723.3173968999999</v>
      </c>
      <c r="F17" s="68">
        <v>3.1377189336</v>
      </c>
      <c r="G17" s="68">
        <v>400.18793096000002</v>
      </c>
      <c r="H17" s="68">
        <v>9.5672848496</v>
      </c>
      <c r="I17" s="68">
        <v>2720.3637388000002</v>
      </c>
      <c r="J17" s="68">
        <v>1.1495522949999999</v>
      </c>
      <c r="K17" s="68">
        <v>253.17276973</v>
      </c>
      <c r="L17" s="68">
        <v>1.5000415077</v>
      </c>
      <c r="M17" s="65"/>
      <c r="N17" s="68">
        <v>2866706</v>
      </c>
      <c r="O17" s="68">
        <v>264402</v>
      </c>
      <c r="P17" s="68">
        <v>156852</v>
      </c>
      <c r="Q17" s="68">
        <v>372376</v>
      </c>
      <c r="R17" s="68">
        <v>512</v>
      </c>
      <c r="S17" s="68">
        <v>168828</v>
      </c>
      <c r="T17" s="68">
        <v>3295</v>
      </c>
      <c r="U17" s="68">
        <v>138599</v>
      </c>
      <c r="V17" s="68">
        <v>187</v>
      </c>
      <c r="W17" s="68">
        <v>8890</v>
      </c>
      <c r="X17" s="68">
        <v>74</v>
      </c>
      <c r="Y17" s="44"/>
      <c r="Z17" s="65">
        <f t="shared" si="0"/>
        <v>30728.845112700001</v>
      </c>
      <c r="AA17" s="65">
        <f t="shared" si="1"/>
        <v>9078.9708233000001</v>
      </c>
      <c r="AB17" s="65">
        <f t="shared" si="2"/>
        <v>10163.140615361108</v>
      </c>
      <c r="AC17" s="65">
        <f t="shared" si="3"/>
        <v>14257.670370678636</v>
      </c>
      <c r="AE17" s="5"/>
      <c r="AF17" s="5"/>
    </row>
    <row r="18" spans="1:32">
      <c r="A18" s="68">
        <v>2016</v>
      </c>
      <c r="B18" s="68">
        <v>30391.864003999999</v>
      </c>
      <c r="C18" s="68">
        <v>3499.3635823999998</v>
      </c>
      <c r="D18" s="68">
        <v>1540.5916626999999</v>
      </c>
      <c r="E18" s="68">
        <v>6267.7841261000003</v>
      </c>
      <c r="F18" s="68">
        <v>9.0894869310999997</v>
      </c>
      <c r="G18" s="68">
        <v>413.40195311999997</v>
      </c>
      <c r="H18" s="68">
        <v>9.6210034065999999</v>
      </c>
      <c r="I18" s="68">
        <v>2796.2135302000002</v>
      </c>
      <c r="J18" s="68">
        <v>1.0197051276</v>
      </c>
      <c r="K18" s="68">
        <v>265.65072235999997</v>
      </c>
      <c r="L18" s="68">
        <v>1.4777084004000001</v>
      </c>
      <c r="M18" s="65"/>
      <c r="N18" s="68">
        <v>2964201</v>
      </c>
      <c r="O18" s="68">
        <v>275133</v>
      </c>
      <c r="P18" s="68">
        <v>159182</v>
      </c>
      <c r="Q18" s="68">
        <v>405086</v>
      </c>
      <c r="R18" s="68">
        <v>1585</v>
      </c>
      <c r="S18" s="68">
        <v>174283</v>
      </c>
      <c r="T18" s="68">
        <v>3223</v>
      </c>
      <c r="U18" s="68">
        <v>141774</v>
      </c>
      <c r="V18" s="68">
        <v>184</v>
      </c>
      <c r="W18" s="68">
        <v>9457</v>
      </c>
      <c r="X18" s="68">
        <v>72</v>
      </c>
      <c r="Y18" s="44"/>
      <c r="Z18" s="65">
        <f t="shared" si="0"/>
        <v>31932.4556667</v>
      </c>
      <c r="AA18" s="65">
        <f t="shared" si="1"/>
        <v>9767.1477085000006</v>
      </c>
      <c r="AB18" s="65">
        <f t="shared" si="2"/>
        <v>10223.675952228721</v>
      </c>
      <c r="AC18" s="65">
        <f t="shared" si="3"/>
        <v>14358.828125206735</v>
      </c>
      <c r="AE18" s="5"/>
      <c r="AF18" s="5"/>
    </row>
    <row r="19" spans="1:32">
      <c r="A19" s="68">
        <v>2017</v>
      </c>
      <c r="B19" s="68">
        <v>31078.239496999999</v>
      </c>
      <c r="C19" s="68">
        <v>3618.2296756999999</v>
      </c>
      <c r="D19" s="68">
        <v>1547.8466735</v>
      </c>
      <c r="E19" s="68">
        <v>6847.1540714000002</v>
      </c>
      <c r="F19" s="68">
        <v>30.482385108999999</v>
      </c>
      <c r="G19" s="68">
        <v>417.73574803999998</v>
      </c>
      <c r="H19" s="68">
        <v>9.3185236876000008</v>
      </c>
      <c r="I19" s="68">
        <v>2935.3752488</v>
      </c>
      <c r="J19" s="68">
        <v>0.88635671760000001</v>
      </c>
      <c r="K19" s="68">
        <v>283.86486244000002</v>
      </c>
      <c r="L19" s="68">
        <v>1.4861461531</v>
      </c>
      <c r="M19" s="65"/>
      <c r="N19" s="68">
        <v>3083028</v>
      </c>
      <c r="O19" s="68">
        <v>287605</v>
      </c>
      <c r="P19" s="68">
        <v>161827</v>
      </c>
      <c r="Q19" s="68">
        <v>445816</v>
      </c>
      <c r="R19" s="68">
        <v>4457</v>
      </c>
      <c r="S19" s="68">
        <v>179799</v>
      </c>
      <c r="T19" s="68">
        <v>3112</v>
      </c>
      <c r="U19" s="68">
        <v>146574</v>
      </c>
      <c r="V19" s="68">
        <v>181</v>
      </c>
      <c r="W19" s="68">
        <v>10004</v>
      </c>
      <c r="X19" s="68">
        <v>73</v>
      </c>
      <c r="Y19" s="44"/>
      <c r="Z19" s="65">
        <f t="shared" si="0"/>
        <v>32626.086170499999</v>
      </c>
      <c r="AA19" s="65">
        <f t="shared" si="1"/>
        <v>10465.383747100001</v>
      </c>
      <c r="AB19" s="65">
        <f t="shared" si="2"/>
        <v>10054.713129092055</v>
      </c>
      <c r="AC19" s="65">
        <f t="shared" si="3"/>
        <v>14269.272010346036</v>
      </c>
      <c r="AE19" s="5"/>
      <c r="AF19" s="5"/>
    </row>
    <row r="20" spans="1:32">
      <c r="A20" s="68">
        <v>2018</v>
      </c>
      <c r="B20" s="68">
        <v>31456.006298</v>
      </c>
      <c r="C20" s="68">
        <v>3706.7274959000001</v>
      </c>
      <c r="D20" s="68">
        <v>1518.6642265</v>
      </c>
      <c r="E20" s="68">
        <v>7444.1213722000002</v>
      </c>
      <c r="F20" s="68">
        <v>76.860359621000001</v>
      </c>
      <c r="G20" s="68">
        <v>431.42873659000003</v>
      </c>
      <c r="H20" s="68">
        <v>8.8727568059999999</v>
      </c>
      <c r="I20" s="68">
        <v>3024.8217245000001</v>
      </c>
      <c r="J20" s="68">
        <v>0.88219197189999998</v>
      </c>
      <c r="K20" s="68">
        <v>301.04154463999998</v>
      </c>
      <c r="L20" s="68">
        <v>1.5695808356000001</v>
      </c>
      <c r="M20" s="65"/>
      <c r="N20" s="68">
        <v>3160972</v>
      </c>
      <c r="O20" s="68">
        <v>297348</v>
      </c>
      <c r="P20" s="68">
        <v>162409</v>
      </c>
      <c r="Q20" s="68">
        <v>486940</v>
      </c>
      <c r="R20" s="68">
        <v>8789</v>
      </c>
      <c r="S20" s="68">
        <v>185176</v>
      </c>
      <c r="T20" s="68">
        <v>3037</v>
      </c>
      <c r="U20" s="68">
        <v>151254</v>
      </c>
      <c r="V20" s="68">
        <v>177</v>
      </c>
      <c r="W20" s="68">
        <v>10762</v>
      </c>
      <c r="X20" s="68">
        <v>93</v>
      </c>
      <c r="Y20" s="44"/>
      <c r="Z20" s="65">
        <f t="shared" si="0"/>
        <v>32974.670524499998</v>
      </c>
      <c r="AA20" s="65">
        <f t="shared" si="1"/>
        <v>11150.8488681</v>
      </c>
      <c r="AB20" s="65">
        <f t="shared" ref="AB20" si="4">Z20/(N20+P20)*1000000</f>
        <v>9922.025348432815</v>
      </c>
      <c r="AC20" s="65">
        <f t="shared" ref="AC20" si="5">AA20/(O20+Q20)*1000000</f>
        <v>14217.798650623239</v>
      </c>
      <c r="AE20" s="5"/>
      <c r="AF20" s="5"/>
    </row>
    <row r="21" spans="1:32">
      <c r="A21" s="68">
        <v>2019</v>
      </c>
      <c r="B21" s="68">
        <v>30770.718594000002</v>
      </c>
      <c r="C21" s="68">
        <v>3666.4725572000002</v>
      </c>
      <c r="D21" s="68">
        <v>1449.2158109</v>
      </c>
      <c r="E21" s="68">
        <v>7842.2099947999995</v>
      </c>
      <c r="F21" s="68">
        <v>132.76078612000001</v>
      </c>
      <c r="G21" s="68">
        <v>435.26919938999998</v>
      </c>
      <c r="H21" s="68">
        <v>8.2910188501000004</v>
      </c>
      <c r="I21" s="68">
        <v>3043.1690376000001</v>
      </c>
      <c r="J21" s="68">
        <v>0.86985126239999999</v>
      </c>
      <c r="K21" s="68">
        <v>310.89881194999998</v>
      </c>
      <c r="L21" s="68">
        <v>2.0868921101</v>
      </c>
      <c r="M21" s="65"/>
      <c r="N21" s="68">
        <v>3212743</v>
      </c>
      <c r="O21" s="68">
        <v>304529</v>
      </c>
      <c r="P21" s="68">
        <v>162422</v>
      </c>
      <c r="Q21" s="68">
        <v>523367</v>
      </c>
      <c r="R21" s="68">
        <v>14118</v>
      </c>
      <c r="S21" s="68">
        <v>189074</v>
      </c>
      <c r="T21" s="68">
        <v>2952</v>
      </c>
      <c r="U21" s="68">
        <v>155645</v>
      </c>
      <c r="V21" s="68">
        <v>170</v>
      </c>
      <c r="W21" s="68">
        <v>11042</v>
      </c>
      <c r="X21" s="68">
        <v>105</v>
      </c>
      <c r="Y21" s="44"/>
      <c r="Z21" s="65">
        <f t="shared" si="0"/>
        <v>32219.934404900003</v>
      </c>
      <c r="AA21" s="65">
        <f t="shared" si="1"/>
        <v>11508.682552</v>
      </c>
      <c r="AB21" s="65">
        <f t="shared" ref="AB21" si="6">Z21/(N21+P21)*1000000</f>
        <v>9546.1805289222903</v>
      </c>
      <c r="AC21" s="65">
        <f t="shared" ref="AC21" si="7">AA21/(O21+Q21)*1000000</f>
        <v>13901.121097335898</v>
      </c>
      <c r="AE21" s="5"/>
      <c r="AF21" s="5"/>
    </row>
    <row r="22" spans="1:32">
      <c r="A22" s="68">
        <v>2020</v>
      </c>
      <c r="B22" s="68">
        <v>29283.795308000001</v>
      </c>
      <c r="C22" s="68">
        <v>3529.892773</v>
      </c>
      <c r="D22" s="68">
        <v>1362.9118865</v>
      </c>
      <c r="E22" s="68">
        <v>8009.0738934999999</v>
      </c>
      <c r="F22" s="68">
        <v>174.41824578000001</v>
      </c>
      <c r="G22" s="68">
        <v>423.33787717000001</v>
      </c>
      <c r="H22" s="68">
        <v>8.0074706039999999</v>
      </c>
      <c r="I22" s="68">
        <v>3009.3805029</v>
      </c>
      <c r="J22" s="68">
        <v>0.69738191800000005</v>
      </c>
      <c r="K22" s="68">
        <v>271.24435975</v>
      </c>
      <c r="L22" s="68">
        <v>2.464369059</v>
      </c>
      <c r="M22" s="65"/>
      <c r="N22" s="68">
        <v>3214787</v>
      </c>
      <c r="O22" s="68">
        <v>306641</v>
      </c>
      <c r="P22" s="68">
        <v>160999</v>
      </c>
      <c r="Q22" s="68">
        <v>547363</v>
      </c>
      <c r="R22" s="68">
        <v>18048</v>
      </c>
      <c r="S22" s="68">
        <v>192635</v>
      </c>
      <c r="T22" s="68">
        <v>2865</v>
      </c>
      <c r="U22" s="68">
        <v>158156</v>
      </c>
      <c r="V22" s="68">
        <v>163</v>
      </c>
      <c r="W22" s="68">
        <v>11120</v>
      </c>
      <c r="X22" s="68">
        <v>121</v>
      </c>
      <c r="Y22" s="44"/>
      <c r="Z22" s="65">
        <f t="shared" ref="Z22" si="8">B22+D22</f>
        <v>30646.707194499999</v>
      </c>
      <c r="AA22" s="65">
        <f t="shared" ref="AA22" si="9">C22+E22</f>
        <v>11538.9666665</v>
      </c>
      <c r="AB22" s="65">
        <f t="shared" ref="AB22" si="10">Z22/(N22+P22)*1000000</f>
        <v>9078.3915788797021</v>
      </c>
      <c r="AC22" s="65">
        <f t="shared" ref="AC22" si="11">AA22/(O22+Q22)*1000000</f>
        <v>13511.607283455347</v>
      </c>
      <c r="AE22" s="5"/>
      <c r="AF22" s="5"/>
    </row>
    <row r="23" spans="1:32" s="44" customFormat="1" ht="11.25">
      <c r="A23" s="68">
        <v>2021</v>
      </c>
      <c r="B23" s="68">
        <v>29657.307882000001</v>
      </c>
      <c r="C23" s="68">
        <v>3572.9354573000001</v>
      </c>
      <c r="D23" s="68">
        <v>1334.6159907000001</v>
      </c>
      <c r="E23" s="68">
        <v>8527.9906723000004</v>
      </c>
      <c r="F23" s="68">
        <v>256.61352942000002</v>
      </c>
      <c r="G23" s="68">
        <v>413.52185686000001</v>
      </c>
      <c r="H23" s="68">
        <v>8.0070501622000005</v>
      </c>
      <c r="I23" s="68">
        <v>3164.0700063999998</v>
      </c>
      <c r="J23" s="68">
        <v>0.65808780730000005</v>
      </c>
      <c r="K23" s="68">
        <v>260.00583452000001</v>
      </c>
      <c r="L23" s="68">
        <v>4.4906073429999998</v>
      </c>
      <c r="M23" s="150"/>
      <c r="N23" s="68">
        <v>3258672</v>
      </c>
      <c r="O23" s="68">
        <v>313043</v>
      </c>
      <c r="P23" s="68">
        <v>159116</v>
      </c>
      <c r="Q23" s="68">
        <v>582455</v>
      </c>
      <c r="R23" s="68">
        <v>27565</v>
      </c>
      <c r="S23" s="68">
        <v>196947</v>
      </c>
      <c r="T23" s="68">
        <v>2812</v>
      </c>
      <c r="U23" s="68">
        <v>162889</v>
      </c>
      <c r="V23" s="68">
        <v>159</v>
      </c>
      <c r="W23" s="68">
        <v>11250</v>
      </c>
      <c r="X23" s="68">
        <v>173</v>
      </c>
      <c r="Z23" s="65">
        <f t="shared" ref="Z23" si="12">B23+D23</f>
        <v>30991.923872700001</v>
      </c>
      <c r="AA23" s="65">
        <f t="shared" ref="AA23" si="13">C23+E23</f>
        <v>12100.9261296</v>
      </c>
      <c r="AB23" s="65">
        <f t="shared" ref="AB23" si="14">Z23/(N23+P23)*1000000</f>
        <v>9067.8309692409239</v>
      </c>
      <c r="AC23" s="65">
        <f t="shared" ref="AC23" si="15">AA23/(O23+Q23)*1000000</f>
        <v>13513.068850628366</v>
      </c>
    </row>
    <row r="24" spans="1:32" s="44" customFormat="1" ht="11.25">
      <c r="A24" s="60"/>
      <c r="B24" s="40"/>
      <c r="C24" s="40"/>
      <c r="D24" s="40"/>
      <c r="E24" s="40"/>
      <c r="G24" s="40"/>
      <c r="H24" s="40"/>
      <c r="I24" s="40"/>
    </row>
    <row r="26" spans="1:32">
      <c r="N26" s="44" t="s">
        <v>359</v>
      </c>
    </row>
    <row r="27" spans="1:32">
      <c r="N27" s="44" t="s">
        <v>284</v>
      </c>
    </row>
  </sheetData>
  <mergeCells count="1">
    <mergeCell ref="V1:W1"/>
  </mergeCells>
  <phoneticPr fontId="0" type="noConversion"/>
  <hyperlinks>
    <hyperlink ref="V1:W1" location="Contents!A1" display="Back to Contents"/>
  </hyperlinks>
  <pageMargins left="0.75" right="0.75" top="1" bottom="1" header="0.5" footer="0.5"/>
  <pageSetup paperSize="9" orientation="landscape" horizontalDpi="4294967292" verticalDpi="4294967292"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I45"/>
  <sheetViews>
    <sheetView zoomScale="99" zoomScaleNormal="99" workbookViewId="0">
      <selection activeCell="R35" sqref="R35"/>
    </sheetView>
  </sheetViews>
  <sheetFormatPr defaultRowHeight="12.75"/>
  <cols>
    <col min="1" max="1" width="9" style="112" bestFit="1" customWidth="1"/>
    <col min="2" max="2" width="8.28515625" customWidth="1"/>
    <col min="3" max="3" width="9.7109375" bestFit="1" customWidth="1"/>
    <col min="4" max="4" width="9.28515625" bestFit="1" customWidth="1"/>
    <col min="5" max="5" width="9.7109375" bestFit="1" customWidth="1"/>
    <col min="6" max="8" width="9.28515625" bestFit="1" customWidth="1"/>
    <col min="9" max="11" width="12.140625" customWidth="1"/>
    <col min="12" max="13" width="10.7109375" customWidth="1"/>
    <col min="14" max="16" width="9.28515625" bestFit="1" customWidth="1"/>
    <col min="17" max="17" width="10.7109375" bestFit="1" customWidth="1"/>
    <col min="18" max="18" width="10.140625" bestFit="1" customWidth="1"/>
    <col min="20" max="20" width="8.5703125" customWidth="1"/>
    <col min="26" max="28" width="12.140625" customWidth="1"/>
    <col min="29" max="30" width="10.7109375" customWidth="1"/>
    <col min="33" max="33" width="12" bestFit="1" customWidth="1"/>
    <col min="35" max="35" width="10.140625" bestFit="1" customWidth="1"/>
  </cols>
  <sheetData>
    <row r="1" spans="1:35" ht="26.25" customHeight="1">
      <c r="B1" s="17" t="s">
        <v>794</v>
      </c>
      <c r="C1" s="13"/>
      <c r="D1" s="13"/>
      <c r="E1" s="13"/>
      <c r="F1" s="13"/>
      <c r="G1" s="13"/>
      <c r="H1" s="13"/>
      <c r="I1" s="13"/>
      <c r="J1" s="13"/>
      <c r="K1" s="13"/>
      <c r="L1" s="13"/>
      <c r="M1" s="13"/>
      <c r="N1" s="13"/>
      <c r="O1" s="33"/>
      <c r="P1" s="221" t="s">
        <v>249</v>
      </c>
      <c r="Q1" s="221"/>
      <c r="R1" s="221"/>
      <c r="T1" s="17" t="s">
        <v>795</v>
      </c>
      <c r="U1" s="13"/>
      <c r="V1" s="13"/>
      <c r="W1" s="13"/>
      <c r="X1" s="13"/>
      <c r="Y1" s="13"/>
      <c r="Z1" s="13"/>
      <c r="AA1" s="13"/>
      <c r="AB1" s="13"/>
      <c r="AC1" s="13"/>
      <c r="AD1" s="13"/>
      <c r="AE1" s="13"/>
      <c r="AF1" s="13"/>
      <c r="AG1" s="13"/>
      <c r="AH1" s="13"/>
      <c r="AI1" s="33"/>
    </row>
    <row r="2" spans="1:35" ht="33.75">
      <c r="A2" s="80"/>
      <c r="B2" s="79" t="s">
        <v>222</v>
      </c>
      <c r="C2" s="79" t="s">
        <v>608</v>
      </c>
      <c r="D2" s="79" t="s">
        <v>691</v>
      </c>
      <c r="E2" s="79" t="s">
        <v>209</v>
      </c>
      <c r="F2" s="79" t="s">
        <v>609</v>
      </c>
      <c r="G2" s="79" t="s">
        <v>692</v>
      </c>
      <c r="H2" s="79" t="s">
        <v>562</v>
      </c>
      <c r="I2" s="79" t="s">
        <v>610</v>
      </c>
      <c r="J2" s="79" t="s">
        <v>611</v>
      </c>
      <c r="K2" s="79" t="s">
        <v>616</v>
      </c>
      <c r="L2" s="79" t="s">
        <v>612</v>
      </c>
      <c r="M2" s="79" t="s">
        <v>613</v>
      </c>
      <c r="N2" s="79" t="s">
        <v>614</v>
      </c>
      <c r="O2" s="79" t="s">
        <v>615</v>
      </c>
      <c r="P2" s="79" t="s">
        <v>351</v>
      </c>
      <c r="Q2" s="51" t="s">
        <v>221</v>
      </c>
      <c r="R2" s="153" t="s">
        <v>480</v>
      </c>
      <c r="T2" s="79" t="s">
        <v>222</v>
      </c>
      <c r="U2" s="79" t="s">
        <v>608</v>
      </c>
      <c r="V2" s="79" t="s">
        <v>691</v>
      </c>
      <c r="W2" s="79" t="s">
        <v>209</v>
      </c>
      <c r="X2" s="79" t="s">
        <v>692</v>
      </c>
      <c r="Y2" s="79" t="s">
        <v>562</v>
      </c>
      <c r="Z2" s="79" t="s">
        <v>610</v>
      </c>
      <c r="AA2" s="79" t="s">
        <v>616</v>
      </c>
      <c r="AB2" s="79" t="s">
        <v>612</v>
      </c>
      <c r="AC2" s="79" t="s">
        <v>614</v>
      </c>
      <c r="AD2" s="79" t="s">
        <v>615</v>
      </c>
      <c r="AE2" s="79" t="s">
        <v>351</v>
      </c>
      <c r="AF2" s="51" t="s">
        <v>221</v>
      </c>
      <c r="AG2" s="153" t="s">
        <v>480</v>
      </c>
    </row>
    <row r="3" spans="1:35">
      <c r="A3" s="68">
        <v>2000</v>
      </c>
      <c r="B3" s="68">
        <v>2200117</v>
      </c>
      <c r="C3" s="68">
        <v>1</v>
      </c>
      <c r="D3" s="68">
        <v>0</v>
      </c>
      <c r="E3" s="68">
        <v>293595</v>
      </c>
      <c r="F3" s="68">
        <v>0</v>
      </c>
      <c r="G3" s="68">
        <v>0</v>
      </c>
      <c r="H3" s="68">
        <v>61</v>
      </c>
      <c r="I3" s="68">
        <v>0</v>
      </c>
      <c r="J3" s="68">
        <v>0</v>
      </c>
      <c r="K3" s="68">
        <v>0</v>
      </c>
      <c r="L3" s="68">
        <v>0</v>
      </c>
      <c r="M3" s="68">
        <v>0</v>
      </c>
      <c r="N3" s="68">
        <v>886</v>
      </c>
      <c r="O3" s="68">
        <v>258</v>
      </c>
      <c r="P3" s="68">
        <v>408</v>
      </c>
      <c r="Q3" s="68">
        <v>2495326</v>
      </c>
      <c r="R3" s="236">
        <f>H3+I3+J3+K3+L3+M3</f>
        <v>61</v>
      </c>
      <c r="T3" s="44">
        <v>2678</v>
      </c>
      <c r="U3" s="44">
        <v>0</v>
      </c>
      <c r="V3" s="44">
        <v>0</v>
      </c>
      <c r="W3" s="44">
        <v>59</v>
      </c>
      <c r="X3" s="44">
        <v>0</v>
      </c>
      <c r="Y3" s="44">
        <v>8</v>
      </c>
      <c r="Z3" s="44">
        <v>0</v>
      </c>
      <c r="AA3" s="44">
        <v>0</v>
      </c>
      <c r="AB3" s="44">
        <v>0</v>
      </c>
      <c r="AC3" s="44">
        <v>12555</v>
      </c>
      <c r="AD3" s="44">
        <v>12192</v>
      </c>
      <c r="AE3" s="44">
        <v>2467834</v>
      </c>
      <c r="AF3" s="44">
        <v>2495326</v>
      </c>
      <c r="AG3" s="153">
        <f>Y3+Z3+AB3</f>
        <v>8</v>
      </c>
    </row>
    <row r="4" spans="1:35">
      <c r="A4" s="68">
        <v>2001</v>
      </c>
      <c r="B4" s="68">
        <v>2248763</v>
      </c>
      <c r="C4" s="68">
        <v>3</v>
      </c>
      <c r="D4" s="68">
        <v>0</v>
      </c>
      <c r="E4" s="68">
        <v>313669</v>
      </c>
      <c r="F4" s="68">
        <v>0</v>
      </c>
      <c r="G4" s="68">
        <v>0</v>
      </c>
      <c r="H4" s="68">
        <v>62</v>
      </c>
      <c r="I4" s="68">
        <v>0</v>
      </c>
      <c r="J4" s="68">
        <v>0</v>
      </c>
      <c r="K4" s="68">
        <v>0</v>
      </c>
      <c r="L4" s="68">
        <v>0</v>
      </c>
      <c r="M4" s="68">
        <v>0</v>
      </c>
      <c r="N4" s="68">
        <v>955</v>
      </c>
      <c r="O4" s="68">
        <v>209</v>
      </c>
      <c r="P4" s="68">
        <v>354</v>
      </c>
      <c r="Q4" s="68">
        <v>2564015</v>
      </c>
      <c r="R4" s="153">
        <f t="shared" ref="R4:R21" si="0">H4+I4+J4+L4+M4</f>
        <v>62</v>
      </c>
      <c r="T4" s="44">
        <v>2856</v>
      </c>
      <c r="U4" s="44">
        <v>0</v>
      </c>
      <c r="V4" s="44">
        <v>0</v>
      </c>
      <c r="W4" s="44">
        <v>65</v>
      </c>
      <c r="X4" s="44">
        <v>0</v>
      </c>
      <c r="Y4" s="44">
        <v>10</v>
      </c>
      <c r="Z4" s="44">
        <v>0</v>
      </c>
      <c r="AA4" s="44">
        <v>0</v>
      </c>
      <c r="AB4" s="44">
        <v>0</v>
      </c>
      <c r="AC4" s="44">
        <v>11238</v>
      </c>
      <c r="AD4" s="44">
        <v>10248</v>
      </c>
      <c r="AE4" s="44">
        <v>2539598</v>
      </c>
      <c r="AF4" s="44">
        <v>2564015</v>
      </c>
      <c r="AG4" s="153">
        <f t="shared" ref="AG4:AG22" si="1">Y4+Z4+AB4</f>
        <v>10</v>
      </c>
    </row>
    <row r="5" spans="1:35">
      <c r="A5" s="68">
        <v>2002</v>
      </c>
      <c r="B5" s="68">
        <v>2307913</v>
      </c>
      <c r="C5" s="68">
        <v>14</v>
      </c>
      <c r="D5" s="68">
        <v>0</v>
      </c>
      <c r="E5" s="68">
        <v>338839</v>
      </c>
      <c r="F5" s="68">
        <v>0</v>
      </c>
      <c r="G5" s="68">
        <v>0</v>
      </c>
      <c r="H5" s="68">
        <v>59</v>
      </c>
      <c r="I5" s="68">
        <v>0</v>
      </c>
      <c r="J5" s="68">
        <v>0</v>
      </c>
      <c r="K5" s="68">
        <v>0</v>
      </c>
      <c r="L5" s="68">
        <v>0</v>
      </c>
      <c r="M5" s="68">
        <v>0</v>
      </c>
      <c r="N5" s="68">
        <v>1019</v>
      </c>
      <c r="O5" s="68">
        <v>172</v>
      </c>
      <c r="P5" s="68">
        <v>314</v>
      </c>
      <c r="Q5" s="68">
        <v>2648330</v>
      </c>
      <c r="R5" s="153">
        <f>H5+I5+J5+L5+M5</f>
        <v>59</v>
      </c>
      <c r="T5" s="44">
        <v>3050</v>
      </c>
      <c r="U5" s="44">
        <v>0</v>
      </c>
      <c r="V5" s="44">
        <v>0</v>
      </c>
      <c r="W5" s="44">
        <v>79</v>
      </c>
      <c r="X5" s="44">
        <v>0</v>
      </c>
      <c r="Y5" s="44">
        <v>13</v>
      </c>
      <c r="Z5" s="44">
        <v>0</v>
      </c>
      <c r="AA5" s="44">
        <v>0</v>
      </c>
      <c r="AB5" s="44">
        <v>0</v>
      </c>
      <c r="AC5" s="44">
        <v>10125</v>
      </c>
      <c r="AD5" s="44">
        <v>8531</v>
      </c>
      <c r="AE5" s="44">
        <v>2626532</v>
      </c>
      <c r="AF5" s="44">
        <v>2648330</v>
      </c>
      <c r="AG5" s="153">
        <f t="shared" si="1"/>
        <v>13</v>
      </c>
    </row>
    <row r="6" spans="1:35">
      <c r="A6" s="68">
        <v>2003</v>
      </c>
      <c r="B6" s="68">
        <v>2387190</v>
      </c>
      <c r="C6" s="68">
        <v>39</v>
      </c>
      <c r="D6" s="68">
        <v>0</v>
      </c>
      <c r="E6" s="68">
        <v>371017</v>
      </c>
      <c r="F6" s="68">
        <v>0</v>
      </c>
      <c r="G6" s="68">
        <v>0</v>
      </c>
      <c r="H6" s="68">
        <v>61</v>
      </c>
      <c r="I6" s="68">
        <v>0</v>
      </c>
      <c r="J6" s="68">
        <v>0</v>
      </c>
      <c r="K6" s="68">
        <v>0</v>
      </c>
      <c r="L6" s="68">
        <v>0</v>
      </c>
      <c r="M6" s="68">
        <v>0</v>
      </c>
      <c r="N6" s="68">
        <v>1095</v>
      </c>
      <c r="O6" s="68">
        <v>141</v>
      </c>
      <c r="P6" s="68">
        <v>275</v>
      </c>
      <c r="Q6" s="68">
        <v>2759818</v>
      </c>
      <c r="R6" s="153">
        <f t="shared" si="0"/>
        <v>61</v>
      </c>
      <c r="T6" s="44">
        <v>3393</v>
      </c>
      <c r="U6" s="44">
        <v>0</v>
      </c>
      <c r="V6" s="44">
        <v>0</v>
      </c>
      <c r="W6" s="44">
        <v>82</v>
      </c>
      <c r="X6" s="44">
        <v>0</v>
      </c>
      <c r="Y6" s="44">
        <v>14</v>
      </c>
      <c r="Z6" s="44">
        <v>0</v>
      </c>
      <c r="AA6" s="44">
        <v>0</v>
      </c>
      <c r="AB6" s="44">
        <v>0</v>
      </c>
      <c r="AC6" s="44">
        <v>9166</v>
      </c>
      <c r="AD6" s="44">
        <v>7094</v>
      </c>
      <c r="AE6" s="44">
        <v>2740069</v>
      </c>
      <c r="AF6" s="44">
        <v>2759818</v>
      </c>
      <c r="AG6" s="153">
        <f t="shared" si="1"/>
        <v>14</v>
      </c>
    </row>
    <row r="7" spans="1:35">
      <c r="A7" s="68">
        <v>2004</v>
      </c>
      <c r="B7" s="68">
        <v>2463838</v>
      </c>
      <c r="C7" s="68">
        <v>275</v>
      </c>
      <c r="D7" s="68">
        <v>0</v>
      </c>
      <c r="E7" s="68">
        <v>401767</v>
      </c>
      <c r="F7" s="68">
        <v>0</v>
      </c>
      <c r="G7" s="68">
        <v>0</v>
      </c>
      <c r="H7" s="68">
        <v>62</v>
      </c>
      <c r="I7" s="68">
        <v>0</v>
      </c>
      <c r="J7" s="68">
        <v>0</v>
      </c>
      <c r="K7" s="68">
        <v>0</v>
      </c>
      <c r="L7" s="68">
        <v>0</v>
      </c>
      <c r="M7" s="68">
        <v>0</v>
      </c>
      <c r="N7" s="68">
        <v>1104</v>
      </c>
      <c r="O7" s="68">
        <v>108</v>
      </c>
      <c r="P7" s="68">
        <v>235</v>
      </c>
      <c r="Q7" s="68">
        <v>2867389</v>
      </c>
      <c r="R7" s="153">
        <f t="shared" si="0"/>
        <v>62</v>
      </c>
      <c r="T7" s="44">
        <v>3558</v>
      </c>
      <c r="U7" s="44">
        <v>0</v>
      </c>
      <c r="V7" s="44">
        <v>0</v>
      </c>
      <c r="W7" s="44">
        <v>83</v>
      </c>
      <c r="X7" s="44">
        <v>0</v>
      </c>
      <c r="Y7" s="44">
        <v>18</v>
      </c>
      <c r="Z7" s="44">
        <v>0</v>
      </c>
      <c r="AA7" s="44">
        <v>0</v>
      </c>
      <c r="AB7" s="44">
        <v>0</v>
      </c>
      <c r="AC7" s="44">
        <v>8219</v>
      </c>
      <c r="AD7" s="44">
        <v>5948</v>
      </c>
      <c r="AE7" s="44">
        <v>2849563</v>
      </c>
      <c r="AF7" s="44">
        <v>2867389</v>
      </c>
      <c r="AG7" s="153">
        <f t="shared" si="1"/>
        <v>18</v>
      </c>
    </row>
    <row r="8" spans="1:35">
      <c r="A8" s="68">
        <v>2005</v>
      </c>
      <c r="B8" s="68">
        <v>2533556</v>
      </c>
      <c r="C8" s="68">
        <v>709</v>
      </c>
      <c r="D8" s="68">
        <v>0</v>
      </c>
      <c r="E8" s="68">
        <v>431758</v>
      </c>
      <c r="F8" s="68">
        <v>0</v>
      </c>
      <c r="G8" s="68">
        <v>0</v>
      </c>
      <c r="H8" s="68">
        <v>63</v>
      </c>
      <c r="I8" s="68">
        <v>0</v>
      </c>
      <c r="J8" s="68">
        <v>0</v>
      </c>
      <c r="K8" s="68">
        <v>0</v>
      </c>
      <c r="L8" s="68">
        <v>0</v>
      </c>
      <c r="M8" s="68">
        <v>0</v>
      </c>
      <c r="N8" s="68">
        <v>1172</v>
      </c>
      <c r="O8" s="68">
        <v>87</v>
      </c>
      <c r="P8" s="68">
        <v>211</v>
      </c>
      <c r="Q8" s="68">
        <v>2967556</v>
      </c>
      <c r="R8" s="153">
        <f t="shared" si="0"/>
        <v>63</v>
      </c>
      <c r="T8" s="44">
        <v>3706</v>
      </c>
      <c r="U8" s="44">
        <v>0</v>
      </c>
      <c r="V8" s="44">
        <v>0</v>
      </c>
      <c r="W8" s="44">
        <v>78</v>
      </c>
      <c r="X8" s="44">
        <v>0</v>
      </c>
      <c r="Y8" s="44">
        <v>29</v>
      </c>
      <c r="Z8" s="44">
        <v>0</v>
      </c>
      <c r="AA8" s="44">
        <v>0</v>
      </c>
      <c r="AB8" s="44">
        <v>0</v>
      </c>
      <c r="AC8" s="44">
        <v>7381</v>
      </c>
      <c r="AD8" s="44">
        <v>5073</v>
      </c>
      <c r="AE8" s="44">
        <v>2951289</v>
      </c>
      <c r="AF8" s="44">
        <v>2967556</v>
      </c>
      <c r="AG8" s="153">
        <f t="shared" si="1"/>
        <v>29</v>
      </c>
    </row>
    <row r="9" spans="1:35">
      <c r="A9" s="68">
        <v>2006</v>
      </c>
      <c r="B9" s="68">
        <v>2575528</v>
      </c>
      <c r="C9" s="68">
        <v>1444</v>
      </c>
      <c r="D9" s="68">
        <v>0</v>
      </c>
      <c r="E9" s="68">
        <v>451467</v>
      </c>
      <c r="F9" s="68">
        <v>0</v>
      </c>
      <c r="G9" s="68">
        <v>0</v>
      </c>
      <c r="H9" s="68">
        <v>62</v>
      </c>
      <c r="I9" s="68">
        <v>0</v>
      </c>
      <c r="J9" s="68">
        <v>0</v>
      </c>
      <c r="K9" s="68">
        <v>0</v>
      </c>
      <c r="L9" s="68">
        <v>0</v>
      </c>
      <c r="M9" s="68">
        <v>0</v>
      </c>
      <c r="N9" s="68">
        <v>1315</v>
      </c>
      <c r="O9" s="68">
        <v>71</v>
      </c>
      <c r="P9" s="68">
        <v>190</v>
      </c>
      <c r="Q9" s="68">
        <v>3030077</v>
      </c>
      <c r="R9" s="153">
        <f t="shared" si="0"/>
        <v>62</v>
      </c>
      <c r="T9" s="44">
        <v>3852</v>
      </c>
      <c r="U9" s="44">
        <v>0</v>
      </c>
      <c r="V9" s="44">
        <v>0</v>
      </c>
      <c r="W9" s="44">
        <v>76</v>
      </c>
      <c r="X9" s="44">
        <v>0</v>
      </c>
      <c r="Y9" s="44">
        <v>65</v>
      </c>
      <c r="Z9" s="44">
        <v>0</v>
      </c>
      <c r="AA9" s="44">
        <v>0</v>
      </c>
      <c r="AB9" s="44">
        <v>0</v>
      </c>
      <c r="AC9" s="44">
        <v>6735</v>
      </c>
      <c r="AD9" s="44">
        <v>4311</v>
      </c>
      <c r="AE9" s="44">
        <v>3015038</v>
      </c>
      <c r="AF9" s="44">
        <v>3030077</v>
      </c>
      <c r="AG9" s="153">
        <f t="shared" si="1"/>
        <v>65</v>
      </c>
    </row>
    <row r="10" spans="1:35">
      <c r="A10" s="68">
        <v>2007</v>
      </c>
      <c r="B10" s="68">
        <v>2614313</v>
      </c>
      <c r="C10" s="68">
        <v>2288</v>
      </c>
      <c r="D10" s="68">
        <v>2</v>
      </c>
      <c r="E10" s="68">
        <v>470820</v>
      </c>
      <c r="F10" s="68">
        <v>0</v>
      </c>
      <c r="G10" s="68">
        <v>0</v>
      </c>
      <c r="H10" s="68">
        <v>61</v>
      </c>
      <c r="I10" s="68">
        <v>0</v>
      </c>
      <c r="J10" s="68">
        <v>0</v>
      </c>
      <c r="K10" s="68">
        <v>0</v>
      </c>
      <c r="L10" s="68">
        <v>0</v>
      </c>
      <c r="M10" s="68">
        <v>0</v>
      </c>
      <c r="N10" s="68">
        <v>1414</v>
      </c>
      <c r="O10" s="68">
        <v>54</v>
      </c>
      <c r="P10" s="68">
        <v>176</v>
      </c>
      <c r="Q10" s="68">
        <v>3089128</v>
      </c>
      <c r="R10" s="153">
        <f t="shared" si="0"/>
        <v>61</v>
      </c>
      <c r="T10" s="44">
        <v>4038</v>
      </c>
      <c r="U10" s="44">
        <v>0</v>
      </c>
      <c r="V10" s="44">
        <v>0</v>
      </c>
      <c r="W10" s="44">
        <v>75</v>
      </c>
      <c r="X10" s="44">
        <v>0</v>
      </c>
      <c r="Y10" s="44">
        <v>111</v>
      </c>
      <c r="Z10" s="44">
        <v>0</v>
      </c>
      <c r="AA10" s="44">
        <v>0</v>
      </c>
      <c r="AB10" s="44">
        <v>0</v>
      </c>
      <c r="AC10" s="44">
        <v>6157</v>
      </c>
      <c r="AD10" s="44">
        <v>3775</v>
      </c>
      <c r="AE10" s="44">
        <v>3074972</v>
      </c>
      <c r="AF10" s="44">
        <v>3089128</v>
      </c>
      <c r="AG10" s="153">
        <f t="shared" si="1"/>
        <v>111</v>
      </c>
    </row>
    <row r="11" spans="1:35">
      <c r="A11" s="68">
        <v>2008</v>
      </c>
      <c r="B11" s="68">
        <v>2622374</v>
      </c>
      <c r="C11" s="68">
        <v>3198</v>
      </c>
      <c r="D11" s="68">
        <v>2</v>
      </c>
      <c r="E11" s="68">
        <v>481872</v>
      </c>
      <c r="F11" s="68">
        <v>0</v>
      </c>
      <c r="G11" s="68">
        <v>0</v>
      </c>
      <c r="H11" s="68">
        <v>65</v>
      </c>
      <c r="I11" s="68">
        <v>0</v>
      </c>
      <c r="J11" s="68">
        <v>0</v>
      </c>
      <c r="K11" s="68">
        <v>0</v>
      </c>
      <c r="L11" s="68">
        <v>0</v>
      </c>
      <c r="M11" s="68">
        <v>0</v>
      </c>
      <c r="N11" s="68">
        <v>1442</v>
      </c>
      <c r="O11" s="68">
        <v>49</v>
      </c>
      <c r="P11" s="68">
        <v>165</v>
      </c>
      <c r="Q11" s="68">
        <v>3109167</v>
      </c>
      <c r="R11" s="153">
        <f t="shared" si="0"/>
        <v>65</v>
      </c>
      <c r="T11" s="44">
        <v>4208</v>
      </c>
      <c r="U11" s="44">
        <v>0</v>
      </c>
      <c r="V11" s="44">
        <v>0</v>
      </c>
      <c r="W11" s="44">
        <v>69</v>
      </c>
      <c r="X11" s="44">
        <v>0</v>
      </c>
      <c r="Y11" s="44">
        <v>140</v>
      </c>
      <c r="Z11" s="44">
        <v>0</v>
      </c>
      <c r="AA11" s="44">
        <v>0</v>
      </c>
      <c r="AB11" s="44">
        <v>0</v>
      </c>
      <c r="AC11" s="44">
        <v>5645</v>
      </c>
      <c r="AD11" s="44">
        <v>3342</v>
      </c>
      <c r="AE11" s="44">
        <v>3095763</v>
      </c>
      <c r="AF11" s="44">
        <v>3109167</v>
      </c>
      <c r="AG11" s="153">
        <f t="shared" si="1"/>
        <v>140</v>
      </c>
    </row>
    <row r="12" spans="1:35">
      <c r="A12" s="68">
        <v>2009</v>
      </c>
      <c r="B12" s="68">
        <v>2609817</v>
      </c>
      <c r="C12" s="68">
        <v>3889</v>
      </c>
      <c r="D12" s="68">
        <v>2</v>
      </c>
      <c r="E12" s="68">
        <v>484970</v>
      </c>
      <c r="F12" s="68">
        <v>0</v>
      </c>
      <c r="G12" s="68">
        <v>0</v>
      </c>
      <c r="H12" s="68">
        <v>66</v>
      </c>
      <c r="I12" s="68">
        <v>0</v>
      </c>
      <c r="J12" s="68">
        <v>0</v>
      </c>
      <c r="K12" s="68">
        <v>0</v>
      </c>
      <c r="L12" s="68">
        <v>0</v>
      </c>
      <c r="M12" s="68">
        <v>0</v>
      </c>
      <c r="N12" s="68">
        <v>1431</v>
      </c>
      <c r="O12" s="68">
        <v>44</v>
      </c>
      <c r="P12" s="68">
        <v>153</v>
      </c>
      <c r="Q12" s="68">
        <v>3100372</v>
      </c>
      <c r="R12" s="153">
        <f t="shared" si="0"/>
        <v>66</v>
      </c>
      <c r="T12" s="44">
        <v>4276</v>
      </c>
      <c r="U12" s="44">
        <v>1</v>
      </c>
      <c r="V12" s="44">
        <v>0</v>
      </c>
      <c r="W12" s="44">
        <v>64</v>
      </c>
      <c r="X12" s="44">
        <v>0</v>
      </c>
      <c r="Y12" s="44">
        <v>145</v>
      </c>
      <c r="Z12" s="44">
        <v>0</v>
      </c>
      <c r="AA12" s="44">
        <v>0</v>
      </c>
      <c r="AB12" s="44">
        <v>0</v>
      </c>
      <c r="AC12" s="44">
        <v>5247</v>
      </c>
      <c r="AD12" s="44">
        <v>3053</v>
      </c>
      <c r="AE12" s="44">
        <v>3087586</v>
      </c>
      <c r="AF12" s="44">
        <v>3100372</v>
      </c>
      <c r="AG12" s="153">
        <f t="shared" si="1"/>
        <v>145</v>
      </c>
    </row>
    <row r="13" spans="1:35">
      <c r="A13" s="68">
        <v>2010</v>
      </c>
      <c r="B13" s="68">
        <v>2626154</v>
      </c>
      <c r="C13" s="68">
        <v>4978</v>
      </c>
      <c r="D13" s="68">
        <v>2</v>
      </c>
      <c r="E13" s="68">
        <v>490184</v>
      </c>
      <c r="F13" s="68">
        <v>0</v>
      </c>
      <c r="G13" s="68">
        <v>0</v>
      </c>
      <c r="H13" s="68">
        <v>76</v>
      </c>
      <c r="I13" s="68">
        <v>0</v>
      </c>
      <c r="J13" s="68">
        <v>0</v>
      </c>
      <c r="K13" s="68">
        <v>0</v>
      </c>
      <c r="L13" s="68">
        <v>0</v>
      </c>
      <c r="M13" s="68">
        <v>0</v>
      </c>
      <c r="N13" s="68">
        <v>1393</v>
      </c>
      <c r="O13" s="68">
        <v>41</v>
      </c>
      <c r="P13" s="68">
        <v>146</v>
      </c>
      <c r="Q13" s="68">
        <v>3122974</v>
      </c>
      <c r="R13" s="153">
        <f t="shared" si="0"/>
        <v>76</v>
      </c>
      <c r="T13" s="44">
        <v>4401</v>
      </c>
      <c r="U13" s="44">
        <v>1</v>
      </c>
      <c r="V13" s="44">
        <v>0</v>
      </c>
      <c r="W13" s="44">
        <v>60</v>
      </c>
      <c r="X13" s="44">
        <v>0</v>
      </c>
      <c r="Y13" s="44">
        <v>148</v>
      </c>
      <c r="Z13" s="44">
        <v>0</v>
      </c>
      <c r="AA13" s="44">
        <v>0</v>
      </c>
      <c r="AB13" s="44">
        <v>0</v>
      </c>
      <c r="AC13" s="44">
        <v>4868</v>
      </c>
      <c r="AD13" s="44">
        <v>2834</v>
      </c>
      <c r="AE13" s="44">
        <v>3110662</v>
      </c>
      <c r="AF13" s="44">
        <v>3122974</v>
      </c>
      <c r="AG13" s="153">
        <f t="shared" si="1"/>
        <v>148</v>
      </c>
    </row>
    <row r="14" spans="1:35">
      <c r="A14" s="68">
        <v>2011</v>
      </c>
      <c r="B14" s="68">
        <v>2615570</v>
      </c>
      <c r="C14" s="68">
        <v>6300</v>
      </c>
      <c r="D14" s="68">
        <v>1</v>
      </c>
      <c r="E14" s="68">
        <v>494732</v>
      </c>
      <c r="F14" s="68">
        <v>0</v>
      </c>
      <c r="G14" s="68">
        <v>0</v>
      </c>
      <c r="H14" s="68">
        <v>90</v>
      </c>
      <c r="I14" s="68">
        <v>0</v>
      </c>
      <c r="J14" s="68">
        <v>0</v>
      </c>
      <c r="K14" s="68">
        <v>0</v>
      </c>
      <c r="L14" s="68">
        <v>0</v>
      </c>
      <c r="M14" s="68">
        <v>0</v>
      </c>
      <c r="N14" s="68">
        <v>1323</v>
      </c>
      <c r="O14" s="68">
        <v>38</v>
      </c>
      <c r="P14" s="68">
        <v>145</v>
      </c>
      <c r="Q14" s="68">
        <v>3118199</v>
      </c>
      <c r="R14" s="153">
        <f t="shared" si="0"/>
        <v>90</v>
      </c>
      <c r="T14" s="44">
        <v>4479</v>
      </c>
      <c r="U14" s="44">
        <v>2</v>
      </c>
      <c r="V14" s="44">
        <v>0</v>
      </c>
      <c r="W14" s="44">
        <v>48</v>
      </c>
      <c r="X14" s="44">
        <v>0</v>
      </c>
      <c r="Y14" s="44">
        <v>135</v>
      </c>
      <c r="Z14" s="44">
        <v>0</v>
      </c>
      <c r="AA14" s="44">
        <v>0</v>
      </c>
      <c r="AB14" s="44">
        <v>0</v>
      </c>
      <c r="AC14" s="44">
        <v>4506</v>
      </c>
      <c r="AD14" s="44">
        <v>2589</v>
      </c>
      <c r="AE14" s="44">
        <v>3106440</v>
      </c>
      <c r="AF14" s="44">
        <v>3118199</v>
      </c>
      <c r="AG14" s="153">
        <f t="shared" si="1"/>
        <v>135</v>
      </c>
    </row>
    <row r="15" spans="1:35">
      <c r="A15" s="68">
        <v>2012</v>
      </c>
      <c r="B15" s="68">
        <v>2645003</v>
      </c>
      <c r="C15" s="68">
        <v>7975</v>
      </c>
      <c r="D15" s="68">
        <v>1</v>
      </c>
      <c r="E15" s="68">
        <v>511812</v>
      </c>
      <c r="F15" s="68">
        <v>1</v>
      </c>
      <c r="G15" s="68">
        <v>0</v>
      </c>
      <c r="H15" s="68">
        <v>111</v>
      </c>
      <c r="I15" s="68">
        <v>0</v>
      </c>
      <c r="J15" s="68">
        <v>0</v>
      </c>
      <c r="K15" s="68">
        <v>0</v>
      </c>
      <c r="L15" s="68">
        <v>5</v>
      </c>
      <c r="M15" s="68">
        <v>0</v>
      </c>
      <c r="N15" s="68">
        <v>1314</v>
      </c>
      <c r="O15" s="68">
        <v>36</v>
      </c>
      <c r="P15" s="68">
        <v>140</v>
      </c>
      <c r="Q15" s="68">
        <v>3166398</v>
      </c>
      <c r="R15" s="153">
        <f t="shared" si="0"/>
        <v>116</v>
      </c>
      <c r="T15" s="44">
        <v>4631</v>
      </c>
      <c r="U15" s="44">
        <v>2</v>
      </c>
      <c r="V15" s="44">
        <v>0</v>
      </c>
      <c r="W15" s="44">
        <v>40</v>
      </c>
      <c r="X15" s="44">
        <v>0</v>
      </c>
      <c r="Y15" s="44">
        <v>130</v>
      </c>
      <c r="Z15" s="44">
        <v>0</v>
      </c>
      <c r="AA15" s="44">
        <v>0</v>
      </c>
      <c r="AB15" s="44">
        <v>0</v>
      </c>
      <c r="AC15" s="44">
        <v>4285</v>
      </c>
      <c r="AD15" s="44">
        <v>2450</v>
      </c>
      <c r="AE15" s="44">
        <v>3154860</v>
      </c>
      <c r="AF15" s="44">
        <v>3166398</v>
      </c>
      <c r="AG15" s="153">
        <f t="shared" si="1"/>
        <v>130</v>
      </c>
    </row>
    <row r="16" spans="1:35">
      <c r="A16" s="68">
        <v>2013</v>
      </c>
      <c r="B16" s="68">
        <v>2693529</v>
      </c>
      <c r="C16" s="68">
        <v>9716</v>
      </c>
      <c r="D16" s="68">
        <v>1</v>
      </c>
      <c r="E16" s="68">
        <v>539226</v>
      </c>
      <c r="F16" s="68">
        <v>19</v>
      </c>
      <c r="G16" s="68">
        <v>0</v>
      </c>
      <c r="H16" s="68">
        <v>142</v>
      </c>
      <c r="I16" s="68">
        <v>0</v>
      </c>
      <c r="J16" s="68">
        <v>0</v>
      </c>
      <c r="K16" s="68">
        <v>0</v>
      </c>
      <c r="L16" s="68">
        <v>11</v>
      </c>
      <c r="M16" s="68">
        <v>0</v>
      </c>
      <c r="N16" s="68">
        <v>1313</v>
      </c>
      <c r="O16" s="68">
        <v>36</v>
      </c>
      <c r="P16" s="68">
        <v>140</v>
      </c>
      <c r="Q16" s="68">
        <v>3244133</v>
      </c>
      <c r="R16" s="153">
        <f t="shared" si="0"/>
        <v>153</v>
      </c>
      <c r="T16" s="44">
        <v>4751</v>
      </c>
      <c r="U16" s="44">
        <v>2</v>
      </c>
      <c r="V16" s="44">
        <v>0</v>
      </c>
      <c r="W16" s="44">
        <v>30</v>
      </c>
      <c r="X16" s="44">
        <v>0</v>
      </c>
      <c r="Y16" s="44">
        <v>121</v>
      </c>
      <c r="Z16" s="44">
        <v>0</v>
      </c>
      <c r="AA16" s="44">
        <v>0</v>
      </c>
      <c r="AB16" s="44">
        <v>0</v>
      </c>
      <c r="AC16" s="44">
        <v>4100</v>
      </c>
      <c r="AD16" s="44">
        <v>2347</v>
      </c>
      <c r="AE16" s="44">
        <v>3232782</v>
      </c>
      <c r="AF16" s="44">
        <v>3244133</v>
      </c>
      <c r="AG16" s="153">
        <f t="shared" si="1"/>
        <v>121</v>
      </c>
    </row>
    <row r="17" spans="1:34">
      <c r="A17" s="68">
        <v>2014</v>
      </c>
      <c r="B17" s="68">
        <v>2774626</v>
      </c>
      <c r="C17" s="68">
        <v>11622</v>
      </c>
      <c r="D17" s="68">
        <v>1</v>
      </c>
      <c r="E17" s="68">
        <v>571551</v>
      </c>
      <c r="F17" s="68">
        <v>30</v>
      </c>
      <c r="G17" s="68">
        <v>0</v>
      </c>
      <c r="H17" s="68">
        <v>252</v>
      </c>
      <c r="I17" s="68">
        <v>7</v>
      </c>
      <c r="J17" s="68">
        <v>0</v>
      </c>
      <c r="K17" s="68">
        <v>0</v>
      </c>
      <c r="L17" s="68">
        <v>220</v>
      </c>
      <c r="M17" s="68">
        <v>0</v>
      </c>
      <c r="N17" s="68">
        <v>1348</v>
      </c>
      <c r="O17" s="68">
        <v>32</v>
      </c>
      <c r="P17" s="68">
        <v>137</v>
      </c>
      <c r="Q17" s="68">
        <v>3359826</v>
      </c>
      <c r="R17" s="153">
        <f t="shared" si="0"/>
        <v>479</v>
      </c>
      <c r="T17" s="44">
        <v>4919</v>
      </c>
      <c r="U17" s="44">
        <v>3</v>
      </c>
      <c r="V17" s="44">
        <v>0</v>
      </c>
      <c r="W17" s="44">
        <v>19</v>
      </c>
      <c r="X17" s="44">
        <v>0</v>
      </c>
      <c r="Y17" s="44">
        <v>92</v>
      </c>
      <c r="Z17" s="44">
        <v>0</v>
      </c>
      <c r="AA17" s="44">
        <v>0</v>
      </c>
      <c r="AB17" s="44">
        <v>0</v>
      </c>
      <c r="AC17" s="44">
        <v>3934</v>
      </c>
      <c r="AD17" s="44">
        <v>2266</v>
      </c>
      <c r="AE17" s="44">
        <v>3348593</v>
      </c>
      <c r="AF17" s="44">
        <v>3359826</v>
      </c>
      <c r="AG17" s="153">
        <f t="shared" si="1"/>
        <v>92</v>
      </c>
    </row>
    <row r="18" spans="1:34">
      <c r="A18" s="68">
        <v>2015</v>
      </c>
      <c r="B18" s="68">
        <v>2859337</v>
      </c>
      <c r="C18" s="68">
        <v>14346</v>
      </c>
      <c r="D18" s="68">
        <v>1</v>
      </c>
      <c r="E18" s="68">
        <v>606946</v>
      </c>
      <c r="F18" s="68">
        <v>37</v>
      </c>
      <c r="G18" s="68">
        <v>0</v>
      </c>
      <c r="H18" s="68">
        <v>514</v>
      </c>
      <c r="I18" s="68">
        <v>47</v>
      </c>
      <c r="J18" s="68">
        <v>0</v>
      </c>
      <c r="K18" s="68">
        <v>0</v>
      </c>
      <c r="L18" s="68">
        <v>420</v>
      </c>
      <c r="M18" s="68">
        <v>0</v>
      </c>
      <c r="N18" s="68">
        <v>1367</v>
      </c>
      <c r="O18" s="68">
        <v>30</v>
      </c>
      <c r="P18" s="68">
        <v>134</v>
      </c>
      <c r="Q18" s="68">
        <v>3483179</v>
      </c>
      <c r="R18" s="153">
        <f t="shared" si="0"/>
        <v>981</v>
      </c>
      <c r="T18" s="44">
        <v>5045</v>
      </c>
      <c r="U18" s="44">
        <v>5</v>
      </c>
      <c r="V18" s="44">
        <v>0</v>
      </c>
      <c r="W18" s="44">
        <v>10</v>
      </c>
      <c r="X18" s="44">
        <v>0</v>
      </c>
      <c r="Y18" s="44">
        <v>65</v>
      </c>
      <c r="Z18" s="44">
        <v>0</v>
      </c>
      <c r="AA18" s="44">
        <v>0</v>
      </c>
      <c r="AB18" s="44">
        <v>0</v>
      </c>
      <c r="AC18" s="44">
        <v>3785</v>
      </c>
      <c r="AD18" s="44">
        <v>2583</v>
      </c>
      <c r="AE18" s="44">
        <v>3471686</v>
      </c>
      <c r="AF18" s="44">
        <v>3483179</v>
      </c>
      <c r="AG18" s="153">
        <f t="shared" si="1"/>
        <v>65</v>
      </c>
    </row>
    <row r="19" spans="1:34">
      <c r="A19" s="68">
        <v>2016</v>
      </c>
      <c r="B19" s="68">
        <v>2957126</v>
      </c>
      <c r="C19" s="68">
        <v>18577</v>
      </c>
      <c r="D19" s="68">
        <v>1</v>
      </c>
      <c r="E19" s="68">
        <v>651730</v>
      </c>
      <c r="F19" s="68">
        <v>44</v>
      </c>
      <c r="G19" s="68">
        <v>0</v>
      </c>
      <c r="H19" s="68">
        <v>1583</v>
      </c>
      <c r="I19" s="68">
        <v>135</v>
      </c>
      <c r="J19" s="68">
        <v>0</v>
      </c>
      <c r="K19" s="68">
        <v>0</v>
      </c>
      <c r="L19" s="68">
        <v>761</v>
      </c>
      <c r="M19" s="68">
        <v>0</v>
      </c>
      <c r="N19" s="68">
        <v>1309</v>
      </c>
      <c r="O19" s="68">
        <v>28</v>
      </c>
      <c r="P19" s="68">
        <v>130</v>
      </c>
      <c r="Q19" s="68">
        <v>3631424</v>
      </c>
      <c r="R19" s="153">
        <f t="shared" si="0"/>
        <v>2479</v>
      </c>
      <c r="T19" s="44">
        <v>5118</v>
      </c>
      <c r="U19" s="44">
        <v>5</v>
      </c>
      <c r="V19" s="44">
        <v>0</v>
      </c>
      <c r="W19" s="44">
        <v>5</v>
      </c>
      <c r="X19" s="44">
        <v>0</v>
      </c>
      <c r="Y19" s="44">
        <v>45</v>
      </c>
      <c r="Z19" s="44">
        <v>0</v>
      </c>
      <c r="AA19" s="44">
        <v>0</v>
      </c>
      <c r="AB19" s="44">
        <v>0</v>
      </c>
      <c r="AC19" s="44">
        <v>3680</v>
      </c>
      <c r="AD19" s="44">
        <v>2853</v>
      </c>
      <c r="AE19" s="44">
        <v>3619718</v>
      </c>
      <c r="AF19" s="44">
        <v>3631424</v>
      </c>
      <c r="AG19" s="153">
        <f t="shared" si="1"/>
        <v>45</v>
      </c>
    </row>
    <row r="20" spans="1:34">
      <c r="A20" s="68">
        <v>2017</v>
      </c>
      <c r="B20" s="68">
        <v>3048324</v>
      </c>
      <c r="C20" s="68">
        <v>24631</v>
      </c>
      <c r="D20" s="68">
        <v>32</v>
      </c>
      <c r="E20" s="68">
        <v>703139</v>
      </c>
      <c r="F20" s="68">
        <v>45</v>
      </c>
      <c r="G20" s="68">
        <v>0</v>
      </c>
      <c r="H20" s="68">
        <v>4484</v>
      </c>
      <c r="I20" s="68">
        <v>248</v>
      </c>
      <c r="J20" s="68">
        <v>0</v>
      </c>
      <c r="K20" s="68">
        <v>0</v>
      </c>
      <c r="L20" s="68">
        <v>1397</v>
      </c>
      <c r="M20" s="68">
        <v>8</v>
      </c>
      <c r="N20" s="68">
        <v>1234</v>
      </c>
      <c r="O20" s="68">
        <v>29</v>
      </c>
      <c r="P20" s="68">
        <v>129</v>
      </c>
      <c r="Q20" s="68">
        <v>3783700</v>
      </c>
      <c r="R20" s="153">
        <f t="shared" si="0"/>
        <v>6137</v>
      </c>
      <c r="T20" s="44">
        <v>5203</v>
      </c>
      <c r="U20" s="44">
        <v>52</v>
      </c>
      <c r="V20" s="44">
        <v>5</v>
      </c>
      <c r="W20" s="44">
        <v>4</v>
      </c>
      <c r="X20" s="44">
        <v>14</v>
      </c>
      <c r="Y20" s="44">
        <v>91</v>
      </c>
      <c r="Z20" s="44">
        <v>0</v>
      </c>
      <c r="AA20" s="44">
        <v>0</v>
      </c>
      <c r="AB20" s="44">
        <v>0</v>
      </c>
      <c r="AC20" s="44">
        <v>3537</v>
      </c>
      <c r="AD20" s="44">
        <v>2908</v>
      </c>
      <c r="AE20" s="44">
        <v>3771886</v>
      </c>
      <c r="AF20" s="44">
        <v>3783700</v>
      </c>
      <c r="AG20" s="153">
        <f t="shared" si="1"/>
        <v>91</v>
      </c>
    </row>
    <row r="21" spans="1:34">
      <c r="A21" s="68">
        <v>2018</v>
      </c>
      <c r="B21" s="68">
        <v>3101246</v>
      </c>
      <c r="C21" s="68">
        <v>33718</v>
      </c>
      <c r="D21" s="68">
        <v>282</v>
      </c>
      <c r="E21" s="68">
        <v>751850</v>
      </c>
      <c r="F21" s="68">
        <v>46</v>
      </c>
      <c r="G21" s="68">
        <v>4</v>
      </c>
      <c r="H21" s="68">
        <v>8798</v>
      </c>
      <c r="I21" s="68">
        <v>338</v>
      </c>
      <c r="J21" s="68">
        <v>1</v>
      </c>
      <c r="K21" s="68">
        <v>0</v>
      </c>
      <c r="L21" s="68">
        <v>2473</v>
      </c>
      <c r="M21" s="68">
        <v>19</v>
      </c>
      <c r="N21" s="68">
        <v>1167</v>
      </c>
      <c r="O21" s="68">
        <v>29</v>
      </c>
      <c r="P21" s="68">
        <v>127</v>
      </c>
      <c r="Q21" s="68">
        <v>3900098</v>
      </c>
      <c r="R21" s="153">
        <f t="shared" si="0"/>
        <v>11629</v>
      </c>
      <c r="T21" s="44">
        <v>5476</v>
      </c>
      <c r="U21" s="44">
        <v>293</v>
      </c>
      <c r="V21" s="44">
        <v>36</v>
      </c>
      <c r="W21" s="44">
        <v>4</v>
      </c>
      <c r="X21" s="44">
        <v>33</v>
      </c>
      <c r="Y21" s="44">
        <v>129</v>
      </c>
      <c r="Z21" s="44">
        <v>0</v>
      </c>
      <c r="AA21" s="44">
        <v>0</v>
      </c>
      <c r="AB21" s="44">
        <v>26</v>
      </c>
      <c r="AC21" s="44">
        <v>3480</v>
      </c>
      <c r="AD21" s="44">
        <v>2855</v>
      </c>
      <c r="AE21" s="44">
        <v>3887766</v>
      </c>
      <c r="AF21" s="44">
        <v>3900098</v>
      </c>
      <c r="AG21" s="153">
        <f t="shared" si="1"/>
        <v>155</v>
      </c>
    </row>
    <row r="22" spans="1:34">
      <c r="A22" s="68">
        <v>2019</v>
      </c>
      <c r="B22" s="68">
        <v>3131329</v>
      </c>
      <c r="C22" s="68">
        <v>51360</v>
      </c>
      <c r="D22" s="68">
        <v>715</v>
      </c>
      <c r="E22" s="68">
        <v>794784</v>
      </c>
      <c r="F22" s="68">
        <v>47</v>
      </c>
      <c r="G22" s="68">
        <v>6</v>
      </c>
      <c r="H22" s="68">
        <v>14094</v>
      </c>
      <c r="I22" s="68">
        <v>401</v>
      </c>
      <c r="J22" s="68">
        <v>2</v>
      </c>
      <c r="K22" s="68">
        <v>2</v>
      </c>
      <c r="L22" s="68">
        <v>3989</v>
      </c>
      <c r="M22" s="68">
        <v>20</v>
      </c>
      <c r="N22" s="68">
        <v>1108</v>
      </c>
      <c r="O22" s="68">
        <v>26</v>
      </c>
      <c r="P22" s="68">
        <v>122</v>
      </c>
      <c r="Q22" s="68">
        <v>3998005</v>
      </c>
      <c r="R22" s="153">
        <f>H22+I22+J22+L22+M22</f>
        <v>18506</v>
      </c>
      <c r="T22" s="44">
        <v>6054</v>
      </c>
      <c r="U22" s="44">
        <v>870</v>
      </c>
      <c r="V22" s="44">
        <v>110</v>
      </c>
      <c r="W22" s="44">
        <v>6</v>
      </c>
      <c r="X22" s="44">
        <v>43</v>
      </c>
      <c r="Y22" s="44">
        <v>164</v>
      </c>
      <c r="Z22" s="44">
        <v>1</v>
      </c>
      <c r="AA22" s="44">
        <v>1</v>
      </c>
      <c r="AB22" s="44">
        <v>87</v>
      </c>
      <c r="AC22" s="44">
        <v>3381</v>
      </c>
      <c r="AD22" s="44">
        <v>2803</v>
      </c>
      <c r="AE22" s="44">
        <v>3984485</v>
      </c>
      <c r="AF22" s="44">
        <v>3998005</v>
      </c>
      <c r="AG22" s="153">
        <f t="shared" si="1"/>
        <v>252</v>
      </c>
    </row>
    <row r="23" spans="1:34">
      <c r="A23" s="68">
        <v>2020</v>
      </c>
      <c r="B23" s="68">
        <v>3123949</v>
      </c>
      <c r="C23" s="68">
        <v>74942</v>
      </c>
      <c r="D23" s="68">
        <v>1036</v>
      </c>
      <c r="E23" s="68">
        <v>823890</v>
      </c>
      <c r="F23" s="68">
        <v>53</v>
      </c>
      <c r="G23" s="68">
        <v>6</v>
      </c>
      <c r="H23" s="68">
        <v>18009</v>
      </c>
      <c r="I23" s="68">
        <v>431</v>
      </c>
      <c r="J23" s="68">
        <v>2</v>
      </c>
      <c r="K23" s="68">
        <v>5</v>
      </c>
      <c r="L23" s="68">
        <v>5405</v>
      </c>
      <c r="M23" s="68">
        <v>19</v>
      </c>
      <c r="N23" s="68">
        <v>1040</v>
      </c>
      <c r="O23" s="68">
        <v>25</v>
      </c>
      <c r="P23" s="68">
        <v>122</v>
      </c>
      <c r="Q23" s="68">
        <v>4048934</v>
      </c>
      <c r="R23" s="153">
        <f>H23+I23+J23+L23+M23</f>
        <v>23866</v>
      </c>
      <c r="T23" s="44">
        <v>6445</v>
      </c>
      <c r="U23" s="44">
        <v>1742</v>
      </c>
      <c r="V23" s="44">
        <v>200</v>
      </c>
      <c r="W23" s="44">
        <v>6</v>
      </c>
      <c r="X23" s="44">
        <v>47</v>
      </c>
      <c r="Y23" s="44">
        <v>179</v>
      </c>
      <c r="Z23" s="44">
        <v>1</v>
      </c>
      <c r="AA23" s="44">
        <v>4</v>
      </c>
      <c r="AB23" s="44">
        <v>103</v>
      </c>
      <c r="AC23" s="44">
        <v>3306</v>
      </c>
      <c r="AD23" s="44">
        <v>2757</v>
      </c>
      <c r="AE23" s="44">
        <v>4034144</v>
      </c>
      <c r="AF23" s="44">
        <v>4048934</v>
      </c>
      <c r="AG23" s="153">
        <f>Y23+Z23+AB23</f>
        <v>283</v>
      </c>
      <c r="AH23" s="51"/>
    </row>
    <row r="24" spans="1:34">
      <c r="A24" s="68">
        <v>2021</v>
      </c>
      <c r="B24" s="68">
        <v>3126118</v>
      </c>
      <c r="C24" s="68">
        <v>110965</v>
      </c>
      <c r="D24" s="68">
        <v>1351</v>
      </c>
      <c r="E24" s="68">
        <v>861033</v>
      </c>
      <c r="F24" s="68">
        <v>62</v>
      </c>
      <c r="G24" s="68">
        <v>7</v>
      </c>
      <c r="H24" s="68">
        <v>27335</v>
      </c>
      <c r="I24" s="68">
        <v>461</v>
      </c>
      <c r="J24" s="68">
        <v>2</v>
      </c>
      <c r="K24" s="68">
        <v>5</v>
      </c>
      <c r="L24" s="68">
        <v>8880</v>
      </c>
      <c r="M24" s="68">
        <v>20</v>
      </c>
      <c r="N24" s="68">
        <v>974</v>
      </c>
      <c r="O24" s="68">
        <v>25</v>
      </c>
      <c r="P24" s="68">
        <v>121</v>
      </c>
      <c r="Q24" s="68">
        <v>4137359</v>
      </c>
      <c r="R24" s="153">
        <f>H24+I24+J24+L24+M24</f>
        <v>36698</v>
      </c>
      <c r="T24" s="44">
        <v>7138</v>
      </c>
      <c r="U24" s="44">
        <v>3965</v>
      </c>
      <c r="V24" s="44">
        <v>267</v>
      </c>
      <c r="W24" s="44">
        <v>7</v>
      </c>
      <c r="X24" s="44">
        <v>48</v>
      </c>
      <c r="Y24" s="44">
        <v>190</v>
      </c>
      <c r="Z24" s="44">
        <v>1</v>
      </c>
      <c r="AA24" s="44">
        <v>4</v>
      </c>
      <c r="AB24" s="44">
        <v>299</v>
      </c>
      <c r="AC24" s="44">
        <v>3237</v>
      </c>
      <c r="AD24" s="44">
        <v>2732</v>
      </c>
      <c r="AE24" s="44">
        <v>4119471</v>
      </c>
      <c r="AF24" s="44">
        <v>4137359</v>
      </c>
      <c r="AG24" s="153">
        <f>Y24+Z24+AB24</f>
        <v>490</v>
      </c>
    </row>
    <row r="25" spans="1:34">
      <c r="A25" s="80"/>
      <c r="B25" s="44"/>
      <c r="C25" s="44"/>
      <c r="D25" s="44"/>
      <c r="E25" s="44"/>
      <c r="F25" s="44"/>
      <c r="G25" s="44"/>
      <c r="H25" s="44"/>
      <c r="I25" s="44"/>
      <c r="J25" s="44"/>
      <c r="K25" s="44"/>
      <c r="L25" s="44"/>
      <c r="M25" s="44"/>
      <c r="N25" s="44"/>
    </row>
    <row r="26" spans="1:34">
      <c r="A26" s="80"/>
      <c r="B26" s="44"/>
      <c r="C26" s="44"/>
      <c r="D26" s="44"/>
      <c r="E26" s="44"/>
      <c r="F26" s="44"/>
      <c r="G26" s="44"/>
      <c r="H26" s="44"/>
      <c r="I26" s="44"/>
      <c r="J26" s="44"/>
      <c r="K26" s="44"/>
      <c r="L26" s="44"/>
      <c r="M26" s="44"/>
      <c r="N26" s="44"/>
    </row>
    <row r="27" spans="1:34">
      <c r="A27" s="80"/>
      <c r="B27" s="44"/>
      <c r="C27" s="44"/>
      <c r="D27" s="44"/>
      <c r="E27" s="44"/>
      <c r="F27" s="44"/>
      <c r="G27" s="44"/>
      <c r="H27" s="44"/>
      <c r="I27" s="44"/>
      <c r="J27" s="44"/>
      <c r="K27" s="44"/>
      <c r="L27" s="44"/>
      <c r="M27" s="44"/>
      <c r="N27" s="44"/>
    </row>
    <row r="28" spans="1:34">
      <c r="A28" s="80"/>
      <c r="B28" s="44"/>
      <c r="C28" s="44"/>
      <c r="D28" s="44"/>
      <c r="E28" s="44"/>
      <c r="F28" s="44"/>
      <c r="G28" s="44"/>
      <c r="H28" s="44"/>
      <c r="I28" s="44"/>
      <c r="J28" s="44"/>
      <c r="K28" s="44"/>
      <c r="L28" s="44"/>
      <c r="M28" s="44"/>
      <c r="N28" s="44"/>
    </row>
    <row r="29" spans="1:34">
      <c r="A29" s="80"/>
      <c r="B29" s="44"/>
      <c r="C29" s="44"/>
      <c r="D29" s="44"/>
      <c r="E29" s="44"/>
      <c r="F29" s="44"/>
      <c r="G29" s="44"/>
      <c r="H29" s="44"/>
      <c r="I29" s="44"/>
      <c r="J29" s="44"/>
      <c r="K29" s="44"/>
      <c r="L29" s="44"/>
      <c r="M29" s="44"/>
      <c r="N29" s="44"/>
    </row>
    <row r="30" spans="1:34">
      <c r="A30" s="80"/>
      <c r="B30" s="44"/>
      <c r="C30" s="44"/>
      <c r="D30" s="44"/>
      <c r="E30" s="44"/>
      <c r="F30" s="44"/>
      <c r="G30" s="44"/>
      <c r="H30" s="44"/>
      <c r="I30" s="44"/>
      <c r="J30" s="44"/>
      <c r="K30" s="44"/>
      <c r="L30" s="44"/>
      <c r="M30" s="44"/>
      <c r="N30" s="44"/>
    </row>
    <row r="31" spans="1:34">
      <c r="A31" s="80"/>
      <c r="B31" s="44"/>
      <c r="C31" s="44"/>
      <c r="D31" s="44"/>
      <c r="E31" s="44"/>
      <c r="F31" s="44"/>
      <c r="G31" s="44"/>
      <c r="H31" s="44"/>
      <c r="I31" s="44"/>
      <c r="J31" s="44"/>
      <c r="K31" s="44"/>
      <c r="L31" s="44"/>
      <c r="M31" s="44"/>
      <c r="N31" s="44"/>
    </row>
    <row r="32" spans="1:34">
      <c r="A32" s="80"/>
      <c r="B32" s="44"/>
      <c r="C32" s="44"/>
      <c r="D32" s="44"/>
      <c r="E32" s="44"/>
      <c r="F32" s="44"/>
      <c r="G32" s="44"/>
      <c r="H32" s="44"/>
      <c r="I32" s="44"/>
      <c r="J32" s="44"/>
      <c r="K32" s="44"/>
      <c r="L32" s="44"/>
      <c r="M32" s="44"/>
      <c r="N32" s="44"/>
    </row>
    <row r="33" spans="1:14">
      <c r="A33" s="80"/>
      <c r="B33" s="44"/>
      <c r="C33" s="44"/>
      <c r="D33" s="44"/>
      <c r="E33" s="44"/>
      <c r="F33" s="44"/>
      <c r="G33" s="44"/>
      <c r="H33" s="44"/>
      <c r="I33" s="44"/>
      <c r="J33" s="44"/>
      <c r="K33" s="44"/>
      <c r="L33" s="44"/>
      <c r="M33" s="44"/>
      <c r="N33" s="44"/>
    </row>
    <row r="34" spans="1:14">
      <c r="A34" s="80"/>
      <c r="B34" s="44"/>
      <c r="C34" s="44"/>
      <c r="D34" s="44"/>
      <c r="E34" s="44"/>
      <c r="F34" s="44"/>
      <c r="G34" s="44"/>
      <c r="H34" s="44"/>
      <c r="I34" s="44"/>
      <c r="J34" s="44"/>
      <c r="K34" s="44"/>
      <c r="L34" s="44"/>
      <c r="M34" s="44"/>
      <c r="N34" s="44"/>
    </row>
    <row r="35" spans="1:14">
      <c r="A35" s="80"/>
      <c r="B35" s="44"/>
      <c r="C35" s="44"/>
      <c r="D35" s="44"/>
      <c r="E35" s="44"/>
      <c r="F35" s="44"/>
      <c r="G35" s="44"/>
      <c r="H35" s="44"/>
      <c r="I35" s="44"/>
      <c r="J35" s="44"/>
      <c r="K35" s="44"/>
      <c r="L35" s="44"/>
      <c r="M35" s="44"/>
      <c r="N35" s="44"/>
    </row>
    <row r="36" spans="1:14">
      <c r="A36" s="80"/>
      <c r="B36" s="44"/>
      <c r="C36" s="44"/>
      <c r="D36" s="44"/>
      <c r="E36" s="44"/>
      <c r="F36" s="44"/>
      <c r="G36" s="44"/>
      <c r="H36" s="44"/>
      <c r="I36" s="44"/>
      <c r="J36" s="44"/>
      <c r="K36" s="44"/>
      <c r="L36" s="44"/>
      <c r="M36" s="44"/>
      <c r="N36" s="44"/>
    </row>
    <row r="37" spans="1:14">
      <c r="A37" s="80"/>
      <c r="B37" s="44"/>
      <c r="C37" s="44"/>
      <c r="D37" s="44"/>
      <c r="E37" s="44"/>
      <c r="F37" s="44"/>
      <c r="G37" s="44"/>
      <c r="H37" s="44"/>
      <c r="I37" s="44"/>
      <c r="J37" s="44"/>
      <c r="K37" s="44"/>
      <c r="L37" s="44"/>
      <c r="M37" s="44"/>
      <c r="N37" s="44"/>
    </row>
    <row r="38" spans="1:14">
      <c r="A38" s="80"/>
      <c r="B38" s="44"/>
      <c r="C38" s="44"/>
      <c r="D38" s="44"/>
      <c r="E38" s="44"/>
      <c r="F38" s="44"/>
      <c r="G38" s="44"/>
      <c r="H38" s="44"/>
      <c r="I38" s="44"/>
      <c r="J38" s="44"/>
      <c r="K38" s="44"/>
      <c r="L38" s="44"/>
      <c r="M38" s="44"/>
      <c r="N38" s="44"/>
    </row>
    <row r="39" spans="1:14">
      <c r="A39" s="80"/>
      <c r="B39" s="44"/>
      <c r="C39" s="44"/>
      <c r="D39" s="44"/>
      <c r="E39" s="44"/>
      <c r="F39" s="44"/>
      <c r="G39" s="44"/>
      <c r="H39" s="44"/>
      <c r="I39" s="44"/>
      <c r="J39" s="44"/>
      <c r="K39" s="44"/>
      <c r="L39" s="44"/>
      <c r="M39" s="44"/>
      <c r="N39" s="44"/>
    </row>
    <row r="40" spans="1:14">
      <c r="A40" s="80"/>
      <c r="B40" s="44"/>
      <c r="C40" s="44"/>
      <c r="D40" s="44"/>
      <c r="E40" s="44"/>
      <c r="F40" s="44"/>
      <c r="G40" s="44"/>
      <c r="H40" s="44"/>
      <c r="I40" s="44"/>
      <c r="J40" s="44"/>
      <c r="K40" s="44"/>
      <c r="L40" s="44"/>
      <c r="M40" s="44"/>
      <c r="N40" s="44"/>
    </row>
    <row r="41" spans="1:14">
      <c r="A41" s="80"/>
      <c r="B41" s="44"/>
      <c r="C41" s="44"/>
      <c r="D41" s="44"/>
      <c r="E41" s="44"/>
      <c r="F41" s="44"/>
      <c r="G41" s="44"/>
      <c r="H41" s="44"/>
      <c r="I41" s="44"/>
      <c r="J41" s="44"/>
      <c r="K41" s="44"/>
      <c r="L41" s="44"/>
      <c r="M41" s="44"/>
      <c r="N41" s="44"/>
    </row>
    <row r="42" spans="1:14">
      <c r="A42" s="80"/>
      <c r="B42" s="44"/>
      <c r="C42" s="44"/>
      <c r="D42" s="44"/>
      <c r="E42" s="44"/>
      <c r="F42" s="44"/>
      <c r="G42" s="44"/>
      <c r="H42" s="44"/>
      <c r="I42" s="44"/>
      <c r="J42" s="44"/>
      <c r="K42" s="44"/>
      <c r="L42" s="44"/>
      <c r="M42" s="44"/>
      <c r="N42" s="44"/>
    </row>
    <row r="43" spans="1:14">
      <c r="A43" s="80"/>
      <c r="B43" s="44"/>
      <c r="C43" s="44"/>
      <c r="D43" s="44"/>
      <c r="E43" s="44"/>
      <c r="F43" s="44"/>
      <c r="G43" s="44"/>
      <c r="H43" s="44"/>
      <c r="I43" s="44"/>
      <c r="J43" s="44"/>
      <c r="K43" s="44"/>
      <c r="L43" s="44"/>
      <c r="M43" s="44"/>
      <c r="N43" s="44"/>
    </row>
    <row r="44" spans="1:14">
      <c r="A44" s="80"/>
      <c r="B44" s="44"/>
      <c r="C44" s="44"/>
      <c r="D44" s="44"/>
      <c r="E44" s="44"/>
      <c r="F44" s="44"/>
      <c r="G44" s="44"/>
      <c r="H44" s="44"/>
      <c r="I44" s="44"/>
      <c r="J44" s="44"/>
      <c r="K44" s="44"/>
      <c r="L44" s="44"/>
      <c r="M44" s="44"/>
      <c r="N44" s="44"/>
    </row>
    <row r="45" spans="1:14">
      <c r="A45" s="43"/>
    </row>
  </sheetData>
  <mergeCells count="1">
    <mergeCell ref="P1:R1"/>
  </mergeCells>
  <hyperlinks>
    <hyperlink ref="P1:R1" location="Contents!A1" display="Back to Contents"/>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40"/>
  <sheetViews>
    <sheetView workbookViewId="0">
      <selection activeCell="F36" sqref="F36"/>
    </sheetView>
  </sheetViews>
  <sheetFormatPr defaultColWidth="8.85546875" defaultRowHeight="12.75"/>
  <cols>
    <col min="1" max="1" width="26.28515625" customWidth="1"/>
    <col min="2" max="2" width="13.5703125" customWidth="1"/>
    <col min="3" max="3" width="17.28515625" bestFit="1" customWidth="1"/>
    <col min="4" max="7" width="13.5703125" customWidth="1"/>
  </cols>
  <sheetData>
    <row r="1" spans="1:18" ht="15">
      <c r="A1" s="17" t="s">
        <v>766</v>
      </c>
      <c r="B1" s="176"/>
      <c r="C1" s="176"/>
      <c r="D1" s="176"/>
      <c r="E1" s="217" t="s">
        <v>249</v>
      </c>
      <c r="F1" s="217"/>
      <c r="G1" s="217"/>
    </row>
    <row r="2" spans="1:18">
      <c r="A2" s="44"/>
      <c r="B2" s="51" t="s">
        <v>350</v>
      </c>
      <c r="C2" s="51" t="s">
        <v>767</v>
      </c>
      <c r="D2" s="51" t="s">
        <v>89</v>
      </c>
      <c r="E2" s="51" t="s">
        <v>90</v>
      </c>
      <c r="F2" s="51" t="s">
        <v>768</v>
      </c>
      <c r="G2" s="51" t="s">
        <v>221</v>
      </c>
    </row>
    <row r="3" spans="1:18">
      <c r="A3" s="44" t="s">
        <v>222</v>
      </c>
      <c r="B3" s="44">
        <v>3126118</v>
      </c>
      <c r="C3" s="44">
        <v>194115</v>
      </c>
      <c r="D3" s="44">
        <v>2661</v>
      </c>
      <c r="E3" s="44">
        <v>131</v>
      </c>
      <c r="F3" s="44">
        <v>1537</v>
      </c>
      <c r="G3" s="44">
        <v>3324562</v>
      </c>
      <c r="I3" s="177"/>
    </row>
    <row r="4" spans="1:18">
      <c r="A4" s="44" t="s">
        <v>608</v>
      </c>
      <c r="B4" s="44">
        <v>110965</v>
      </c>
      <c r="C4" s="44">
        <v>1</v>
      </c>
      <c r="D4" s="44">
        <v>3</v>
      </c>
      <c r="E4" s="44">
        <v>1</v>
      </c>
      <c r="F4" s="44">
        <v>1</v>
      </c>
      <c r="G4" s="44">
        <v>110971</v>
      </c>
      <c r="I4" s="177"/>
      <c r="R4" s="81"/>
    </row>
    <row r="5" spans="1:18">
      <c r="A5" s="44" t="s">
        <v>691</v>
      </c>
      <c r="B5" s="44">
        <v>1351</v>
      </c>
      <c r="C5" s="44">
        <v>0</v>
      </c>
      <c r="D5" s="44">
        <v>0</v>
      </c>
      <c r="E5" s="44">
        <v>0</v>
      </c>
      <c r="F5" s="44">
        <v>0</v>
      </c>
      <c r="G5" s="44">
        <v>1351</v>
      </c>
      <c r="I5" s="177"/>
      <c r="R5" s="81"/>
    </row>
    <row r="6" spans="1:18">
      <c r="A6" s="44" t="s">
        <v>209</v>
      </c>
      <c r="B6" s="44">
        <v>861033</v>
      </c>
      <c r="C6" s="44">
        <v>2</v>
      </c>
      <c r="D6" s="44">
        <v>157950</v>
      </c>
      <c r="E6" s="44">
        <v>11091</v>
      </c>
      <c r="F6" s="44">
        <v>34934</v>
      </c>
      <c r="G6" s="44">
        <v>1065010</v>
      </c>
      <c r="I6" s="177"/>
    </row>
    <row r="7" spans="1:18">
      <c r="A7" s="44" t="s">
        <v>609</v>
      </c>
      <c r="B7" s="44">
        <v>62</v>
      </c>
      <c r="C7" s="44">
        <v>0</v>
      </c>
      <c r="D7" s="44">
        <v>66</v>
      </c>
      <c r="E7" s="44">
        <v>0</v>
      </c>
      <c r="F7" s="44">
        <v>4</v>
      </c>
      <c r="G7" s="44">
        <v>132</v>
      </c>
      <c r="I7" s="177"/>
    </row>
    <row r="8" spans="1:18">
      <c r="A8" s="44" t="s">
        <v>692</v>
      </c>
      <c r="B8" s="44">
        <v>7</v>
      </c>
      <c r="C8" s="44">
        <v>5</v>
      </c>
      <c r="D8" s="44">
        <v>24</v>
      </c>
      <c r="E8" s="44">
        <v>0</v>
      </c>
      <c r="F8" s="44">
        <v>4</v>
      </c>
      <c r="G8" s="44">
        <v>40</v>
      </c>
      <c r="I8" s="177"/>
    </row>
    <row r="9" spans="1:18">
      <c r="A9" s="44" t="s">
        <v>562</v>
      </c>
      <c r="B9" s="44">
        <v>27335</v>
      </c>
      <c r="C9" s="44">
        <v>1415</v>
      </c>
      <c r="D9" s="44">
        <v>134</v>
      </c>
      <c r="E9" s="44">
        <v>153</v>
      </c>
      <c r="F9" s="44">
        <v>34</v>
      </c>
      <c r="G9" s="44">
        <v>29071</v>
      </c>
      <c r="I9" s="177"/>
      <c r="K9" s="178"/>
    </row>
    <row r="10" spans="1:18">
      <c r="A10" s="44" t="s">
        <v>610</v>
      </c>
      <c r="B10" s="44">
        <v>461</v>
      </c>
      <c r="C10" s="44">
        <v>0</v>
      </c>
      <c r="D10" s="44">
        <v>0</v>
      </c>
      <c r="E10" s="44">
        <v>0</v>
      </c>
      <c r="F10" s="44">
        <v>0</v>
      </c>
      <c r="G10" s="44">
        <v>461</v>
      </c>
      <c r="I10" s="177"/>
    </row>
    <row r="11" spans="1:18">
      <c r="A11" s="44" t="s">
        <v>611</v>
      </c>
      <c r="B11" s="44">
        <v>2</v>
      </c>
      <c r="C11" s="44">
        <v>0</v>
      </c>
      <c r="D11" s="44">
        <v>0</v>
      </c>
      <c r="E11" s="44">
        <v>0</v>
      </c>
      <c r="F11" s="44">
        <v>1</v>
      </c>
      <c r="G11" s="44">
        <v>3</v>
      </c>
      <c r="I11" s="177"/>
    </row>
    <row r="12" spans="1:18">
      <c r="A12" s="44" t="s">
        <v>616</v>
      </c>
      <c r="B12" s="44">
        <v>5</v>
      </c>
      <c r="C12" s="44">
        <v>0</v>
      </c>
      <c r="D12" s="44">
        <v>0</v>
      </c>
      <c r="E12" s="44">
        <v>0</v>
      </c>
      <c r="F12" s="44">
        <v>0</v>
      </c>
      <c r="G12" s="44">
        <v>5</v>
      </c>
      <c r="I12" s="177"/>
    </row>
    <row r="13" spans="1:18">
      <c r="A13" s="44" t="s">
        <v>612</v>
      </c>
      <c r="B13" s="44">
        <v>8880</v>
      </c>
      <c r="C13" s="44">
        <v>0</v>
      </c>
      <c r="D13" s="44">
        <v>0</v>
      </c>
      <c r="E13" s="44">
        <v>0</v>
      </c>
      <c r="F13" s="44">
        <v>0</v>
      </c>
      <c r="G13" s="44">
        <v>8880</v>
      </c>
      <c r="I13" s="177"/>
    </row>
    <row r="14" spans="1:18">
      <c r="A14" s="44" t="s">
        <v>613</v>
      </c>
      <c r="B14" s="44">
        <v>20</v>
      </c>
      <c r="C14" s="44">
        <v>0</v>
      </c>
      <c r="D14" s="44">
        <v>1</v>
      </c>
      <c r="E14" s="44">
        <v>1</v>
      </c>
      <c r="F14" s="44">
        <v>1</v>
      </c>
      <c r="G14" s="44">
        <v>23</v>
      </c>
      <c r="I14" s="177"/>
    </row>
    <row r="15" spans="1:18">
      <c r="A15" s="44" t="s">
        <v>614</v>
      </c>
      <c r="B15" s="44">
        <v>974</v>
      </c>
      <c r="C15" s="44">
        <v>1</v>
      </c>
      <c r="D15" s="44">
        <v>126</v>
      </c>
      <c r="E15" s="44">
        <v>23</v>
      </c>
      <c r="F15" s="44">
        <v>71</v>
      </c>
      <c r="G15" s="44">
        <v>1195</v>
      </c>
      <c r="I15" s="177"/>
    </row>
    <row r="16" spans="1:18">
      <c r="A16" s="44" t="s">
        <v>615</v>
      </c>
      <c r="B16" s="44">
        <v>25</v>
      </c>
      <c r="C16" s="44">
        <v>1</v>
      </c>
      <c r="D16" s="44">
        <v>34</v>
      </c>
      <c r="E16" s="44">
        <v>12</v>
      </c>
      <c r="F16" s="44">
        <v>27</v>
      </c>
      <c r="G16" s="44">
        <v>99</v>
      </c>
      <c r="I16" s="177"/>
    </row>
    <row r="17" spans="1:9">
      <c r="A17" s="44" t="s">
        <v>351</v>
      </c>
      <c r="B17" s="44">
        <v>121</v>
      </c>
      <c r="C17" s="44">
        <v>41</v>
      </c>
      <c r="D17" s="44">
        <v>5</v>
      </c>
      <c r="E17" s="44">
        <v>0</v>
      </c>
      <c r="F17" s="44">
        <v>65</v>
      </c>
      <c r="G17" s="44">
        <v>232</v>
      </c>
      <c r="I17" s="177"/>
    </row>
    <row r="18" spans="1:9">
      <c r="A18" s="44" t="s">
        <v>221</v>
      </c>
      <c r="B18" s="44">
        <v>4137359</v>
      </c>
      <c r="C18" s="44">
        <v>195581</v>
      </c>
      <c r="D18" s="44">
        <v>161004</v>
      </c>
      <c r="E18" s="44">
        <v>11412</v>
      </c>
      <c r="F18" s="44">
        <v>36679</v>
      </c>
      <c r="G18" s="44">
        <v>4542035</v>
      </c>
    </row>
    <row r="19" spans="1:9" ht="14.25" customHeight="1">
      <c r="B19" s="179"/>
      <c r="C19" s="179"/>
      <c r="D19" s="179"/>
      <c r="E19" s="179"/>
      <c r="F19" s="179"/>
      <c r="G19" s="179"/>
    </row>
    <row r="20" spans="1:9">
      <c r="A20" s="39" t="s">
        <v>769</v>
      </c>
      <c r="B20" s="179"/>
      <c r="C20" s="179"/>
      <c r="D20" s="179"/>
      <c r="E20" s="179"/>
      <c r="F20" s="179"/>
      <c r="G20" s="179"/>
    </row>
    <row r="21" spans="1:9">
      <c r="A21" s="39" t="s">
        <v>770</v>
      </c>
      <c r="B21" s="179"/>
      <c r="C21" s="179"/>
      <c r="D21" s="179"/>
      <c r="E21" s="179"/>
      <c r="F21" s="179"/>
      <c r="G21" s="179"/>
    </row>
    <row r="22" spans="1:9">
      <c r="A22" s="39" t="s">
        <v>771</v>
      </c>
      <c r="B22" s="179"/>
      <c r="C22" s="179"/>
      <c r="D22" s="179"/>
      <c r="E22" s="179"/>
      <c r="F22" s="179"/>
      <c r="G22" s="179"/>
    </row>
    <row r="23" spans="1:9">
      <c r="B23" s="179"/>
      <c r="C23" s="179"/>
      <c r="D23" s="179"/>
      <c r="E23" s="179"/>
      <c r="F23" s="179"/>
      <c r="G23" s="179"/>
    </row>
    <row r="24" spans="1:9">
      <c r="B24" s="179"/>
      <c r="C24" s="179"/>
      <c r="D24" s="179"/>
      <c r="E24" s="179"/>
      <c r="F24" s="179"/>
      <c r="G24" s="179"/>
    </row>
    <row r="25" spans="1:9">
      <c r="B25" s="179"/>
      <c r="C25" s="179"/>
      <c r="D25" s="179"/>
      <c r="E25" s="179"/>
      <c r="F25" s="179"/>
      <c r="G25" s="179"/>
    </row>
    <row r="26" spans="1:9">
      <c r="A26" s="93"/>
      <c r="B26" s="179"/>
      <c r="C26" s="179"/>
      <c r="D26" s="179"/>
      <c r="E26" s="179"/>
      <c r="F26" s="179"/>
      <c r="G26" s="179"/>
    </row>
    <row r="27" spans="1:9">
      <c r="B27" s="179"/>
      <c r="C27" s="179"/>
      <c r="D27" s="179"/>
      <c r="E27" s="179"/>
      <c r="F27" s="179"/>
      <c r="G27" s="179"/>
    </row>
    <row r="28" spans="1:9">
      <c r="B28" s="179"/>
      <c r="C28" s="179"/>
      <c r="D28" s="179"/>
      <c r="E28" s="179"/>
      <c r="F28" s="179"/>
      <c r="G28" s="179"/>
    </row>
    <row r="29" spans="1:9">
      <c r="B29" s="179"/>
      <c r="C29" s="179"/>
      <c r="D29" s="179"/>
      <c r="E29" s="179"/>
      <c r="F29" s="179"/>
      <c r="G29" s="179"/>
    </row>
    <row r="30" spans="1:9">
      <c r="B30" s="179"/>
      <c r="C30" s="179"/>
      <c r="D30" s="179"/>
      <c r="E30" s="179"/>
      <c r="F30" s="179"/>
      <c r="G30" s="179"/>
    </row>
    <row r="31" spans="1:9">
      <c r="A31" s="180"/>
      <c r="B31" s="179"/>
      <c r="C31" s="179"/>
      <c r="D31" s="179"/>
      <c r="E31" s="179"/>
      <c r="F31" s="179"/>
      <c r="G31" s="179"/>
    </row>
    <row r="32" spans="1:9">
      <c r="C32" s="181"/>
      <c r="D32" s="181"/>
      <c r="E32" s="181"/>
      <c r="F32" s="181"/>
      <c r="G32" s="181"/>
    </row>
    <row r="33" spans="2:7">
      <c r="B33" s="182"/>
      <c r="C33" s="182"/>
      <c r="D33" s="182"/>
      <c r="E33" s="182"/>
      <c r="F33" s="182"/>
      <c r="G33" s="182"/>
    </row>
    <row r="34" spans="2:7">
      <c r="B34" s="179"/>
      <c r="C34" s="179"/>
      <c r="D34" s="179"/>
      <c r="E34" s="179"/>
      <c r="F34" s="179"/>
      <c r="G34" s="179"/>
    </row>
    <row r="35" spans="2:7">
      <c r="B35" s="179"/>
      <c r="C35" s="179"/>
      <c r="D35" s="179"/>
      <c r="E35" s="179"/>
      <c r="F35" s="179"/>
      <c r="G35" s="179"/>
    </row>
    <row r="36" spans="2:7">
      <c r="B36" s="179"/>
      <c r="C36" s="179"/>
      <c r="D36" s="179"/>
      <c r="E36" s="179"/>
      <c r="F36" s="179"/>
      <c r="G36" s="179"/>
    </row>
    <row r="37" spans="2:7">
      <c r="B37" s="179"/>
      <c r="C37" s="179"/>
      <c r="D37" s="179"/>
      <c r="E37" s="179"/>
      <c r="F37" s="179"/>
      <c r="G37" s="179"/>
    </row>
    <row r="38" spans="2:7">
      <c r="B38" s="179"/>
      <c r="C38" s="179"/>
      <c r="D38" s="179"/>
      <c r="E38" s="179"/>
      <c r="F38" s="179"/>
      <c r="G38" s="179"/>
    </row>
    <row r="39" spans="2:7">
      <c r="B39" s="179"/>
      <c r="C39" s="179"/>
      <c r="D39" s="179"/>
      <c r="E39" s="179"/>
      <c r="F39" s="179"/>
      <c r="G39" s="179"/>
    </row>
    <row r="40" spans="2:7">
      <c r="B40" s="179"/>
      <c r="C40" s="179"/>
      <c r="D40" s="179"/>
      <c r="E40" s="179"/>
      <c r="F40" s="179"/>
      <c r="G40" s="179"/>
    </row>
  </sheetData>
  <mergeCells count="1">
    <mergeCell ref="E1:G1"/>
  </mergeCells>
  <hyperlinks>
    <hyperlink ref="E1:G1" location="Contents!A1" display="Back to Content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52"/>
  <sheetViews>
    <sheetView workbookViewId="0"/>
  </sheetViews>
  <sheetFormatPr defaultRowHeight="12.75"/>
  <sheetData>
    <row r="1" spans="1:24" s="84" customFormat="1" ht="27" customHeight="1">
      <c r="A1" s="83" t="s">
        <v>483</v>
      </c>
      <c r="B1" s="83"/>
      <c r="C1" s="83"/>
      <c r="D1" s="83"/>
      <c r="E1" s="83"/>
      <c r="F1" s="83"/>
      <c r="G1" s="83"/>
      <c r="H1" s="83"/>
      <c r="I1" s="83"/>
      <c r="J1" s="83"/>
      <c r="K1" s="83"/>
      <c r="L1" s="83"/>
      <c r="M1" s="212" t="s">
        <v>249</v>
      </c>
      <c r="N1" s="212"/>
      <c r="O1" s="83"/>
      <c r="P1" s="83"/>
      <c r="Q1" s="83"/>
      <c r="R1" s="83"/>
      <c r="S1" s="83"/>
      <c r="T1" s="83"/>
      <c r="U1" s="83"/>
      <c r="V1" s="83"/>
      <c r="W1" s="83"/>
      <c r="X1" s="83"/>
    </row>
    <row r="4" spans="1:24">
      <c r="B4" s="78" t="s">
        <v>484</v>
      </c>
    </row>
    <row r="34" spans="2:4">
      <c r="B34" s="43" t="s">
        <v>516</v>
      </c>
      <c r="C34" s="93"/>
      <c r="D34" s="104" t="s">
        <v>517</v>
      </c>
    </row>
    <row r="51" spans="2:2">
      <c r="B51" s="39" t="s">
        <v>485</v>
      </c>
    </row>
    <row r="52" spans="2:2">
      <c r="B52" t="s">
        <v>486</v>
      </c>
    </row>
  </sheetData>
  <mergeCells count="1">
    <mergeCell ref="M1:N1"/>
  </mergeCells>
  <hyperlinks>
    <hyperlink ref="M1:N1" location="Contents!A1" display="Back to Contents"/>
    <hyperlink ref="D34" r:id="rId1" display="https://www.google.co.nz/url?sa=t&amp;rct=j&amp;q=&amp;esrc=s&amp;source=web&amp;cd=2&amp;cad=rja&amp;uact=8&amp;ved=2ahUKEwj328rcqtfcAhUDVbwKHeLeDFAQFjABegQIBxAC&amp;url=https%3A%2F%2Fwww.theicct.org%2Fsites%2Fdefault%2Ffiles%2Fpublications%2FLab-to-road-2017_ICCT-white%2520paper_06112017_vF.pdf&amp;usg=AOvVaw2lPhzUNz5VpPHK2AOh9P-S"/>
  </hyperlinks>
  <pageMargins left="0.7" right="0.7" top="0.75" bottom="0.75" header="0.3" footer="0.3"/>
  <pageSetup paperSize="9" orientation="portrait" r:id="rId2"/>
  <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B170"/>
  <sheetViews>
    <sheetView workbookViewId="0">
      <pane xSplit="1" ySplit="3" topLeftCell="B4" activePane="bottomRight" state="frozen"/>
      <selection pane="topRight" activeCell="B1" sqref="B1"/>
      <selection pane="bottomLeft" activeCell="A4" sqref="A4"/>
      <selection pane="bottomRight" activeCell="Q15" sqref="Q15"/>
    </sheetView>
  </sheetViews>
  <sheetFormatPr defaultColWidth="8.85546875" defaultRowHeight="12.75"/>
  <cols>
    <col min="1" max="16384" width="8.85546875" style="84"/>
  </cols>
  <sheetData>
    <row r="1" spans="1:28" ht="27" customHeight="1">
      <c r="A1" s="83" t="s">
        <v>626</v>
      </c>
      <c r="B1" s="83"/>
      <c r="C1" s="83"/>
      <c r="D1" s="83"/>
      <c r="E1" s="83"/>
      <c r="F1" s="83"/>
      <c r="G1" s="83"/>
      <c r="H1" s="83"/>
      <c r="I1" s="83"/>
      <c r="J1" s="83"/>
      <c r="K1" s="83"/>
      <c r="L1" s="83"/>
      <c r="M1" s="212" t="s">
        <v>249</v>
      </c>
      <c r="N1" s="212"/>
      <c r="O1" s="83"/>
      <c r="P1" s="83"/>
      <c r="Q1" s="83"/>
      <c r="R1" s="83"/>
      <c r="S1" s="83"/>
      <c r="T1" s="83"/>
      <c r="U1" s="83"/>
      <c r="V1" s="83"/>
      <c r="W1" s="83"/>
      <c r="X1" s="83"/>
    </row>
    <row r="2" spans="1:28" ht="14.25" customHeight="1">
      <c r="A2" s="85"/>
      <c r="B2" s="86" t="s">
        <v>239</v>
      </c>
      <c r="C2" s="85"/>
      <c r="D2" s="85"/>
      <c r="E2" s="85"/>
      <c r="F2" s="85"/>
      <c r="I2" s="87"/>
    </row>
    <row r="3" spans="1:28" ht="33.75">
      <c r="A3" s="85" t="s">
        <v>544</v>
      </c>
      <c r="B3" s="172" t="s">
        <v>627</v>
      </c>
      <c r="C3" s="172" t="s">
        <v>628</v>
      </c>
      <c r="D3" s="172" t="s">
        <v>629</v>
      </c>
      <c r="E3" s="172" t="s">
        <v>630</v>
      </c>
      <c r="F3" s="85"/>
      <c r="S3"/>
      <c r="T3"/>
      <c r="U3"/>
      <c r="V3"/>
      <c r="W3"/>
      <c r="X3"/>
      <c r="Y3"/>
      <c r="Z3"/>
      <c r="AA3"/>
      <c r="AB3"/>
    </row>
    <row r="4" spans="1:28">
      <c r="A4" s="44" t="s">
        <v>543</v>
      </c>
      <c r="B4" s="44">
        <v>13180</v>
      </c>
      <c r="C4" s="44">
        <v>34217</v>
      </c>
      <c r="D4" s="44">
        <v>9704</v>
      </c>
      <c r="E4" s="44">
        <v>5027</v>
      </c>
      <c r="F4" s="85"/>
      <c r="S4"/>
      <c r="T4"/>
      <c r="U4"/>
      <c r="V4"/>
      <c r="W4"/>
      <c r="X4"/>
      <c r="Y4"/>
      <c r="Z4"/>
      <c r="AA4"/>
      <c r="AB4"/>
    </row>
    <row r="5" spans="1:28">
      <c r="A5" s="44" t="s">
        <v>491</v>
      </c>
      <c r="B5" s="44">
        <v>14881</v>
      </c>
      <c r="C5" s="44">
        <v>35991</v>
      </c>
      <c r="D5" s="44">
        <v>10130</v>
      </c>
      <c r="E5" s="44">
        <v>5136</v>
      </c>
      <c r="F5" s="85"/>
      <c r="S5"/>
      <c r="T5"/>
      <c r="U5"/>
      <c r="V5"/>
      <c r="W5"/>
      <c r="X5"/>
      <c r="Y5"/>
      <c r="Z5"/>
      <c r="AA5"/>
      <c r="AB5"/>
    </row>
    <row r="6" spans="1:28">
      <c r="A6" s="44" t="s">
        <v>120</v>
      </c>
      <c r="B6" s="44">
        <v>16094</v>
      </c>
      <c r="C6" s="44">
        <v>36438</v>
      </c>
      <c r="D6" s="44">
        <v>10535</v>
      </c>
      <c r="E6" s="44">
        <v>5063</v>
      </c>
      <c r="F6" s="85"/>
      <c r="S6"/>
      <c r="T6"/>
      <c r="U6"/>
      <c r="V6"/>
      <c r="W6"/>
      <c r="X6"/>
      <c r="Y6"/>
      <c r="Z6"/>
      <c r="AA6"/>
      <c r="AB6"/>
    </row>
    <row r="7" spans="1:28">
      <c r="A7" s="44" t="s">
        <v>121</v>
      </c>
      <c r="B7" s="44">
        <v>14038</v>
      </c>
      <c r="C7" s="44">
        <v>33624</v>
      </c>
      <c r="D7" s="44">
        <v>9890</v>
      </c>
      <c r="E7" s="44">
        <v>5020</v>
      </c>
      <c r="F7" s="85"/>
      <c r="S7"/>
      <c r="T7"/>
      <c r="U7"/>
      <c r="V7"/>
      <c r="W7"/>
      <c r="X7"/>
      <c r="Y7"/>
      <c r="Z7"/>
      <c r="AA7"/>
      <c r="AB7"/>
    </row>
    <row r="8" spans="1:28">
      <c r="A8" s="44" t="s">
        <v>122</v>
      </c>
      <c r="B8" s="44">
        <v>14529</v>
      </c>
      <c r="C8" s="44">
        <v>31166</v>
      </c>
      <c r="D8" s="44">
        <v>9805</v>
      </c>
      <c r="E8" s="44">
        <v>5238</v>
      </c>
      <c r="F8" s="85"/>
      <c r="S8"/>
      <c r="T8"/>
      <c r="U8"/>
      <c r="V8"/>
      <c r="W8"/>
      <c r="X8"/>
      <c r="Y8"/>
      <c r="Z8"/>
      <c r="AA8"/>
      <c r="AB8"/>
    </row>
    <row r="9" spans="1:28">
      <c r="A9" s="44" t="s">
        <v>492</v>
      </c>
      <c r="B9" s="44">
        <v>15372</v>
      </c>
      <c r="C9" s="44">
        <v>28598</v>
      </c>
      <c r="D9" s="44">
        <v>7673</v>
      </c>
      <c r="E9" s="44">
        <v>4788</v>
      </c>
      <c r="F9" s="85"/>
      <c r="S9"/>
      <c r="T9"/>
      <c r="U9"/>
      <c r="V9"/>
      <c r="W9"/>
      <c r="X9"/>
      <c r="Y9"/>
      <c r="Z9"/>
      <c r="AA9"/>
      <c r="AB9"/>
    </row>
    <row r="10" spans="1:28">
      <c r="A10" s="44" t="s">
        <v>123</v>
      </c>
      <c r="B10" s="44">
        <v>15267</v>
      </c>
      <c r="C10" s="44">
        <v>25929</v>
      </c>
      <c r="D10" s="44">
        <v>9578</v>
      </c>
      <c r="E10" s="44">
        <v>4586</v>
      </c>
      <c r="F10" s="85"/>
      <c r="S10"/>
      <c r="T10"/>
      <c r="U10"/>
      <c r="V10"/>
      <c r="W10"/>
      <c r="X10"/>
      <c r="Y10"/>
      <c r="Z10"/>
      <c r="AA10"/>
      <c r="AB10"/>
    </row>
    <row r="11" spans="1:28">
      <c r="A11" s="44" t="s">
        <v>124</v>
      </c>
      <c r="B11" s="44">
        <v>15645</v>
      </c>
      <c r="C11" s="44">
        <v>24733</v>
      </c>
      <c r="D11" s="44">
        <v>8054</v>
      </c>
      <c r="E11" s="44">
        <v>5249</v>
      </c>
      <c r="F11" s="85"/>
      <c r="S11"/>
      <c r="T11"/>
      <c r="U11"/>
      <c r="V11"/>
      <c r="W11"/>
      <c r="X11"/>
      <c r="Y11"/>
      <c r="Z11"/>
      <c r="AA11"/>
      <c r="AB11"/>
    </row>
    <row r="12" spans="1:28">
      <c r="A12" s="44" t="s">
        <v>125</v>
      </c>
      <c r="B12" s="44">
        <v>15746</v>
      </c>
      <c r="C12" s="44">
        <v>25453</v>
      </c>
      <c r="D12" s="44">
        <v>8569</v>
      </c>
      <c r="E12" s="44">
        <v>5552</v>
      </c>
      <c r="F12" s="85"/>
      <c r="S12"/>
      <c r="T12"/>
      <c r="U12"/>
      <c r="V12"/>
      <c r="W12"/>
      <c r="X12"/>
      <c r="Y12"/>
      <c r="Z12"/>
      <c r="AA12"/>
      <c r="AB12"/>
    </row>
    <row r="13" spans="1:28">
      <c r="A13" s="44" t="s">
        <v>493</v>
      </c>
      <c r="B13" s="44">
        <v>15124</v>
      </c>
      <c r="C13" s="44">
        <v>26396</v>
      </c>
      <c r="D13" s="44">
        <v>7985</v>
      </c>
      <c r="E13" s="44">
        <v>5520</v>
      </c>
      <c r="F13" s="85"/>
      <c r="S13"/>
      <c r="T13"/>
      <c r="U13"/>
      <c r="V13"/>
      <c r="W13"/>
      <c r="X13"/>
      <c r="Y13"/>
      <c r="Z13"/>
      <c r="AA13"/>
      <c r="AB13"/>
    </row>
    <row r="14" spans="1:28">
      <c r="A14" s="44" t="s">
        <v>126</v>
      </c>
      <c r="B14" s="44">
        <v>16053</v>
      </c>
      <c r="C14" s="44">
        <v>27901</v>
      </c>
      <c r="D14" s="44">
        <v>9573</v>
      </c>
      <c r="E14" s="44">
        <v>5827</v>
      </c>
      <c r="F14" s="85"/>
      <c r="S14"/>
      <c r="T14"/>
      <c r="U14"/>
      <c r="V14"/>
      <c r="W14"/>
      <c r="X14"/>
      <c r="Y14"/>
      <c r="Z14"/>
      <c r="AA14"/>
      <c r="AB14"/>
    </row>
    <row r="15" spans="1:28">
      <c r="A15" s="44" t="s">
        <v>127</v>
      </c>
      <c r="B15" s="44">
        <v>16213</v>
      </c>
      <c r="C15" s="44">
        <v>25407</v>
      </c>
      <c r="D15" s="44">
        <v>8958</v>
      </c>
      <c r="E15" s="44">
        <v>5509</v>
      </c>
      <c r="F15" s="85"/>
      <c r="S15"/>
      <c r="T15"/>
      <c r="U15"/>
      <c r="V15"/>
      <c r="W15"/>
      <c r="X15"/>
      <c r="Y15"/>
      <c r="Z15"/>
      <c r="AA15"/>
      <c r="AB15"/>
    </row>
    <row r="16" spans="1:28">
      <c r="A16" s="44" t="s">
        <v>279</v>
      </c>
      <c r="B16" s="44">
        <v>17164</v>
      </c>
      <c r="C16" s="44">
        <v>23067</v>
      </c>
      <c r="D16" s="44">
        <v>8229</v>
      </c>
      <c r="E16" s="44">
        <v>5541</v>
      </c>
      <c r="F16" s="85"/>
      <c r="S16"/>
      <c r="T16"/>
      <c r="U16"/>
      <c r="V16"/>
      <c r="W16"/>
      <c r="X16"/>
      <c r="Y16"/>
      <c r="Z16"/>
      <c r="AA16"/>
      <c r="AB16"/>
    </row>
    <row r="17" spans="1:28">
      <c r="A17" s="44" t="s">
        <v>494</v>
      </c>
      <c r="B17" s="44">
        <v>16318</v>
      </c>
      <c r="C17" s="44">
        <v>19922</v>
      </c>
      <c r="D17" s="44">
        <v>7149</v>
      </c>
      <c r="E17" s="44">
        <v>4969</v>
      </c>
      <c r="F17" s="85"/>
      <c r="S17"/>
      <c r="T17"/>
      <c r="U17"/>
      <c r="V17"/>
      <c r="W17"/>
      <c r="X17"/>
      <c r="Y17"/>
      <c r="Z17"/>
      <c r="AA17"/>
      <c r="AB17"/>
    </row>
    <row r="18" spans="1:28">
      <c r="A18" s="44" t="s">
        <v>280</v>
      </c>
      <c r="B18" s="44">
        <v>15117</v>
      </c>
      <c r="C18" s="44">
        <v>18156</v>
      </c>
      <c r="D18" s="44">
        <v>7187</v>
      </c>
      <c r="E18" s="44">
        <v>4212</v>
      </c>
      <c r="F18" s="85"/>
      <c r="S18"/>
      <c r="T18"/>
      <c r="U18"/>
      <c r="V18"/>
      <c r="W18"/>
      <c r="X18"/>
      <c r="Y18"/>
      <c r="Z18"/>
      <c r="AA18"/>
      <c r="AB18"/>
    </row>
    <row r="19" spans="1:28">
      <c r="A19" s="44" t="s">
        <v>281</v>
      </c>
      <c r="B19" s="44">
        <v>14826</v>
      </c>
      <c r="C19" s="44">
        <v>15809</v>
      </c>
      <c r="D19" s="44">
        <v>6836</v>
      </c>
      <c r="E19" s="44">
        <v>3932</v>
      </c>
      <c r="F19" s="85"/>
      <c r="S19"/>
      <c r="T19"/>
      <c r="U19"/>
      <c r="V19"/>
      <c r="W19"/>
      <c r="X19"/>
      <c r="Y19"/>
      <c r="Z19"/>
      <c r="AA19"/>
      <c r="AB19"/>
    </row>
    <row r="20" spans="1:28">
      <c r="A20" s="44" t="s">
        <v>299</v>
      </c>
      <c r="B20" s="44">
        <v>11433</v>
      </c>
      <c r="C20" s="44">
        <v>12775</v>
      </c>
      <c r="D20" s="44">
        <v>5657</v>
      </c>
      <c r="E20" s="44">
        <v>2921</v>
      </c>
      <c r="F20" s="85"/>
      <c r="S20"/>
      <c r="T20"/>
      <c r="U20"/>
      <c r="V20"/>
      <c r="W20"/>
      <c r="X20"/>
      <c r="Y20"/>
      <c r="Z20"/>
      <c r="AA20"/>
      <c r="AB20"/>
    </row>
    <row r="21" spans="1:28">
      <c r="A21" s="44" t="s">
        <v>495</v>
      </c>
      <c r="B21" s="44">
        <v>10798</v>
      </c>
      <c r="C21" s="44">
        <v>13623</v>
      </c>
      <c r="D21" s="44">
        <v>4728</v>
      </c>
      <c r="E21" s="44">
        <v>2279</v>
      </c>
      <c r="F21" s="85"/>
      <c r="S21"/>
      <c r="T21"/>
      <c r="U21"/>
      <c r="V21"/>
      <c r="W21"/>
      <c r="X21"/>
      <c r="Y21"/>
      <c r="Z21"/>
      <c r="AA21"/>
      <c r="AB21"/>
    </row>
    <row r="22" spans="1:28">
      <c r="A22" s="44" t="s">
        <v>300</v>
      </c>
      <c r="B22" s="44">
        <v>11899</v>
      </c>
      <c r="C22" s="44">
        <v>16165</v>
      </c>
      <c r="D22" s="44">
        <v>5726</v>
      </c>
      <c r="E22" s="44">
        <v>2378</v>
      </c>
      <c r="F22" s="85"/>
      <c r="S22"/>
      <c r="T22"/>
      <c r="U22"/>
      <c r="V22"/>
      <c r="W22"/>
      <c r="X22"/>
      <c r="Y22"/>
      <c r="Z22"/>
      <c r="AA22"/>
      <c r="AB22"/>
    </row>
    <row r="23" spans="1:28">
      <c r="A23" s="44" t="s">
        <v>301</v>
      </c>
      <c r="B23" s="44">
        <v>11819</v>
      </c>
      <c r="C23" s="44">
        <v>18109</v>
      </c>
      <c r="D23" s="44">
        <v>5257</v>
      </c>
      <c r="E23" s="44">
        <v>2782</v>
      </c>
      <c r="F23" s="85"/>
      <c r="S23"/>
      <c r="T23"/>
      <c r="U23"/>
      <c r="V23"/>
      <c r="W23"/>
      <c r="X23"/>
      <c r="Y23"/>
      <c r="Z23"/>
      <c r="AA23"/>
      <c r="AB23"/>
    </row>
    <row r="24" spans="1:28">
      <c r="A24" s="44" t="s">
        <v>336</v>
      </c>
      <c r="B24" s="44">
        <v>13225</v>
      </c>
      <c r="C24" s="44">
        <v>18869</v>
      </c>
      <c r="D24" s="44">
        <v>5608</v>
      </c>
      <c r="E24" s="44">
        <v>3069</v>
      </c>
      <c r="F24" s="85"/>
      <c r="S24"/>
      <c r="T24"/>
      <c r="U24"/>
      <c r="V24"/>
      <c r="W24"/>
      <c r="X24"/>
      <c r="Y24"/>
      <c r="Z24"/>
      <c r="AA24"/>
      <c r="AB24"/>
    </row>
    <row r="25" spans="1:28">
      <c r="A25" s="44" t="s">
        <v>496</v>
      </c>
      <c r="B25" s="44">
        <v>13988</v>
      </c>
      <c r="C25" s="44">
        <v>19334</v>
      </c>
      <c r="D25" s="44">
        <v>5538</v>
      </c>
      <c r="E25" s="44">
        <v>2990</v>
      </c>
      <c r="F25" s="85"/>
      <c r="S25"/>
      <c r="T25"/>
      <c r="U25"/>
      <c r="V25"/>
      <c r="W25"/>
      <c r="X25"/>
      <c r="Y25"/>
      <c r="Z25"/>
      <c r="AA25"/>
      <c r="AB25"/>
    </row>
    <row r="26" spans="1:28">
      <c r="A26" s="44" t="s">
        <v>337</v>
      </c>
      <c r="B26" s="44">
        <v>13281</v>
      </c>
      <c r="C26" s="44">
        <v>20263</v>
      </c>
      <c r="D26" s="44">
        <v>6370</v>
      </c>
      <c r="E26" s="44">
        <v>3050</v>
      </c>
      <c r="F26" s="85"/>
      <c r="S26"/>
      <c r="T26"/>
      <c r="U26"/>
      <c r="V26"/>
      <c r="W26"/>
      <c r="X26"/>
      <c r="Y26"/>
      <c r="Z26"/>
      <c r="AA26"/>
      <c r="AB26"/>
    </row>
    <row r="27" spans="1:28">
      <c r="A27" s="44" t="s">
        <v>338</v>
      </c>
      <c r="B27" s="44">
        <v>14099</v>
      </c>
      <c r="C27" s="44">
        <v>20180</v>
      </c>
      <c r="D27" s="44">
        <v>5821</v>
      </c>
      <c r="E27" s="44">
        <v>2993</v>
      </c>
      <c r="F27" s="85"/>
      <c r="S27"/>
      <c r="T27"/>
      <c r="U27"/>
      <c r="V27"/>
      <c r="W27"/>
      <c r="X27"/>
      <c r="Y27"/>
      <c r="Z27"/>
      <c r="AA27"/>
      <c r="AB27"/>
    </row>
    <row r="28" spans="1:28">
      <c r="A28" s="44" t="s">
        <v>344</v>
      </c>
      <c r="B28" s="44">
        <v>15649</v>
      </c>
      <c r="C28" s="44">
        <v>18166</v>
      </c>
      <c r="D28" s="44">
        <v>5898</v>
      </c>
      <c r="E28" s="44">
        <v>2959</v>
      </c>
      <c r="F28" s="85"/>
      <c r="S28"/>
      <c r="T28"/>
      <c r="U28"/>
      <c r="V28"/>
      <c r="W28"/>
      <c r="X28"/>
      <c r="Y28"/>
      <c r="Z28"/>
      <c r="AA28"/>
      <c r="AB28"/>
    </row>
    <row r="29" spans="1:28">
      <c r="A29" s="44" t="s">
        <v>497</v>
      </c>
      <c r="B29" s="44">
        <v>13116</v>
      </c>
      <c r="C29" s="44">
        <v>17234</v>
      </c>
      <c r="D29" s="44">
        <v>5994</v>
      </c>
      <c r="E29" s="44">
        <v>3040</v>
      </c>
      <c r="F29" s="85"/>
      <c r="S29"/>
      <c r="T29"/>
      <c r="U29"/>
      <c r="V29"/>
      <c r="W29"/>
      <c r="X29"/>
      <c r="Y29"/>
      <c r="Z29"/>
      <c r="AA29"/>
      <c r="AB29"/>
    </row>
    <row r="30" spans="1:28">
      <c r="A30" s="44" t="s">
        <v>345</v>
      </c>
      <c r="B30" s="44">
        <v>14284</v>
      </c>
      <c r="C30" s="44">
        <v>17356</v>
      </c>
      <c r="D30" s="44">
        <v>6475</v>
      </c>
      <c r="E30" s="44">
        <v>3146</v>
      </c>
      <c r="F30" s="85"/>
      <c r="S30"/>
      <c r="T30"/>
      <c r="U30"/>
      <c r="V30"/>
      <c r="W30"/>
      <c r="X30"/>
      <c r="Y30"/>
      <c r="Z30"/>
      <c r="AA30"/>
      <c r="AB30"/>
    </row>
    <row r="31" spans="1:28">
      <c r="A31" s="44" t="s">
        <v>346</v>
      </c>
      <c r="B31" s="44">
        <v>14325</v>
      </c>
      <c r="C31" s="44">
        <v>18105</v>
      </c>
      <c r="D31" s="44">
        <v>5802</v>
      </c>
      <c r="E31" s="44">
        <v>3367</v>
      </c>
      <c r="F31" s="85"/>
      <c r="S31"/>
      <c r="T31"/>
      <c r="U31"/>
      <c r="V31"/>
      <c r="W31"/>
      <c r="X31"/>
      <c r="Y31"/>
      <c r="Z31"/>
      <c r="AA31"/>
      <c r="AB31"/>
    </row>
    <row r="32" spans="1:28">
      <c r="A32" s="44" t="s">
        <v>355</v>
      </c>
      <c r="B32" s="44">
        <v>15659</v>
      </c>
      <c r="C32" s="44">
        <v>16636</v>
      </c>
      <c r="D32" s="44">
        <v>7969</v>
      </c>
      <c r="E32" s="44">
        <v>2885</v>
      </c>
      <c r="F32" s="85"/>
      <c r="S32"/>
      <c r="T32"/>
      <c r="U32"/>
      <c r="V32"/>
      <c r="W32"/>
      <c r="X32"/>
      <c r="Y32"/>
      <c r="Z32"/>
      <c r="AA32"/>
      <c r="AB32"/>
    </row>
    <row r="33" spans="1:28">
      <c r="A33" s="44" t="s">
        <v>498</v>
      </c>
      <c r="B33" s="44">
        <v>16954</v>
      </c>
      <c r="C33" s="44">
        <v>16848</v>
      </c>
      <c r="D33" s="44">
        <v>7674</v>
      </c>
      <c r="E33" s="44">
        <v>2609</v>
      </c>
      <c r="F33" s="85"/>
      <c r="S33"/>
      <c r="T33"/>
      <c r="U33"/>
      <c r="V33"/>
      <c r="W33"/>
      <c r="X33"/>
      <c r="Y33"/>
      <c r="Z33"/>
      <c r="AA33"/>
      <c r="AB33"/>
    </row>
    <row r="34" spans="1:28">
      <c r="A34" s="44" t="s">
        <v>356</v>
      </c>
      <c r="B34" s="44">
        <v>16581</v>
      </c>
      <c r="C34" s="44">
        <v>17565</v>
      </c>
      <c r="D34" s="44">
        <v>7775</v>
      </c>
      <c r="E34" s="44">
        <v>2614</v>
      </c>
      <c r="F34" s="85"/>
      <c r="S34"/>
      <c r="T34"/>
      <c r="U34"/>
      <c r="V34"/>
      <c r="W34"/>
      <c r="X34"/>
      <c r="Y34"/>
      <c r="Z34"/>
      <c r="AA34"/>
      <c r="AB34"/>
    </row>
    <row r="35" spans="1:28">
      <c r="A35" s="44" t="s">
        <v>357</v>
      </c>
      <c r="B35" s="44">
        <v>17338</v>
      </c>
      <c r="C35" s="44">
        <v>18997</v>
      </c>
      <c r="D35" s="44">
        <v>7510</v>
      </c>
      <c r="E35" s="44">
        <v>2918</v>
      </c>
      <c r="F35" s="85"/>
      <c r="S35"/>
      <c r="T35"/>
      <c r="U35"/>
      <c r="V35"/>
      <c r="W35"/>
      <c r="X35"/>
      <c r="Y35"/>
      <c r="Z35"/>
      <c r="AA35"/>
      <c r="AB35"/>
    </row>
    <row r="36" spans="1:28">
      <c r="A36" s="44" t="s">
        <v>400</v>
      </c>
      <c r="B36" s="44">
        <v>17826</v>
      </c>
      <c r="C36" s="44">
        <v>19543</v>
      </c>
      <c r="D36" s="44">
        <v>8109</v>
      </c>
      <c r="E36" s="44">
        <v>3302</v>
      </c>
      <c r="F36" s="85"/>
      <c r="S36"/>
      <c r="T36"/>
      <c r="U36"/>
      <c r="V36"/>
      <c r="W36"/>
      <c r="X36"/>
      <c r="Y36"/>
      <c r="Z36"/>
      <c r="AA36"/>
      <c r="AB36"/>
    </row>
    <row r="37" spans="1:28">
      <c r="A37" s="44" t="s">
        <v>499</v>
      </c>
      <c r="B37" s="44">
        <v>18906</v>
      </c>
      <c r="C37" s="44">
        <v>21326</v>
      </c>
      <c r="D37" s="44">
        <v>7848</v>
      </c>
      <c r="E37" s="44">
        <v>3572</v>
      </c>
      <c r="F37" s="85"/>
      <c r="S37"/>
      <c r="T37"/>
      <c r="U37"/>
      <c r="V37"/>
      <c r="W37"/>
      <c r="X37"/>
      <c r="Y37"/>
      <c r="Z37"/>
      <c r="AA37"/>
      <c r="AB37"/>
    </row>
    <row r="38" spans="1:28">
      <c r="A38" s="44" t="s">
        <v>401</v>
      </c>
      <c r="B38" s="44">
        <v>19352</v>
      </c>
      <c r="C38" s="44">
        <v>23138</v>
      </c>
      <c r="D38" s="44">
        <v>8424</v>
      </c>
      <c r="E38" s="44">
        <v>3975</v>
      </c>
      <c r="F38" s="85"/>
      <c r="S38"/>
      <c r="T38"/>
      <c r="U38"/>
      <c r="V38"/>
      <c r="W38"/>
      <c r="X38"/>
      <c r="Y38"/>
      <c r="Z38"/>
      <c r="AA38"/>
      <c r="AB38"/>
    </row>
    <row r="39" spans="1:28">
      <c r="A39" s="44" t="s">
        <v>402</v>
      </c>
      <c r="B39" s="44">
        <v>19906</v>
      </c>
      <c r="C39" s="44">
        <v>24658</v>
      </c>
      <c r="D39" s="44">
        <v>8680</v>
      </c>
      <c r="E39" s="44">
        <v>4223</v>
      </c>
      <c r="F39" s="85"/>
      <c r="S39"/>
      <c r="T39"/>
      <c r="U39"/>
      <c r="V39"/>
      <c r="W39"/>
      <c r="X39"/>
      <c r="Y39"/>
      <c r="Z39"/>
      <c r="AA39"/>
      <c r="AB39"/>
    </row>
    <row r="40" spans="1:28">
      <c r="A40" s="44" t="s">
        <v>500</v>
      </c>
      <c r="B40" s="44">
        <v>20039</v>
      </c>
      <c r="C40" s="44">
        <v>25854</v>
      </c>
      <c r="D40" s="44">
        <v>9694</v>
      </c>
      <c r="E40" s="44">
        <v>4507</v>
      </c>
      <c r="F40" s="85"/>
      <c r="S40"/>
      <c r="T40"/>
      <c r="U40"/>
      <c r="V40"/>
      <c r="W40"/>
      <c r="X40"/>
      <c r="Y40"/>
      <c r="Z40"/>
      <c r="AA40"/>
      <c r="AB40"/>
    </row>
    <row r="41" spans="1:28">
      <c r="A41" s="44" t="s">
        <v>501</v>
      </c>
      <c r="B41" s="44">
        <v>20822</v>
      </c>
      <c r="C41" s="44">
        <v>27872</v>
      </c>
      <c r="D41" s="44">
        <v>9295</v>
      </c>
      <c r="E41" s="44">
        <v>5066</v>
      </c>
      <c r="F41" s="85"/>
      <c r="S41"/>
      <c r="T41"/>
      <c r="U41"/>
      <c r="V41"/>
      <c r="W41"/>
      <c r="X41"/>
      <c r="Y41"/>
      <c r="Z41"/>
      <c r="AA41"/>
      <c r="AB41"/>
    </row>
    <row r="42" spans="1:28">
      <c r="A42" s="44" t="s">
        <v>502</v>
      </c>
      <c r="B42" s="44">
        <v>21156</v>
      </c>
      <c r="C42" s="44">
        <v>30727</v>
      </c>
      <c r="D42" s="44">
        <v>9635</v>
      </c>
      <c r="E42" s="44">
        <v>5477</v>
      </c>
      <c r="F42" s="85"/>
      <c r="S42"/>
      <c r="T42"/>
      <c r="U42"/>
      <c r="V42"/>
      <c r="W42"/>
      <c r="X42"/>
      <c r="Y42"/>
      <c r="Z42"/>
      <c r="AA42"/>
      <c r="AB42"/>
    </row>
    <row r="43" spans="1:28">
      <c r="A43" s="44" t="s">
        <v>503</v>
      </c>
      <c r="B43" s="44">
        <v>22223</v>
      </c>
      <c r="C43" s="44">
        <v>31285</v>
      </c>
      <c r="D43" s="44">
        <v>9237</v>
      </c>
      <c r="E43" s="44">
        <v>5560</v>
      </c>
      <c r="F43" s="85"/>
      <c r="S43"/>
      <c r="T43"/>
      <c r="U43"/>
      <c r="V43"/>
      <c r="W43"/>
      <c r="X43"/>
      <c r="Y43"/>
      <c r="Z43"/>
      <c r="AA43"/>
      <c r="AB43"/>
    </row>
    <row r="44" spans="1:28">
      <c r="A44" s="44" t="s">
        <v>504</v>
      </c>
      <c r="B44" s="44">
        <v>21912</v>
      </c>
      <c r="C44" s="44">
        <v>30359</v>
      </c>
      <c r="D44" s="44">
        <v>10184</v>
      </c>
      <c r="E44" s="44">
        <v>6032</v>
      </c>
      <c r="F44" s="85"/>
      <c r="S44"/>
      <c r="T44"/>
      <c r="U44"/>
      <c r="V44"/>
      <c r="W44"/>
      <c r="X44"/>
      <c r="Y44"/>
      <c r="Z44"/>
      <c r="AA44"/>
      <c r="AB44"/>
    </row>
    <row r="45" spans="1:28">
      <c r="A45" s="44" t="s">
        <v>505</v>
      </c>
      <c r="B45" s="44">
        <v>21615</v>
      </c>
      <c r="C45" s="44">
        <v>31262</v>
      </c>
      <c r="D45" s="44">
        <v>9564</v>
      </c>
      <c r="E45" s="44">
        <v>6299</v>
      </c>
      <c r="F45" s="85"/>
      <c r="S45"/>
      <c r="T45"/>
      <c r="U45"/>
      <c r="V45"/>
      <c r="W45"/>
      <c r="X45"/>
      <c r="Y45"/>
      <c r="Z45"/>
      <c r="AA45"/>
      <c r="AB45"/>
    </row>
    <row r="46" spans="1:28">
      <c r="A46" s="44" t="s">
        <v>506</v>
      </c>
      <c r="B46" s="44">
        <v>23095</v>
      </c>
      <c r="C46" s="44">
        <v>33010</v>
      </c>
      <c r="D46" s="44">
        <v>9535</v>
      </c>
      <c r="E46" s="44">
        <v>6415</v>
      </c>
      <c r="F46" s="85"/>
      <c r="S46"/>
      <c r="T46"/>
      <c r="U46"/>
      <c r="V46"/>
      <c r="W46"/>
      <c r="X46"/>
      <c r="Y46"/>
      <c r="Z46"/>
      <c r="AA46"/>
      <c r="AB46"/>
    </row>
    <row r="47" spans="1:28">
      <c r="A47" s="44" t="s">
        <v>507</v>
      </c>
      <c r="B47" s="44">
        <v>23799</v>
      </c>
      <c r="C47" s="44">
        <v>31919</v>
      </c>
      <c r="D47" s="44">
        <v>9344</v>
      </c>
      <c r="E47" s="44">
        <v>5356</v>
      </c>
      <c r="F47" s="85"/>
      <c r="S47"/>
      <c r="T47"/>
      <c r="U47"/>
      <c r="V47"/>
      <c r="W47"/>
      <c r="X47"/>
      <c r="Y47"/>
      <c r="Z47"/>
      <c r="AA47"/>
      <c r="AB47"/>
    </row>
    <row r="48" spans="1:28">
      <c r="A48" s="44" t="s">
        <v>508</v>
      </c>
      <c r="B48" s="44">
        <v>22909</v>
      </c>
      <c r="C48" s="44">
        <v>31653</v>
      </c>
      <c r="D48" s="44">
        <v>10281</v>
      </c>
      <c r="E48" s="44">
        <v>5806</v>
      </c>
      <c r="F48" s="85"/>
      <c r="S48"/>
      <c r="T48"/>
      <c r="U48"/>
      <c r="V48"/>
      <c r="W48"/>
      <c r="X48"/>
      <c r="Y48"/>
      <c r="Z48"/>
      <c r="AA48"/>
      <c r="AB48"/>
    </row>
    <row r="49" spans="1:28">
      <c r="A49" s="44" t="s">
        <v>509</v>
      </c>
      <c r="B49" s="44">
        <v>23868</v>
      </c>
      <c r="C49" s="44">
        <v>32816</v>
      </c>
      <c r="D49" s="44">
        <v>9741</v>
      </c>
      <c r="E49" s="44">
        <v>6016</v>
      </c>
      <c r="F49" s="85"/>
      <c r="S49"/>
      <c r="T49"/>
      <c r="U49"/>
      <c r="V49"/>
      <c r="W49"/>
      <c r="X49"/>
      <c r="Y49"/>
      <c r="Z49"/>
      <c r="AA49"/>
      <c r="AB49"/>
    </row>
    <row r="50" spans="1:28">
      <c r="A50" s="44" t="s">
        <v>510</v>
      </c>
      <c r="B50" s="44">
        <v>26631</v>
      </c>
      <c r="C50" s="44">
        <v>34698</v>
      </c>
      <c r="D50" s="44">
        <v>9925</v>
      </c>
      <c r="E50" s="44">
        <v>6307</v>
      </c>
      <c r="F50" s="85"/>
      <c r="S50"/>
      <c r="T50"/>
      <c r="U50"/>
      <c r="V50"/>
      <c r="W50"/>
      <c r="X50"/>
      <c r="Y50"/>
      <c r="Z50"/>
      <c r="AA50"/>
      <c r="AB50"/>
    </row>
    <row r="51" spans="1:28">
      <c r="A51" s="44" t="s">
        <v>511</v>
      </c>
      <c r="B51" s="44">
        <v>27982</v>
      </c>
      <c r="C51" s="44">
        <v>34839</v>
      </c>
      <c r="D51" s="44">
        <v>10423</v>
      </c>
      <c r="E51" s="44">
        <v>6427</v>
      </c>
      <c r="F51" s="85"/>
      <c r="S51"/>
      <c r="T51"/>
      <c r="U51"/>
      <c r="V51"/>
      <c r="W51"/>
      <c r="X51"/>
      <c r="Y51"/>
      <c r="Z51"/>
      <c r="AA51"/>
      <c r="AB51"/>
    </row>
    <row r="52" spans="1:28">
      <c r="A52" s="44" t="s">
        <v>512</v>
      </c>
      <c r="B52" s="44">
        <v>27421</v>
      </c>
      <c r="C52" s="44">
        <v>35260</v>
      </c>
      <c r="D52" s="44">
        <v>10622</v>
      </c>
      <c r="E52" s="44">
        <v>7022</v>
      </c>
      <c r="F52" s="85"/>
      <c r="S52"/>
      <c r="T52"/>
      <c r="U52"/>
      <c r="V52"/>
      <c r="W52"/>
      <c r="X52"/>
      <c r="Y52"/>
      <c r="Z52"/>
      <c r="AA52"/>
      <c r="AB52"/>
    </row>
    <row r="53" spans="1:28">
      <c r="A53" s="44" t="s">
        <v>513</v>
      </c>
      <c r="B53" s="44">
        <v>27963</v>
      </c>
      <c r="C53" s="44">
        <v>36163</v>
      </c>
      <c r="D53" s="44">
        <v>10198</v>
      </c>
      <c r="E53" s="44">
        <v>6735</v>
      </c>
      <c r="F53" s="85"/>
      <c r="S53"/>
      <c r="T53"/>
      <c r="U53"/>
      <c r="V53"/>
      <c r="W53"/>
      <c r="X53"/>
      <c r="Y53"/>
      <c r="Z53"/>
      <c r="AA53"/>
      <c r="AB53"/>
    </row>
    <row r="54" spans="1:28">
      <c r="A54" s="44" t="s">
        <v>514</v>
      </c>
      <c r="B54" s="44">
        <v>27525</v>
      </c>
      <c r="C54" s="44">
        <v>38531</v>
      </c>
      <c r="D54" s="44">
        <v>9873</v>
      </c>
      <c r="E54" s="44">
        <v>6758</v>
      </c>
      <c r="F54" s="85"/>
      <c r="S54"/>
      <c r="T54"/>
      <c r="U54"/>
      <c r="V54"/>
      <c r="W54"/>
      <c r="X54"/>
      <c r="Y54"/>
      <c r="Z54"/>
      <c r="AA54"/>
      <c r="AB54"/>
    </row>
    <row r="55" spans="1:28">
      <c r="A55" s="44" t="s">
        <v>515</v>
      </c>
      <c r="B55" s="44">
        <v>30190</v>
      </c>
      <c r="C55" s="44">
        <v>39438</v>
      </c>
      <c r="D55" s="44">
        <v>9918</v>
      </c>
      <c r="E55" s="44">
        <v>6416</v>
      </c>
      <c r="F55" s="85"/>
      <c r="S55"/>
      <c r="T55"/>
      <c r="U55"/>
      <c r="V55"/>
      <c r="W55"/>
      <c r="X55"/>
      <c r="Y55"/>
      <c r="Z55"/>
      <c r="AA55"/>
      <c r="AB55"/>
    </row>
    <row r="56" spans="1:28">
      <c r="A56" s="44" t="s">
        <v>539</v>
      </c>
      <c r="B56" s="44">
        <v>28881</v>
      </c>
      <c r="C56" s="44">
        <v>34080</v>
      </c>
      <c r="D56" s="44">
        <v>10015</v>
      </c>
      <c r="E56" s="44">
        <v>5871</v>
      </c>
      <c r="F56" s="85"/>
      <c r="S56"/>
      <c r="T56"/>
      <c r="U56"/>
      <c r="V56"/>
      <c r="W56"/>
      <c r="X56"/>
      <c r="Y56"/>
      <c r="Z56"/>
      <c r="AA56"/>
      <c r="AB56"/>
    </row>
    <row r="57" spans="1:28">
      <c r="A57" s="44" t="s">
        <v>540</v>
      </c>
      <c r="B57" s="44">
        <v>28485</v>
      </c>
      <c r="C57" s="44">
        <v>33475</v>
      </c>
      <c r="D57" s="44">
        <v>9517</v>
      </c>
      <c r="E57" s="44">
        <v>5818</v>
      </c>
      <c r="F57" s="85"/>
      <c r="S57"/>
      <c r="T57"/>
      <c r="U57"/>
      <c r="V57"/>
      <c r="W57"/>
      <c r="X57"/>
      <c r="Y57"/>
      <c r="Z57"/>
      <c r="AA57"/>
      <c r="AB57"/>
    </row>
    <row r="58" spans="1:28">
      <c r="A58" s="44" t="s">
        <v>541</v>
      </c>
      <c r="B58" s="44">
        <v>28297</v>
      </c>
      <c r="C58" s="44">
        <v>35595</v>
      </c>
      <c r="D58" s="44">
        <v>9127</v>
      </c>
      <c r="E58" s="44">
        <v>5860</v>
      </c>
      <c r="F58" s="85"/>
      <c r="S58"/>
      <c r="T58"/>
      <c r="U58"/>
      <c r="V58"/>
      <c r="W58"/>
      <c r="X58"/>
      <c r="Y58"/>
      <c r="Z58"/>
      <c r="AA58"/>
      <c r="AB58"/>
    </row>
    <row r="59" spans="1:28">
      <c r="A59" s="44" t="s">
        <v>542</v>
      </c>
      <c r="B59" s="44">
        <v>31427</v>
      </c>
      <c r="C59" s="44">
        <v>31705</v>
      </c>
      <c r="D59" s="44">
        <v>9136</v>
      </c>
      <c r="E59" s="44">
        <v>5024</v>
      </c>
      <c r="F59" s="85"/>
      <c r="S59"/>
      <c r="T59"/>
      <c r="U59"/>
      <c r="V59"/>
      <c r="W59"/>
      <c r="X59"/>
      <c r="Y59"/>
      <c r="Z59"/>
      <c r="AA59"/>
      <c r="AB59"/>
    </row>
    <row r="60" spans="1:28">
      <c r="A60" s="44" t="s">
        <v>563</v>
      </c>
      <c r="B60" s="44">
        <v>27654</v>
      </c>
      <c r="C60" s="44">
        <v>31855</v>
      </c>
      <c r="D60" s="44">
        <v>9626</v>
      </c>
      <c r="E60" s="44">
        <v>5081</v>
      </c>
      <c r="F60" s="85"/>
      <c r="S60"/>
      <c r="T60"/>
      <c r="U60"/>
      <c r="V60"/>
      <c r="W60"/>
      <c r="X60"/>
      <c r="Y60"/>
      <c r="Z60"/>
      <c r="AA60"/>
      <c r="AB60"/>
    </row>
    <row r="61" spans="1:28">
      <c r="A61" s="44" t="s">
        <v>564</v>
      </c>
      <c r="B61" s="44">
        <v>26795</v>
      </c>
      <c r="C61" s="44">
        <v>31637</v>
      </c>
      <c r="D61" s="44">
        <v>8494</v>
      </c>
      <c r="E61" s="44">
        <v>4734</v>
      </c>
      <c r="F61" s="85"/>
      <c r="S61"/>
      <c r="T61"/>
      <c r="U61"/>
      <c r="V61"/>
      <c r="W61"/>
      <c r="X61"/>
      <c r="Y61"/>
      <c r="Z61"/>
      <c r="AA61"/>
      <c r="AB61"/>
    </row>
    <row r="62" spans="1:28">
      <c r="A62" s="44" t="s">
        <v>565</v>
      </c>
      <c r="B62" s="44">
        <v>27480</v>
      </c>
      <c r="C62" s="44">
        <v>33999</v>
      </c>
      <c r="D62" s="44">
        <v>9827</v>
      </c>
      <c r="E62" s="44">
        <v>4971</v>
      </c>
      <c r="F62" s="85"/>
      <c r="S62"/>
      <c r="T62"/>
      <c r="U62"/>
      <c r="V62"/>
      <c r="W62"/>
      <c r="X62"/>
      <c r="Y62"/>
      <c r="Z62"/>
      <c r="AA62"/>
      <c r="AB62"/>
    </row>
    <row r="63" spans="1:28">
      <c r="A63" s="44" t="s">
        <v>566</v>
      </c>
      <c r="B63" s="44">
        <v>29831</v>
      </c>
      <c r="C63" s="44">
        <v>32783</v>
      </c>
      <c r="D63" s="44">
        <v>8595</v>
      </c>
      <c r="E63" s="44">
        <v>4516</v>
      </c>
      <c r="F63" s="85"/>
      <c r="S63"/>
      <c r="T63"/>
      <c r="U63"/>
      <c r="V63"/>
      <c r="W63"/>
      <c r="X63"/>
      <c r="Y63"/>
      <c r="Z63"/>
      <c r="AA63"/>
      <c r="AB63"/>
    </row>
    <row r="64" spans="1:28">
      <c r="A64" s="44" t="s">
        <v>745</v>
      </c>
      <c r="B64" s="44">
        <v>23065</v>
      </c>
      <c r="C64" s="44">
        <v>28912</v>
      </c>
      <c r="D64" s="44">
        <v>8445</v>
      </c>
      <c r="E64" s="44">
        <v>4051</v>
      </c>
      <c r="F64" s="85"/>
      <c r="S64"/>
      <c r="T64"/>
      <c r="U64"/>
      <c r="V64"/>
      <c r="W64"/>
      <c r="X64"/>
      <c r="Y64"/>
      <c r="Z64"/>
      <c r="AA64"/>
      <c r="AB64"/>
    </row>
    <row r="65" spans="1:28">
      <c r="A65" s="44" t="s">
        <v>746</v>
      </c>
      <c r="B65" s="44">
        <v>14820</v>
      </c>
      <c r="C65" s="44">
        <v>20043</v>
      </c>
      <c r="D65" s="44">
        <v>5045</v>
      </c>
      <c r="E65" s="44">
        <v>3621</v>
      </c>
      <c r="F65" s="85"/>
      <c r="S65"/>
      <c r="T65"/>
      <c r="U65"/>
      <c r="V65"/>
      <c r="W65"/>
      <c r="X65"/>
      <c r="Y65"/>
      <c r="Z65"/>
      <c r="AA65"/>
      <c r="AB65"/>
    </row>
    <row r="66" spans="1:28">
      <c r="A66" s="44" t="s">
        <v>747</v>
      </c>
      <c r="B66" s="44">
        <v>24207</v>
      </c>
      <c r="C66" s="44">
        <v>28294</v>
      </c>
      <c r="D66" s="44">
        <v>8156</v>
      </c>
      <c r="E66" s="44">
        <v>5171</v>
      </c>
      <c r="F66" s="85"/>
      <c r="S66"/>
      <c r="T66"/>
      <c r="U66"/>
      <c r="V66"/>
      <c r="W66"/>
      <c r="X66"/>
      <c r="Y66"/>
      <c r="Z66"/>
      <c r="AA66"/>
      <c r="AB66"/>
    </row>
    <row r="67" spans="1:28">
      <c r="A67" s="44" t="s">
        <v>748</v>
      </c>
      <c r="B67" s="44">
        <v>23530</v>
      </c>
      <c r="C67" s="44">
        <v>25126</v>
      </c>
      <c r="D67" s="44">
        <v>7279</v>
      </c>
      <c r="E67" s="44">
        <v>4959</v>
      </c>
      <c r="F67" s="85"/>
      <c r="S67"/>
      <c r="T67"/>
      <c r="U67"/>
      <c r="V67"/>
      <c r="W67"/>
      <c r="X67"/>
      <c r="Y67"/>
      <c r="Z67"/>
      <c r="AA67"/>
      <c r="AB67"/>
    </row>
    <row r="68" spans="1:28">
      <c r="A68" s="44" t="s">
        <v>777</v>
      </c>
      <c r="B68" s="44">
        <v>31521</v>
      </c>
      <c r="C68" s="44">
        <v>25102</v>
      </c>
      <c r="D68" s="44">
        <v>8942</v>
      </c>
      <c r="E68" s="44">
        <v>5417</v>
      </c>
      <c r="F68" s="85"/>
      <c r="S68"/>
      <c r="T68"/>
      <c r="U68"/>
      <c r="V68"/>
      <c r="W68"/>
      <c r="X68"/>
      <c r="Y68"/>
      <c r="Z68"/>
      <c r="AA68"/>
      <c r="AB68"/>
    </row>
    <row r="69" spans="1:28">
      <c r="A69" s="44" t="s">
        <v>778</v>
      </c>
      <c r="B69" s="44">
        <v>32240</v>
      </c>
      <c r="C69" s="44">
        <v>27498</v>
      </c>
      <c r="D69" s="44">
        <v>9016</v>
      </c>
      <c r="E69" s="44">
        <v>6272</v>
      </c>
      <c r="F69" s="85"/>
      <c r="S69"/>
      <c r="T69"/>
      <c r="U69"/>
      <c r="V69"/>
      <c r="W69"/>
      <c r="X69"/>
      <c r="Y69"/>
      <c r="Z69"/>
      <c r="AA69"/>
      <c r="AB69"/>
    </row>
    <row r="70" spans="1:28">
      <c r="A70" s="44" t="s">
        <v>779</v>
      </c>
      <c r="B70" s="44">
        <v>29355</v>
      </c>
      <c r="C70" s="44">
        <v>23503</v>
      </c>
      <c r="D70" s="44">
        <v>7544</v>
      </c>
      <c r="E70" s="44">
        <v>5094</v>
      </c>
      <c r="F70" s="85"/>
      <c r="S70"/>
      <c r="T70"/>
      <c r="U70"/>
      <c r="V70"/>
      <c r="W70"/>
      <c r="X70"/>
      <c r="Y70"/>
      <c r="Z70"/>
      <c r="AA70"/>
      <c r="AB70"/>
    </row>
    <row r="71" spans="1:28">
      <c r="A71" s="44" t="s">
        <v>780</v>
      </c>
      <c r="B71" s="44">
        <v>33929</v>
      </c>
      <c r="C71" s="44">
        <v>26802</v>
      </c>
      <c r="D71" s="44">
        <v>6411</v>
      </c>
      <c r="E71" s="44">
        <v>6604</v>
      </c>
      <c r="F71" s="85"/>
      <c r="S71"/>
      <c r="T71"/>
      <c r="U71"/>
      <c r="V71"/>
      <c r="W71"/>
      <c r="X71"/>
      <c r="Y71"/>
      <c r="Z71"/>
      <c r="AA71"/>
      <c r="AB71"/>
    </row>
    <row r="72" spans="1:28">
      <c r="A72" s="89"/>
      <c r="B72" s="85"/>
      <c r="C72" s="85"/>
      <c r="D72" s="85"/>
      <c r="E72" s="85"/>
      <c r="F72" s="85"/>
      <c r="S72"/>
      <c r="T72"/>
      <c r="U72"/>
      <c r="V72"/>
      <c r="W72"/>
      <c r="X72"/>
      <c r="Y72"/>
      <c r="Z72"/>
      <c r="AA72"/>
      <c r="AB72"/>
    </row>
    <row r="73" spans="1:28">
      <c r="A73" s="85"/>
      <c r="B73" s="85"/>
      <c r="C73" s="85"/>
      <c r="D73" s="85"/>
      <c r="E73" s="85"/>
      <c r="F73" s="85"/>
      <c r="S73"/>
      <c r="T73"/>
      <c r="U73"/>
      <c r="V73"/>
      <c r="W73"/>
      <c r="X73"/>
      <c r="Y73"/>
      <c r="Z73"/>
      <c r="AA73"/>
      <c r="AB73"/>
    </row>
    <row r="74" spans="1:28">
      <c r="A74" s="85"/>
      <c r="B74" s="85"/>
      <c r="C74" s="85"/>
      <c r="D74" s="85"/>
      <c r="E74" s="85"/>
      <c r="F74" s="85"/>
      <c r="S74"/>
      <c r="T74"/>
      <c r="U74"/>
      <c r="V74"/>
      <c r="W74"/>
      <c r="X74"/>
      <c r="Y74"/>
      <c r="Z74"/>
      <c r="AA74"/>
      <c r="AB74"/>
    </row>
    <row r="75" spans="1:28">
      <c r="A75" s="89"/>
      <c r="B75" s="85"/>
      <c r="C75" s="85"/>
      <c r="D75" s="85"/>
      <c r="E75" s="85"/>
      <c r="F75" s="85"/>
      <c r="S75"/>
      <c r="T75"/>
      <c r="U75"/>
      <c r="V75"/>
      <c r="W75"/>
      <c r="X75"/>
      <c r="Y75"/>
      <c r="Z75"/>
      <c r="AA75"/>
      <c r="AB75"/>
    </row>
    <row r="76" spans="1:28">
      <c r="A76" s="85"/>
      <c r="B76" s="85"/>
      <c r="C76" s="85"/>
      <c r="D76" s="85"/>
      <c r="E76" s="85"/>
      <c r="F76" s="85"/>
      <c r="S76"/>
      <c r="T76"/>
      <c r="U76"/>
      <c r="V76"/>
      <c r="W76"/>
      <c r="X76"/>
      <c r="Y76"/>
      <c r="Z76"/>
      <c r="AA76"/>
      <c r="AB76"/>
    </row>
    <row r="77" spans="1:28">
      <c r="A77" s="85"/>
      <c r="B77" s="85"/>
      <c r="C77" s="85"/>
      <c r="D77" s="85"/>
      <c r="E77" s="85"/>
      <c r="F77" s="85"/>
      <c r="S77"/>
      <c r="T77"/>
      <c r="U77"/>
      <c r="V77"/>
      <c r="W77"/>
      <c r="X77"/>
      <c r="Y77"/>
      <c r="Z77"/>
      <c r="AA77"/>
      <c r="AB77"/>
    </row>
    <row r="78" spans="1:28">
      <c r="A78" s="89"/>
      <c r="B78" s="85"/>
      <c r="C78" s="85"/>
      <c r="D78" s="85"/>
      <c r="E78" s="85"/>
      <c r="F78" s="85"/>
      <c r="S78"/>
      <c r="T78"/>
      <c r="U78"/>
      <c r="V78"/>
      <c r="W78"/>
      <c r="X78"/>
      <c r="Y78"/>
      <c r="Z78"/>
      <c r="AA78"/>
      <c r="AB78"/>
    </row>
    <row r="79" spans="1:28">
      <c r="A79" s="85"/>
      <c r="B79" s="85"/>
      <c r="C79" s="85"/>
      <c r="D79" s="85"/>
      <c r="E79" s="85"/>
      <c r="F79" s="85"/>
      <c r="S79"/>
      <c r="T79"/>
      <c r="U79"/>
      <c r="V79"/>
      <c r="W79"/>
      <c r="X79"/>
      <c r="Y79"/>
      <c r="Z79"/>
      <c r="AA79"/>
      <c r="AB79"/>
    </row>
    <row r="80" spans="1:28">
      <c r="A80" s="85"/>
      <c r="B80" s="85"/>
      <c r="C80" s="85"/>
      <c r="D80" s="85"/>
      <c r="E80" s="85"/>
      <c r="F80" s="85"/>
      <c r="S80"/>
      <c r="T80"/>
      <c r="U80"/>
      <c r="V80"/>
      <c r="W80"/>
      <c r="X80"/>
      <c r="Y80"/>
      <c r="Z80"/>
      <c r="AA80"/>
      <c r="AB80"/>
    </row>
    <row r="81" spans="1:28">
      <c r="A81" s="89"/>
      <c r="B81" s="85"/>
      <c r="C81" s="85"/>
      <c r="D81" s="85"/>
      <c r="E81" s="85"/>
      <c r="F81" s="85"/>
      <c r="S81"/>
      <c r="T81"/>
      <c r="U81"/>
      <c r="V81"/>
      <c r="W81"/>
      <c r="X81"/>
      <c r="Y81"/>
      <c r="Z81"/>
      <c r="AA81"/>
      <c r="AB81"/>
    </row>
    <row r="82" spans="1:28">
      <c r="A82" s="85"/>
      <c r="B82" s="85"/>
      <c r="C82" s="85"/>
      <c r="D82" s="85"/>
      <c r="E82" s="85"/>
      <c r="F82" s="85"/>
      <c r="S82"/>
      <c r="T82"/>
      <c r="U82"/>
      <c r="V82"/>
      <c r="W82"/>
      <c r="X82"/>
      <c r="Y82"/>
      <c r="Z82"/>
      <c r="AA82"/>
      <c r="AB82"/>
    </row>
    <row r="83" spans="1:28">
      <c r="A83" s="89"/>
      <c r="B83" s="85"/>
      <c r="C83" s="85"/>
      <c r="D83" s="85"/>
      <c r="E83" s="85"/>
      <c r="F83" s="85"/>
      <c r="S83"/>
      <c r="T83"/>
      <c r="U83"/>
      <c r="V83"/>
      <c r="W83"/>
      <c r="X83"/>
      <c r="Y83"/>
      <c r="Z83"/>
      <c r="AA83"/>
      <c r="AB83"/>
    </row>
    <row r="84" spans="1:28">
      <c r="A84" s="89"/>
      <c r="B84" s="85"/>
      <c r="C84" s="85"/>
      <c r="D84" s="85"/>
      <c r="E84" s="85"/>
      <c r="F84" s="85"/>
      <c r="S84"/>
      <c r="T84"/>
      <c r="U84"/>
      <c r="V84"/>
      <c r="W84"/>
      <c r="X84"/>
      <c r="Y84"/>
      <c r="Z84"/>
      <c r="AA84"/>
      <c r="AB84"/>
    </row>
    <row r="85" spans="1:28">
      <c r="A85" s="85"/>
      <c r="B85" s="85"/>
      <c r="C85" s="85"/>
      <c r="D85" s="85"/>
      <c r="E85" s="85"/>
      <c r="F85" s="85"/>
      <c r="S85"/>
      <c r="T85"/>
      <c r="U85"/>
      <c r="V85"/>
      <c r="W85"/>
      <c r="X85"/>
      <c r="Y85"/>
      <c r="Z85"/>
      <c r="AA85"/>
      <c r="AB85"/>
    </row>
    <row r="86" spans="1:28">
      <c r="A86" s="85"/>
      <c r="B86" s="85"/>
      <c r="C86" s="85"/>
      <c r="D86" s="85"/>
      <c r="E86" s="85"/>
      <c r="F86" s="85"/>
      <c r="S86"/>
      <c r="T86"/>
      <c r="U86"/>
      <c r="V86"/>
      <c r="W86"/>
      <c r="X86"/>
      <c r="Y86"/>
      <c r="Z86"/>
      <c r="AA86"/>
      <c r="AB86"/>
    </row>
    <row r="87" spans="1:28">
      <c r="A87" s="89"/>
      <c r="B87" s="85"/>
      <c r="C87" s="85"/>
      <c r="D87" s="85"/>
      <c r="E87" s="85"/>
      <c r="F87" s="85"/>
      <c r="S87"/>
      <c r="T87"/>
      <c r="U87"/>
      <c r="V87"/>
      <c r="W87"/>
      <c r="X87"/>
      <c r="Y87"/>
      <c r="Z87"/>
      <c r="AA87"/>
      <c r="AB87"/>
    </row>
    <row r="88" spans="1:28">
      <c r="A88" s="85"/>
      <c r="B88" s="85"/>
      <c r="C88" s="85"/>
      <c r="D88" s="85"/>
      <c r="E88" s="85"/>
      <c r="F88" s="85"/>
      <c r="S88"/>
      <c r="T88"/>
      <c r="U88"/>
      <c r="V88"/>
      <c r="W88"/>
      <c r="X88"/>
      <c r="Y88"/>
      <c r="Z88"/>
      <c r="AA88"/>
      <c r="AB88"/>
    </row>
    <row r="89" spans="1:28">
      <c r="A89" s="85"/>
      <c r="B89" s="85"/>
      <c r="C89" s="85"/>
      <c r="D89" s="85"/>
      <c r="E89" s="85"/>
      <c r="F89" s="85"/>
      <c r="S89"/>
      <c r="T89"/>
      <c r="U89"/>
      <c r="V89"/>
      <c r="W89"/>
      <c r="X89"/>
      <c r="Y89"/>
      <c r="Z89"/>
      <c r="AA89"/>
      <c r="AB89"/>
    </row>
    <row r="90" spans="1:28">
      <c r="A90" s="89"/>
      <c r="B90" s="85"/>
      <c r="C90" s="85"/>
      <c r="D90" s="85"/>
      <c r="E90" s="85"/>
      <c r="F90" s="85"/>
      <c r="S90"/>
      <c r="T90"/>
      <c r="U90"/>
      <c r="V90"/>
      <c r="W90"/>
      <c r="X90"/>
      <c r="Y90"/>
      <c r="Z90"/>
      <c r="AA90"/>
      <c r="AB90"/>
    </row>
    <row r="91" spans="1:28">
      <c r="A91" s="85"/>
      <c r="B91" s="85"/>
      <c r="C91" s="85"/>
      <c r="D91" s="85"/>
      <c r="E91" s="85"/>
      <c r="F91" s="85"/>
      <c r="S91"/>
      <c r="T91"/>
      <c r="U91"/>
      <c r="V91"/>
      <c r="W91"/>
      <c r="X91"/>
      <c r="Y91"/>
      <c r="Z91"/>
      <c r="AA91"/>
      <c r="AB91"/>
    </row>
    <row r="92" spans="1:28">
      <c r="A92" s="85"/>
      <c r="B92" s="85"/>
      <c r="C92" s="85"/>
      <c r="D92" s="85"/>
      <c r="E92" s="85"/>
      <c r="F92" s="85"/>
      <c r="S92"/>
      <c r="T92"/>
      <c r="U92"/>
      <c r="V92"/>
      <c r="W92"/>
      <c r="X92"/>
      <c r="Y92"/>
      <c r="Z92"/>
      <c r="AA92"/>
      <c r="AB92"/>
    </row>
    <row r="93" spans="1:28">
      <c r="A93" s="89"/>
      <c r="B93" s="85"/>
      <c r="C93" s="85"/>
      <c r="D93" s="85"/>
      <c r="E93" s="85"/>
      <c r="F93" s="85"/>
      <c r="S93"/>
      <c r="T93"/>
      <c r="U93"/>
      <c r="V93"/>
      <c r="W93"/>
      <c r="X93"/>
      <c r="Y93"/>
      <c r="Z93"/>
      <c r="AA93"/>
      <c r="AB93"/>
    </row>
    <row r="94" spans="1:28">
      <c r="A94" s="85"/>
      <c r="B94" s="85"/>
      <c r="C94" s="85"/>
      <c r="D94" s="85"/>
      <c r="E94" s="85"/>
      <c r="F94" s="85"/>
      <c r="S94"/>
      <c r="T94"/>
      <c r="U94"/>
      <c r="V94"/>
      <c r="W94"/>
      <c r="X94"/>
      <c r="Y94"/>
      <c r="Z94"/>
      <c r="AA94"/>
      <c r="AB94"/>
    </row>
    <row r="95" spans="1:28">
      <c r="A95" s="89"/>
      <c r="B95" s="85"/>
      <c r="C95" s="85"/>
      <c r="D95" s="85"/>
      <c r="E95" s="85"/>
      <c r="F95" s="85"/>
      <c r="S95"/>
      <c r="T95"/>
      <c r="U95"/>
      <c r="V95"/>
      <c r="W95"/>
      <c r="X95"/>
      <c r="Y95"/>
      <c r="Z95"/>
      <c r="AA95"/>
      <c r="AB95"/>
    </row>
    <row r="96" spans="1:28">
      <c r="A96" s="89"/>
      <c r="B96" s="85"/>
      <c r="C96" s="85"/>
      <c r="D96" s="85"/>
      <c r="E96" s="85"/>
      <c r="F96" s="85"/>
      <c r="S96"/>
      <c r="T96"/>
      <c r="U96"/>
      <c r="V96"/>
      <c r="W96"/>
      <c r="X96"/>
      <c r="Y96"/>
      <c r="Z96"/>
      <c r="AA96"/>
      <c r="AB96"/>
    </row>
    <row r="97" spans="1:28">
      <c r="A97" s="89"/>
      <c r="B97" s="85"/>
      <c r="C97" s="85"/>
      <c r="D97" s="85"/>
      <c r="E97" s="85"/>
      <c r="F97" s="85"/>
      <c r="S97"/>
      <c r="T97"/>
      <c r="U97"/>
      <c r="V97"/>
      <c r="W97"/>
      <c r="X97"/>
      <c r="Y97"/>
      <c r="Z97"/>
      <c r="AA97"/>
      <c r="AB97"/>
    </row>
    <row r="98" spans="1:28">
      <c r="A98" s="89"/>
      <c r="B98" s="85"/>
      <c r="C98" s="85"/>
      <c r="D98" s="85"/>
      <c r="E98" s="85"/>
      <c r="F98" s="85"/>
      <c r="S98"/>
      <c r="T98"/>
      <c r="U98"/>
      <c r="V98"/>
      <c r="W98"/>
      <c r="X98"/>
      <c r="Y98"/>
      <c r="Z98"/>
      <c r="AA98"/>
      <c r="AB98"/>
    </row>
    <row r="99" spans="1:28">
      <c r="A99" s="89"/>
      <c r="B99" s="85"/>
      <c r="C99" s="85"/>
      <c r="D99" s="85"/>
      <c r="E99" s="85"/>
      <c r="F99" s="85"/>
      <c r="S99"/>
      <c r="T99"/>
      <c r="U99"/>
      <c r="V99"/>
      <c r="W99"/>
      <c r="X99"/>
      <c r="Y99"/>
      <c r="Z99"/>
      <c r="AA99"/>
      <c r="AB99"/>
    </row>
    <row r="100" spans="1:28">
      <c r="A100" s="85"/>
      <c r="B100" s="85"/>
      <c r="C100" s="85"/>
      <c r="D100" s="85"/>
      <c r="E100" s="85"/>
      <c r="F100" s="85"/>
      <c r="S100"/>
      <c r="T100"/>
      <c r="U100"/>
      <c r="V100"/>
      <c r="W100"/>
      <c r="X100"/>
      <c r="Y100"/>
      <c r="Z100"/>
      <c r="AA100"/>
      <c r="AB100"/>
    </row>
    <row r="101" spans="1:28">
      <c r="A101" s="85"/>
      <c r="B101" s="85"/>
      <c r="C101" s="85"/>
      <c r="D101" s="85"/>
      <c r="E101" s="85"/>
      <c r="F101" s="85"/>
      <c r="S101"/>
      <c r="T101"/>
      <c r="U101"/>
      <c r="V101"/>
      <c r="W101"/>
      <c r="X101"/>
      <c r="Y101"/>
      <c r="Z101"/>
      <c r="AA101"/>
      <c r="AB101"/>
    </row>
    <row r="102" spans="1:28">
      <c r="A102" s="89"/>
      <c r="B102" s="85"/>
      <c r="C102" s="85"/>
      <c r="D102" s="85"/>
      <c r="E102" s="85"/>
      <c r="F102" s="85"/>
      <c r="S102"/>
      <c r="T102"/>
      <c r="U102"/>
      <c r="V102"/>
      <c r="W102"/>
      <c r="X102"/>
      <c r="Y102"/>
      <c r="Z102"/>
      <c r="AA102"/>
      <c r="AB102"/>
    </row>
    <row r="103" spans="1:28">
      <c r="A103" s="85"/>
      <c r="B103" s="85"/>
      <c r="C103" s="85"/>
      <c r="D103" s="85"/>
      <c r="E103" s="85"/>
      <c r="F103" s="85"/>
      <c r="S103"/>
      <c r="T103"/>
      <c r="U103"/>
      <c r="V103"/>
      <c r="W103"/>
      <c r="X103"/>
      <c r="Y103"/>
      <c r="Z103"/>
      <c r="AA103"/>
      <c r="AB103"/>
    </row>
    <row r="104" spans="1:28">
      <c r="A104" s="85"/>
      <c r="B104" s="85"/>
      <c r="C104" s="85"/>
      <c r="D104" s="85"/>
      <c r="E104" s="85"/>
      <c r="F104" s="85"/>
      <c r="S104"/>
      <c r="T104"/>
      <c r="U104"/>
      <c r="V104"/>
      <c r="W104"/>
      <c r="X104"/>
      <c r="Y104"/>
      <c r="Z104"/>
      <c r="AA104"/>
      <c r="AB104"/>
    </row>
    <row r="105" spans="1:28">
      <c r="A105" s="89"/>
      <c r="B105" s="85"/>
      <c r="C105" s="85"/>
      <c r="D105" s="85"/>
      <c r="E105" s="85"/>
      <c r="F105" s="85"/>
      <c r="S105"/>
      <c r="T105"/>
      <c r="U105"/>
      <c r="V105"/>
      <c r="W105"/>
      <c r="X105"/>
      <c r="Y105"/>
      <c r="Z105"/>
      <c r="AA105"/>
      <c r="AB105"/>
    </row>
    <row r="106" spans="1:28">
      <c r="A106" s="85"/>
      <c r="B106" s="85"/>
      <c r="C106" s="85"/>
      <c r="D106" s="85"/>
      <c r="E106" s="85"/>
      <c r="F106" s="85"/>
      <c r="S106"/>
      <c r="T106"/>
      <c r="U106"/>
      <c r="V106"/>
      <c r="W106"/>
      <c r="X106"/>
      <c r="Y106"/>
      <c r="Z106"/>
      <c r="AA106"/>
      <c r="AB106"/>
    </row>
    <row r="107" spans="1:28">
      <c r="A107" s="85"/>
      <c r="B107" s="85"/>
      <c r="C107" s="85"/>
      <c r="D107" s="85"/>
      <c r="E107" s="85"/>
      <c r="F107" s="85"/>
      <c r="S107"/>
      <c r="T107"/>
      <c r="U107"/>
      <c r="V107"/>
      <c r="W107"/>
      <c r="X107"/>
      <c r="Y107"/>
      <c r="Z107"/>
      <c r="AA107"/>
      <c r="AB107"/>
    </row>
    <row r="108" spans="1:28">
      <c r="A108" s="89"/>
      <c r="B108" s="85"/>
      <c r="C108" s="85"/>
      <c r="D108" s="85"/>
      <c r="E108" s="85"/>
      <c r="F108" s="85"/>
      <c r="S108"/>
      <c r="T108"/>
      <c r="U108"/>
      <c r="V108"/>
      <c r="W108"/>
      <c r="X108"/>
      <c r="Y108"/>
      <c r="Z108"/>
      <c r="AA108"/>
      <c r="AB108"/>
    </row>
    <row r="109" spans="1:28">
      <c r="A109" s="85"/>
      <c r="B109" s="85"/>
      <c r="C109" s="85"/>
      <c r="D109" s="85"/>
      <c r="E109" s="85"/>
      <c r="F109" s="85"/>
      <c r="S109"/>
      <c r="T109"/>
      <c r="U109"/>
      <c r="V109"/>
      <c r="W109"/>
      <c r="X109"/>
      <c r="Y109"/>
      <c r="Z109"/>
      <c r="AA109"/>
      <c r="AB109"/>
    </row>
    <row r="110" spans="1:28">
      <c r="A110" s="85"/>
      <c r="B110" s="85"/>
      <c r="C110" s="85"/>
      <c r="D110" s="85"/>
      <c r="E110" s="85"/>
      <c r="F110" s="85"/>
      <c r="S110"/>
      <c r="T110"/>
      <c r="U110"/>
      <c r="V110"/>
      <c r="W110"/>
      <c r="X110"/>
      <c r="Y110"/>
      <c r="Z110"/>
      <c r="AA110"/>
      <c r="AB110"/>
    </row>
    <row r="111" spans="1:28">
      <c r="A111" s="89"/>
      <c r="B111" s="85"/>
      <c r="C111" s="85"/>
      <c r="D111" s="85"/>
      <c r="E111" s="85"/>
      <c r="F111" s="85"/>
      <c r="S111"/>
      <c r="T111"/>
      <c r="U111"/>
      <c r="V111"/>
      <c r="W111"/>
      <c r="X111"/>
      <c r="Y111"/>
      <c r="Z111"/>
      <c r="AA111"/>
      <c r="AB111"/>
    </row>
    <row r="112" spans="1:28">
      <c r="A112" s="85"/>
      <c r="B112" s="85"/>
      <c r="C112" s="85"/>
      <c r="D112" s="85"/>
      <c r="E112" s="85"/>
      <c r="F112" s="85"/>
      <c r="S112"/>
      <c r="T112"/>
      <c r="U112"/>
      <c r="V112"/>
      <c r="W112"/>
      <c r="X112"/>
      <c r="Y112"/>
      <c r="Z112"/>
      <c r="AA112"/>
      <c r="AB112"/>
    </row>
    <row r="113" spans="1:28">
      <c r="A113" s="85"/>
      <c r="B113" s="85"/>
      <c r="C113" s="85"/>
      <c r="D113" s="85"/>
      <c r="E113" s="85"/>
      <c r="F113" s="85"/>
      <c r="S113"/>
      <c r="T113"/>
      <c r="U113"/>
      <c r="V113"/>
      <c r="W113"/>
      <c r="X113"/>
      <c r="Y113"/>
      <c r="Z113"/>
      <c r="AA113"/>
      <c r="AB113"/>
    </row>
    <row r="114" spans="1:28">
      <c r="A114" s="89"/>
      <c r="B114" s="85"/>
      <c r="C114" s="85"/>
      <c r="D114" s="85"/>
      <c r="E114" s="85"/>
      <c r="F114" s="85"/>
      <c r="S114"/>
      <c r="T114"/>
      <c r="U114"/>
      <c r="V114"/>
      <c r="W114"/>
      <c r="X114"/>
      <c r="Y114"/>
      <c r="Z114"/>
      <c r="AA114"/>
      <c r="AB114"/>
    </row>
    <row r="115" spans="1:28">
      <c r="A115" s="85"/>
      <c r="B115" s="85"/>
      <c r="C115" s="85"/>
      <c r="D115" s="85"/>
      <c r="E115" s="85"/>
      <c r="F115" s="85"/>
      <c r="S115"/>
      <c r="T115"/>
      <c r="U115"/>
      <c r="V115"/>
      <c r="W115"/>
      <c r="X115"/>
      <c r="Y115"/>
      <c r="Z115"/>
      <c r="AA115"/>
      <c r="AB115"/>
    </row>
    <row r="116" spans="1:28">
      <c r="A116" s="85"/>
      <c r="B116" s="85"/>
      <c r="C116" s="85"/>
      <c r="D116" s="85"/>
      <c r="E116" s="85"/>
      <c r="F116" s="85"/>
      <c r="S116"/>
      <c r="T116"/>
      <c r="U116"/>
      <c r="V116"/>
      <c r="W116"/>
      <c r="X116"/>
      <c r="Y116"/>
      <c r="Z116"/>
      <c r="AA116"/>
      <c r="AB116"/>
    </row>
    <row r="117" spans="1:28">
      <c r="A117" s="89"/>
      <c r="B117" s="85"/>
      <c r="C117" s="85"/>
      <c r="D117" s="85"/>
      <c r="E117" s="85"/>
      <c r="F117" s="85"/>
      <c r="S117"/>
      <c r="T117"/>
      <c r="U117"/>
      <c r="V117"/>
      <c r="W117"/>
      <c r="X117"/>
      <c r="Y117"/>
      <c r="Z117"/>
      <c r="AA117"/>
      <c r="AB117"/>
    </row>
    <row r="118" spans="1:28">
      <c r="A118" s="85"/>
      <c r="B118" s="85"/>
      <c r="C118" s="85"/>
      <c r="D118" s="85"/>
      <c r="E118" s="85"/>
      <c r="F118" s="85"/>
      <c r="S118"/>
      <c r="T118"/>
      <c r="U118"/>
      <c r="V118"/>
      <c r="W118"/>
      <c r="X118"/>
      <c r="Y118"/>
      <c r="Z118"/>
      <c r="AA118"/>
      <c r="AB118"/>
    </row>
    <row r="119" spans="1:28">
      <c r="A119" s="85"/>
      <c r="B119" s="85"/>
      <c r="C119" s="85"/>
      <c r="D119" s="85"/>
      <c r="E119" s="85"/>
      <c r="F119" s="85"/>
      <c r="S119"/>
      <c r="T119"/>
      <c r="U119"/>
      <c r="V119"/>
      <c r="W119"/>
      <c r="X119"/>
      <c r="Y119"/>
      <c r="Z119"/>
      <c r="AA119"/>
      <c r="AB119"/>
    </row>
    <row r="120" spans="1:28">
      <c r="A120" s="89"/>
      <c r="B120" s="85"/>
      <c r="C120" s="85"/>
      <c r="D120" s="85"/>
      <c r="E120" s="85"/>
      <c r="F120" s="85"/>
      <c r="S120"/>
      <c r="T120"/>
      <c r="U120"/>
      <c r="V120"/>
      <c r="W120"/>
      <c r="X120"/>
      <c r="Y120"/>
      <c r="Z120"/>
      <c r="AA120"/>
      <c r="AB120"/>
    </row>
    <row r="121" spans="1:28">
      <c r="A121" s="85"/>
      <c r="B121" s="85"/>
      <c r="C121" s="85"/>
      <c r="D121" s="85"/>
      <c r="E121" s="85"/>
      <c r="F121" s="85"/>
      <c r="S121"/>
      <c r="T121"/>
      <c r="U121"/>
      <c r="V121"/>
      <c r="W121"/>
      <c r="X121"/>
      <c r="Y121"/>
      <c r="Z121"/>
      <c r="AA121"/>
      <c r="AB121"/>
    </row>
    <row r="122" spans="1:28">
      <c r="A122" s="85"/>
      <c r="B122" s="85"/>
      <c r="C122" s="85"/>
      <c r="D122" s="85"/>
      <c r="E122" s="85"/>
      <c r="F122" s="85"/>
      <c r="S122"/>
      <c r="T122"/>
      <c r="U122"/>
      <c r="V122"/>
      <c r="W122"/>
      <c r="X122"/>
      <c r="Y122"/>
      <c r="Z122"/>
      <c r="AA122"/>
      <c r="AB122"/>
    </row>
    <row r="123" spans="1:28">
      <c r="A123" s="89"/>
      <c r="B123" s="85"/>
      <c r="C123" s="85"/>
      <c r="D123" s="85"/>
      <c r="E123" s="85"/>
      <c r="F123" s="85"/>
      <c r="S123"/>
      <c r="T123"/>
      <c r="U123"/>
      <c r="V123"/>
      <c r="W123"/>
      <c r="X123"/>
      <c r="Y123"/>
      <c r="Z123"/>
      <c r="AA123"/>
      <c r="AB123"/>
    </row>
    <row r="124" spans="1:28">
      <c r="A124" s="85"/>
      <c r="B124" s="85"/>
      <c r="C124" s="85"/>
      <c r="D124" s="85"/>
      <c r="E124" s="85"/>
      <c r="F124" s="85"/>
      <c r="S124"/>
      <c r="T124"/>
      <c r="U124"/>
      <c r="V124"/>
      <c r="W124"/>
      <c r="X124"/>
      <c r="Y124"/>
      <c r="Z124"/>
      <c r="AA124"/>
      <c r="AB124"/>
    </row>
    <row r="125" spans="1:28">
      <c r="A125" s="85"/>
      <c r="B125" s="85"/>
      <c r="C125" s="85"/>
      <c r="D125" s="85"/>
      <c r="E125" s="85"/>
      <c r="F125" s="85"/>
      <c r="S125"/>
      <c r="T125"/>
      <c r="U125"/>
      <c r="V125"/>
      <c r="W125"/>
      <c r="X125"/>
      <c r="Y125"/>
      <c r="Z125"/>
      <c r="AA125"/>
      <c r="AB125"/>
    </row>
    <row r="126" spans="1:28">
      <c r="A126" s="89"/>
      <c r="B126" s="85"/>
      <c r="C126" s="85"/>
      <c r="D126" s="85"/>
      <c r="E126" s="85"/>
      <c r="F126" s="85"/>
      <c r="S126"/>
      <c r="T126"/>
      <c r="U126"/>
      <c r="V126"/>
      <c r="W126"/>
      <c r="X126"/>
      <c r="Y126"/>
      <c r="Z126"/>
      <c r="AA126"/>
      <c r="AB126"/>
    </row>
    <row r="127" spans="1:28">
      <c r="A127" s="85"/>
      <c r="B127" s="85"/>
      <c r="C127" s="85"/>
      <c r="D127" s="85"/>
      <c r="E127" s="85"/>
      <c r="F127" s="85"/>
      <c r="S127"/>
      <c r="T127"/>
      <c r="U127"/>
      <c r="V127"/>
      <c r="W127"/>
      <c r="X127"/>
      <c r="Y127"/>
      <c r="Z127"/>
      <c r="AA127"/>
      <c r="AB127"/>
    </row>
    <row r="128" spans="1:28">
      <c r="A128" s="85"/>
      <c r="B128" s="85"/>
      <c r="C128" s="85"/>
      <c r="D128" s="85"/>
      <c r="E128" s="85"/>
      <c r="F128" s="85"/>
      <c r="S128"/>
      <c r="T128"/>
      <c r="U128"/>
      <c r="V128"/>
      <c r="W128"/>
      <c r="X128"/>
      <c r="Y128"/>
      <c r="Z128"/>
      <c r="AA128"/>
      <c r="AB128"/>
    </row>
    <row r="129" spans="1:28">
      <c r="A129" s="89"/>
      <c r="B129" s="85"/>
      <c r="C129" s="85"/>
      <c r="D129" s="85"/>
      <c r="E129" s="85"/>
      <c r="F129" s="85"/>
      <c r="S129"/>
      <c r="T129"/>
      <c r="U129"/>
      <c r="V129"/>
      <c r="W129"/>
      <c r="X129"/>
      <c r="Y129"/>
      <c r="Z129"/>
      <c r="AA129"/>
      <c r="AB129"/>
    </row>
    <row r="130" spans="1:28">
      <c r="A130" s="85"/>
      <c r="B130" s="85"/>
      <c r="C130" s="85"/>
      <c r="D130" s="85"/>
      <c r="E130" s="85"/>
      <c r="F130" s="85"/>
      <c r="S130"/>
      <c r="T130"/>
      <c r="U130"/>
      <c r="V130"/>
      <c r="W130"/>
      <c r="X130"/>
      <c r="Y130"/>
      <c r="Z130"/>
      <c r="AA130"/>
      <c r="AB130"/>
    </row>
    <row r="131" spans="1:28">
      <c r="A131" s="85"/>
      <c r="B131" s="85"/>
      <c r="C131" s="85"/>
      <c r="D131" s="85"/>
      <c r="E131" s="85"/>
      <c r="F131" s="85"/>
      <c r="S131"/>
      <c r="T131"/>
      <c r="U131"/>
      <c r="V131"/>
      <c r="W131"/>
      <c r="X131"/>
      <c r="Y131"/>
      <c r="Z131"/>
      <c r="AA131"/>
      <c r="AB131"/>
    </row>
    <row r="132" spans="1:28">
      <c r="A132" s="89"/>
      <c r="B132" s="85"/>
      <c r="C132" s="85"/>
      <c r="D132" s="85"/>
      <c r="E132" s="85"/>
      <c r="F132" s="85"/>
      <c r="S132"/>
      <c r="T132"/>
      <c r="U132"/>
      <c r="V132"/>
      <c r="W132"/>
      <c r="X132"/>
      <c r="Y132"/>
      <c r="Z132"/>
      <c r="AA132"/>
      <c r="AB132"/>
    </row>
    <row r="133" spans="1:28">
      <c r="A133" s="85"/>
      <c r="B133" s="85"/>
      <c r="C133" s="85"/>
      <c r="D133" s="85"/>
      <c r="E133" s="85"/>
      <c r="F133" s="85"/>
      <c r="S133"/>
      <c r="T133"/>
      <c r="U133"/>
      <c r="V133"/>
      <c r="W133"/>
      <c r="X133"/>
      <c r="Y133"/>
      <c r="Z133"/>
      <c r="AA133"/>
      <c r="AB133"/>
    </row>
    <row r="134" spans="1:28">
      <c r="B134" s="85"/>
      <c r="C134" s="85"/>
      <c r="D134" s="85"/>
      <c r="E134" s="85"/>
      <c r="F134" s="85"/>
      <c r="S134"/>
      <c r="T134"/>
      <c r="U134"/>
      <c r="V134"/>
      <c r="W134"/>
      <c r="X134"/>
      <c r="Y134"/>
      <c r="Z134"/>
      <c r="AA134"/>
      <c r="AB134"/>
    </row>
    <row r="135" spans="1:28">
      <c r="A135" s="89"/>
      <c r="B135" s="85"/>
      <c r="C135" s="85"/>
      <c r="D135" s="85"/>
      <c r="E135" s="85"/>
      <c r="F135" s="85"/>
      <c r="S135"/>
      <c r="T135"/>
      <c r="U135"/>
      <c r="V135"/>
      <c r="W135"/>
      <c r="X135"/>
      <c r="Y135"/>
      <c r="Z135"/>
      <c r="AA135"/>
      <c r="AB135"/>
    </row>
    <row r="136" spans="1:28">
      <c r="A136" s="85"/>
      <c r="B136" s="85"/>
      <c r="C136" s="85"/>
      <c r="D136" s="85"/>
      <c r="E136" s="85"/>
      <c r="F136" s="85"/>
      <c r="S136"/>
      <c r="T136"/>
      <c r="U136"/>
      <c r="V136"/>
      <c r="W136"/>
      <c r="X136"/>
      <c r="Y136"/>
      <c r="Z136"/>
      <c r="AA136"/>
      <c r="AB136"/>
    </row>
    <row r="137" spans="1:28">
      <c r="A137" s="85"/>
      <c r="B137" s="85"/>
      <c r="C137" s="85"/>
      <c r="D137" s="85"/>
      <c r="E137" s="85"/>
      <c r="F137" s="85"/>
      <c r="S137"/>
      <c r="T137"/>
      <c r="U137"/>
      <c r="V137"/>
      <c r="W137"/>
      <c r="X137"/>
      <c r="Y137"/>
      <c r="Z137"/>
      <c r="AA137"/>
      <c r="AB137"/>
    </row>
    <row r="138" spans="1:28">
      <c r="A138" s="89"/>
      <c r="B138" s="85"/>
      <c r="C138" s="85"/>
      <c r="D138" s="85"/>
      <c r="E138" s="85"/>
      <c r="F138" s="85"/>
      <c r="S138"/>
      <c r="T138"/>
      <c r="U138"/>
      <c r="V138"/>
      <c r="W138"/>
      <c r="X138"/>
      <c r="Y138"/>
      <c r="Z138"/>
      <c r="AA138"/>
      <c r="AB138"/>
    </row>
    <row r="139" spans="1:28">
      <c r="A139" s="85"/>
      <c r="B139" s="85"/>
      <c r="C139" s="85"/>
      <c r="D139" s="85"/>
      <c r="E139" s="85"/>
      <c r="F139" s="85"/>
      <c r="S139"/>
      <c r="T139"/>
      <c r="U139"/>
      <c r="V139"/>
      <c r="W139"/>
      <c r="X139"/>
      <c r="Y139"/>
      <c r="Z139"/>
      <c r="AA139"/>
      <c r="AB139"/>
    </row>
    <row r="140" spans="1:28">
      <c r="A140" s="85"/>
      <c r="B140" s="85"/>
      <c r="C140" s="85"/>
      <c r="D140" s="85"/>
      <c r="E140" s="85"/>
      <c r="F140" s="85"/>
      <c r="S140"/>
      <c r="T140"/>
      <c r="U140"/>
      <c r="V140"/>
      <c r="W140"/>
      <c r="X140"/>
      <c r="Y140"/>
      <c r="Z140"/>
      <c r="AA140"/>
      <c r="AB140"/>
    </row>
    <row r="141" spans="1:28">
      <c r="A141" s="89"/>
      <c r="B141" s="85"/>
      <c r="C141" s="85"/>
      <c r="D141" s="85"/>
      <c r="E141" s="85"/>
      <c r="F141" s="85"/>
      <c r="S141"/>
      <c r="T141"/>
      <c r="U141"/>
      <c r="V141"/>
      <c r="W141"/>
      <c r="X141"/>
      <c r="Y141"/>
      <c r="Z141"/>
      <c r="AA141"/>
      <c r="AB141"/>
    </row>
    <row r="142" spans="1:28">
      <c r="A142" s="85"/>
      <c r="B142" s="85"/>
      <c r="C142" s="85"/>
      <c r="D142" s="85"/>
      <c r="E142" s="85"/>
      <c r="F142" s="85"/>
      <c r="S142"/>
      <c r="T142"/>
      <c r="U142"/>
      <c r="V142"/>
      <c r="W142"/>
      <c r="X142"/>
      <c r="Y142"/>
      <c r="Z142"/>
      <c r="AA142"/>
      <c r="AB142"/>
    </row>
    <row r="143" spans="1:28">
      <c r="A143" s="85"/>
      <c r="B143" s="85"/>
      <c r="C143" s="85"/>
      <c r="D143" s="85"/>
      <c r="E143" s="85"/>
      <c r="F143" s="85"/>
      <c r="S143"/>
      <c r="T143"/>
      <c r="U143"/>
      <c r="V143"/>
      <c r="W143"/>
      <c r="X143"/>
      <c r="Y143"/>
      <c r="Z143"/>
      <c r="AA143"/>
      <c r="AB143"/>
    </row>
    <row r="144" spans="1:28">
      <c r="A144" s="89"/>
      <c r="B144" s="85"/>
      <c r="C144" s="85"/>
      <c r="D144" s="85"/>
      <c r="E144" s="85"/>
      <c r="F144" s="85"/>
      <c r="S144"/>
      <c r="T144"/>
      <c r="U144"/>
      <c r="V144"/>
      <c r="W144"/>
      <c r="X144"/>
      <c r="Y144"/>
      <c r="Z144"/>
      <c r="AA144"/>
      <c r="AB144"/>
    </row>
    <row r="145" spans="1:28">
      <c r="B145" s="85"/>
      <c r="C145" s="85"/>
      <c r="D145" s="85"/>
      <c r="E145" s="85"/>
      <c r="F145" s="85"/>
      <c r="S145"/>
      <c r="T145"/>
      <c r="U145"/>
      <c r="V145"/>
      <c r="W145"/>
      <c r="X145"/>
      <c r="Y145"/>
      <c r="Z145"/>
      <c r="AA145"/>
      <c r="AB145"/>
    </row>
    <row r="146" spans="1:28">
      <c r="B146" s="85"/>
      <c r="C146" s="85"/>
      <c r="D146" s="85"/>
      <c r="E146" s="85"/>
      <c r="F146" s="85"/>
      <c r="S146"/>
      <c r="T146"/>
      <c r="U146"/>
      <c r="V146"/>
      <c r="W146"/>
      <c r="X146"/>
      <c r="Y146"/>
      <c r="Z146"/>
      <c r="AA146"/>
      <c r="AB146"/>
    </row>
    <row r="147" spans="1:28">
      <c r="A147" s="89"/>
      <c r="B147" s="85"/>
      <c r="C147" s="85"/>
      <c r="D147" s="85"/>
      <c r="E147" s="85"/>
      <c r="F147" s="85"/>
      <c r="S147"/>
      <c r="T147"/>
      <c r="U147"/>
      <c r="V147"/>
      <c r="W147"/>
      <c r="X147"/>
      <c r="Y147"/>
      <c r="Z147"/>
      <c r="AA147"/>
      <c r="AB147"/>
    </row>
    <row r="148" spans="1:28">
      <c r="A148" s="85"/>
      <c r="B148" s="85"/>
      <c r="C148" s="85"/>
      <c r="D148" s="85"/>
      <c r="E148" s="85"/>
      <c r="F148" s="85"/>
      <c r="S148"/>
      <c r="T148"/>
      <c r="U148"/>
      <c r="V148"/>
      <c r="W148"/>
      <c r="X148"/>
      <c r="Y148"/>
      <c r="Z148"/>
      <c r="AA148"/>
      <c r="AB148"/>
    </row>
    <row r="149" spans="1:28">
      <c r="A149" s="85"/>
      <c r="B149" s="85"/>
      <c r="C149" s="85"/>
      <c r="D149" s="85"/>
      <c r="E149" s="85"/>
      <c r="F149" s="85"/>
      <c r="S149"/>
      <c r="T149"/>
      <c r="U149"/>
      <c r="V149"/>
      <c r="W149"/>
      <c r="X149"/>
      <c r="Y149"/>
      <c r="Z149"/>
      <c r="AA149"/>
      <c r="AB149"/>
    </row>
    <row r="150" spans="1:28">
      <c r="A150" s="89"/>
      <c r="B150" s="85"/>
      <c r="C150" s="85"/>
      <c r="D150" s="85"/>
      <c r="E150" s="85"/>
      <c r="F150" s="85"/>
      <c r="S150"/>
      <c r="T150"/>
      <c r="U150"/>
      <c r="V150"/>
      <c r="W150"/>
      <c r="X150"/>
      <c r="Y150"/>
      <c r="Z150"/>
      <c r="AA150"/>
      <c r="AB150"/>
    </row>
    <row r="151" spans="1:28">
      <c r="A151" s="85"/>
      <c r="B151" s="85"/>
      <c r="C151" s="85"/>
      <c r="D151" s="85"/>
      <c r="E151" s="85"/>
      <c r="F151" s="85"/>
      <c r="S151"/>
      <c r="T151"/>
      <c r="U151"/>
      <c r="V151"/>
      <c r="W151"/>
      <c r="X151"/>
      <c r="Y151"/>
      <c r="Z151"/>
      <c r="AA151"/>
      <c r="AB151"/>
    </row>
    <row r="152" spans="1:28">
      <c r="A152" s="85"/>
      <c r="B152" s="85"/>
      <c r="C152" s="85"/>
      <c r="D152" s="85"/>
      <c r="E152" s="85"/>
      <c r="F152" s="85"/>
      <c r="S152"/>
      <c r="T152"/>
      <c r="U152"/>
      <c r="V152"/>
      <c r="W152"/>
      <c r="X152"/>
      <c r="Y152"/>
      <c r="Z152"/>
      <c r="AA152"/>
      <c r="AB152"/>
    </row>
    <row r="153" spans="1:28">
      <c r="A153" s="89"/>
      <c r="B153" s="85"/>
      <c r="C153" s="85"/>
      <c r="D153" s="85"/>
      <c r="E153" s="85"/>
      <c r="F153" s="85"/>
      <c r="S153"/>
      <c r="T153"/>
      <c r="U153"/>
      <c r="V153"/>
      <c r="W153"/>
      <c r="X153"/>
      <c r="Y153"/>
      <c r="Z153"/>
      <c r="AA153"/>
      <c r="AB153"/>
    </row>
    <row r="154" spans="1:28">
      <c r="A154" s="85"/>
      <c r="B154" s="85"/>
      <c r="C154" s="85"/>
      <c r="D154" s="85"/>
      <c r="E154" s="85"/>
      <c r="F154" s="85"/>
      <c r="S154"/>
      <c r="T154"/>
      <c r="U154"/>
      <c r="V154"/>
      <c r="W154"/>
      <c r="X154"/>
      <c r="Y154"/>
      <c r="Z154"/>
      <c r="AA154"/>
      <c r="AB154"/>
    </row>
    <row r="155" spans="1:28">
      <c r="A155" s="85"/>
      <c r="B155" s="85"/>
      <c r="C155" s="85"/>
      <c r="D155" s="85"/>
      <c r="E155" s="85"/>
      <c r="F155" s="85"/>
      <c r="S155"/>
      <c r="T155"/>
      <c r="U155"/>
      <c r="V155"/>
      <c r="W155"/>
      <c r="X155"/>
      <c r="Y155"/>
      <c r="Z155"/>
      <c r="AA155"/>
      <c r="AB155"/>
    </row>
    <row r="156" spans="1:28">
      <c r="A156" s="89"/>
      <c r="B156" s="85"/>
      <c r="C156" s="85"/>
      <c r="D156" s="85"/>
      <c r="E156" s="85"/>
      <c r="F156" s="85"/>
      <c r="S156"/>
      <c r="T156"/>
      <c r="U156"/>
      <c r="V156"/>
      <c r="W156"/>
      <c r="X156"/>
      <c r="Y156"/>
      <c r="Z156"/>
      <c r="AA156"/>
      <c r="AB156"/>
    </row>
    <row r="157" spans="1:28">
      <c r="B157" s="85"/>
      <c r="C157" s="85"/>
      <c r="D157" s="85"/>
      <c r="E157" s="85"/>
      <c r="F157" s="85"/>
      <c r="S157"/>
      <c r="T157"/>
      <c r="U157"/>
      <c r="V157"/>
      <c r="W157"/>
      <c r="X157"/>
      <c r="Y157"/>
      <c r="Z157"/>
      <c r="AA157"/>
      <c r="AB157"/>
    </row>
    <row r="158" spans="1:28">
      <c r="B158" s="85"/>
      <c r="C158" s="85"/>
      <c r="D158" s="85"/>
      <c r="E158" s="85"/>
      <c r="F158" s="85"/>
      <c r="S158"/>
      <c r="T158"/>
      <c r="U158"/>
      <c r="V158"/>
      <c r="W158"/>
      <c r="X158"/>
      <c r="Y158"/>
      <c r="Z158"/>
      <c r="AA158"/>
      <c r="AB158"/>
    </row>
    <row r="159" spans="1:28">
      <c r="A159" s="89"/>
      <c r="B159" s="85"/>
      <c r="C159" s="85"/>
      <c r="D159" s="85"/>
      <c r="E159" s="85"/>
      <c r="F159" s="85"/>
      <c r="S159"/>
      <c r="T159"/>
      <c r="U159"/>
      <c r="V159"/>
      <c r="W159"/>
      <c r="X159"/>
      <c r="Y159"/>
      <c r="Z159"/>
      <c r="AA159"/>
      <c r="AB159"/>
    </row>
    <row r="160" spans="1:28">
      <c r="A160" s="85"/>
      <c r="B160" s="85"/>
      <c r="C160" s="85"/>
      <c r="D160" s="85"/>
      <c r="E160" s="85"/>
      <c r="F160" s="85"/>
      <c r="S160"/>
      <c r="T160"/>
      <c r="U160"/>
      <c r="V160"/>
      <c r="W160"/>
      <c r="X160"/>
      <c r="Y160"/>
      <c r="Z160"/>
      <c r="AA160"/>
      <c r="AB160"/>
    </row>
    <row r="161" spans="1:28">
      <c r="A161" s="85"/>
      <c r="B161" s="85"/>
      <c r="C161" s="85"/>
      <c r="D161" s="85"/>
      <c r="E161" s="85"/>
      <c r="F161" s="85"/>
      <c r="S161"/>
      <c r="T161"/>
      <c r="U161"/>
      <c r="V161"/>
      <c r="W161"/>
      <c r="X161"/>
      <c r="Y161"/>
      <c r="Z161"/>
      <c r="AA161"/>
      <c r="AB161"/>
    </row>
    <row r="162" spans="1:28">
      <c r="A162" s="89"/>
      <c r="B162" s="85"/>
      <c r="C162" s="85"/>
      <c r="D162" s="85"/>
      <c r="E162" s="85"/>
      <c r="F162" s="85"/>
      <c r="S162"/>
      <c r="T162"/>
      <c r="U162"/>
      <c r="V162"/>
      <c r="W162"/>
      <c r="X162"/>
      <c r="Y162"/>
      <c r="Z162"/>
      <c r="AA162"/>
      <c r="AB162"/>
    </row>
    <row r="163" spans="1:28">
      <c r="A163" s="85"/>
      <c r="B163" s="85"/>
      <c r="C163" s="85"/>
      <c r="D163" s="85"/>
      <c r="E163" s="85"/>
      <c r="F163" s="85"/>
      <c r="S163"/>
      <c r="T163"/>
      <c r="U163"/>
      <c r="V163"/>
      <c r="W163"/>
      <c r="X163"/>
      <c r="Y163"/>
      <c r="Z163"/>
      <c r="AA163"/>
      <c r="AB163"/>
    </row>
    <row r="164" spans="1:28">
      <c r="A164" s="85"/>
      <c r="B164" s="85"/>
      <c r="C164" s="85"/>
      <c r="D164" s="85"/>
      <c r="E164" s="85"/>
      <c r="F164" s="85"/>
      <c r="S164"/>
      <c r="T164"/>
      <c r="U164"/>
      <c r="V164"/>
      <c r="W164"/>
      <c r="X164"/>
      <c r="Y164"/>
      <c r="Z164"/>
      <c r="AA164"/>
      <c r="AB164"/>
    </row>
    <row r="165" spans="1:28">
      <c r="A165" s="89"/>
      <c r="B165" s="85"/>
      <c r="C165" s="85"/>
      <c r="D165" s="85"/>
      <c r="E165" s="85"/>
      <c r="F165" s="85"/>
      <c r="S165"/>
      <c r="T165"/>
      <c r="U165"/>
      <c r="V165"/>
      <c r="W165"/>
      <c r="X165"/>
      <c r="Y165"/>
      <c r="Z165"/>
      <c r="AA165"/>
      <c r="AB165"/>
    </row>
    <row r="166" spans="1:28">
      <c r="A166" s="85"/>
      <c r="B166" s="85"/>
      <c r="C166" s="85"/>
      <c r="D166" s="85"/>
      <c r="E166" s="85"/>
      <c r="F166" s="85"/>
      <c r="S166"/>
      <c r="T166"/>
      <c r="U166"/>
      <c r="V166"/>
      <c r="W166"/>
      <c r="X166"/>
      <c r="Y166"/>
      <c r="Z166"/>
      <c r="AA166"/>
      <c r="AB166"/>
    </row>
    <row r="167" spans="1:28">
      <c r="A167" s="85"/>
      <c r="B167" s="85"/>
      <c r="C167" s="85"/>
      <c r="D167" s="85"/>
      <c r="E167" s="85"/>
      <c r="F167" s="85"/>
      <c r="S167"/>
      <c r="T167"/>
      <c r="U167"/>
      <c r="V167"/>
      <c r="W167"/>
      <c r="X167"/>
      <c r="Y167"/>
      <c r="Z167"/>
      <c r="AA167"/>
      <c r="AB167"/>
    </row>
    <row r="168" spans="1:28">
      <c r="A168" s="89"/>
      <c r="B168" s="85"/>
      <c r="C168" s="85"/>
      <c r="D168" s="85"/>
      <c r="E168" s="85"/>
      <c r="F168" s="85"/>
      <c r="S168"/>
      <c r="T168"/>
      <c r="U168"/>
      <c r="V168"/>
      <c r="W168"/>
      <c r="X168"/>
      <c r="Y168"/>
      <c r="Z168"/>
      <c r="AA168"/>
      <c r="AB168"/>
    </row>
    <row r="169" spans="1:28">
      <c r="B169" s="85"/>
      <c r="C169" s="85"/>
      <c r="D169" s="85"/>
      <c r="E169" s="85"/>
      <c r="F169" s="85"/>
      <c r="S169"/>
      <c r="T169"/>
      <c r="U169"/>
      <c r="V169"/>
      <c r="W169"/>
      <c r="X169"/>
      <c r="Y169"/>
      <c r="Z169"/>
      <c r="AA169"/>
      <c r="AB169"/>
    </row>
    <row r="170" spans="1:28">
      <c r="S170"/>
      <c r="T170"/>
      <c r="U170"/>
      <c r="V170"/>
      <c r="W170"/>
      <c r="X170"/>
      <c r="Y170"/>
      <c r="Z170"/>
      <c r="AA170"/>
      <c r="AB170"/>
    </row>
  </sheetData>
  <mergeCells count="1">
    <mergeCell ref="M1:N1"/>
  </mergeCells>
  <hyperlinks>
    <hyperlink ref="M1:N1" location="Contents!A1" display="Back to Contents"/>
  </hyperlinks>
  <pageMargins left="0.75" right="0.75" top="1" bottom="1" header="0.5" footer="0.5"/>
  <pageSetup paperSize="9" orientation="landscape" horizontalDpi="4294967292" verticalDpi="4294967292"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Z81"/>
  <sheetViews>
    <sheetView zoomScale="110" zoomScaleNormal="110" workbookViewId="0">
      <selection activeCell="E78" sqref="E78"/>
    </sheetView>
  </sheetViews>
  <sheetFormatPr defaultColWidth="9.140625" defaultRowHeight="12.75"/>
  <cols>
    <col min="1" max="2" width="9.140625" style="84"/>
    <col min="3" max="6" width="9.5703125" style="84" bestFit="1" customWidth="1"/>
    <col min="7" max="7" width="11.5703125" style="84" bestFit="1" customWidth="1"/>
    <col min="8" max="8" width="10.5703125" style="84" bestFit="1" customWidth="1"/>
    <col min="9" max="10" width="11.5703125" style="84" bestFit="1" customWidth="1"/>
    <col min="11" max="16384" width="9.140625" style="84"/>
  </cols>
  <sheetData>
    <row r="1" spans="1:26" ht="23.25" customHeight="1">
      <c r="A1" s="92"/>
      <c r="B1" s="92"/>
      <c r="C1" s="83" t="s">
        <v>797</v>
      </c>
      <c r="D1" s="90"/>
      <c r="E1" s="90"/>
      <c r="F1" s="90"/>
      <c r="G1" s="90"/>
      <c r="H1" s="90"/>
      <c r="I1" s="55"/>
      <c r="J1" s="90"/>
      <c r="K1"/>
      <c r="L1"/>
      <c r="M1"/>
      <c r="N1" s="55" t="s">
        <v>249</v>
      </c>
      <c r="O1" s="90"/>
      <c r="P1"/>
      <c r="Q1"/>
      <c r="R1"/>
      <c r="S1"/>
      <c r="T1"/>
      <c r="U1"/>
      <c r="V1"/>
      <c r="W1"/>
      <c r="X1"/>
      <c r="Y1"/>
    </row>
    <row r="2" spans="1:26" ht="22.5">
      <c r="A2" s="88" t="s">
        <v>128</v>
      </c>
      <c r="B2" s="88"/>
      <c r="C2" s="151" t="s">
        <v>734</v>
      </c>
      <c r="D2" s="151" t="s">
        <v>735</v>
      </c>
      <c r="E2" s="151" t="s">
        <v>73</v>
      </c>
      <c r="F2" s="152" t="s">
        <v>74</v>
      </c>
      <c r="G2" s="151" t="s">
        <v>736</v>
      </c>
      <c r="H2" s="151" t="s">
        <v>737</v>
      </c>
      <c r="I2" s="151" t="s">
        <v>26</v>
      </c>
      <c r="J2" s="151" t="s">
        <v>27</v>
      </c>
      <c r="K2"/>
      <c r="L2"/>
      <c r="M2"/>
      <c r="N2"/>
      <c r="O2"/>
      <c r="P2"/>
      <c r="Q2"/>
      <c r="R2"/>
      <c r="S2"/>
      <c r="T2"/>
      <c r="U2"/>
      <c r="V2"/>
      <c r="W2"/>
      <c r="X2"/>
      <c r="Y2"/>
      <c r="Z2"/>
    </row>
    <row r="3" spans="1:26">
      <c r="A3" s="85">
        <v>2005</v>
      </c>
      <c r="B3" s="85" t="s">
        <v>760</v>
      </c>
      <c r="C3" s="194">
        <v>261.58687971000001</v>
      </c>
      <c r="D3" s="194">
        <v>283.27681372000001</v>
      </c>
      <c r="E3" s="194">
        <v>223.53519259999999</v>
      </c>
      <c r="F3" s="194">
        <v>241.04722670999999</v>
      </c>
      <c r="G3" s="68">
        <v>19527</v>
      </c>
      <c r="H3" s="68">
        <v>4783</v>
      </c>
      <c r="I3" s="68">
        <v>34437</v>
      </c>
      <c r="J3" s="68">
        <v>58747</v>
      </c>
      <c r="K3"/>
      <c r="L3"/>
      <c r="M3"/>
      <c r="N3"/>
      <c r="O3"/>
      <c r="P3"/>
      <c r="Q3"/>
      <c r="R3"/>
      <c r="S3"/>
      <c r="T3"/>
      <c r="U3"/>
      <c r="V3"/>
      <c r="W3"/>
      <c r="X3"/>
      <c r="Y3"/>
      <c r="Z3"/>
    </row>
    <row r="4" spans="1:26">
      <c r="A4" s="85">
        <v>2005</v>
      </c>
      <c r="B4" s="85" t="s">
        <v>761</v>
      </c>
      <c r="C4" s="194">
        <v>250.97187574</v>
      </c>
      <c r="D4" s="194">
        <v>278.85236448000001</v>
      </c>
      <c r="E4" s="194">
        <v>220.81733159999999</v>
      </c>
      <c r="F4" s="194">
        <v>236.19184265999999</v>
      </c>
      <c r="G4" s="68">
        <v>21085</v>
      </c>
      <c r="H4" s="68">
        <v>5202</v>
      </c>
      <c r="I4" s="68">
        <v>34704</v>
      </c>
      <c r="J4" s="68">
        <v>60991</v>
      </c>
      <c r="K4"/>
      <c r="L4"/>
      <c r="M4"/>
      <c r="N4"/>
      <c r="O4"/>
      <c r="P4"/>
      <c r="Q4"/>
      <c r="R4"/>
      <c r="S4"/>
      <c r="T4"/>
      <c r="U4"/>
      <c r="V4"/>
      <c r="W4"/>
      <c r="X4"/>
      <c r="Y4"/>
      <c r="Z4"/>
    </row>
    <row r="5" spans="1:26">
      <c r="A5" s="85">
        <v>2005</v>
      </c>
      <c r="B5" s="85" t="s">
        <v>762</v>
      </c>
      <c r="C5" s="194">
        <v>248.74525428999999</v>
      </c>
      <c r="D5" s="194">
        <v>275.40885685000001</v>
      </c>
      <c r="E5" s="194">
        <v>221.18782461000001</v>
      </c>
      <c r="F5" s="194">
        <v>234.53055978</v>
      </c>
      <c r="G5" s="68">
        <v>19702</v>
      </c>
      <c r="H5" s="68">
        <v>3884</v>
      </c>
      <c r="I5" s="68">
        <v>32889</v>
      </c>
      <c r="J5" s="68">
        <v>56475</v>
      </c>
      <c r="K5"/>
      <c r="L5"/>
      <c r="M5"/>
      <c r="N5"/>
      <c r="O5"/>
      <c r="P5"/>
      <c r="Q5"/>
      <c r="R5"/>
      <c r="S5"/>
      <c r="T5"/>
      <c r="U5"/>
      <c r="V5"/>
      <c r="W5"/>
      <c r="X5"/>
      <c r="Y5"/>
      <c r="Z5"/>
    </row>
    <row r="6" spans="1:26">
      <c r="A6" s="85">
        <v>2006</v>
      </c>
      <c r="B6" s="85" t="s">
        <v>763</v>
      </c>
      <c r="C6" s="194">
        <v>251.97420326</v>
      </c>
      <c r="D6" s="194">
        <v>274.25672667999999</v>
      </c>
      <c r="E6" s="194">
        <v>221.48927895</v>
      </c>
      <c r="F6" s="194">
        <v>236.67960841999999</v>
      </c>
      <c r="G6" s="68">
        <v>19266</v>
      </c>
      <c r="H6" s="68">
        <v>4943</v>
      </c>
      <c r="I6" s="68">
        <v>31626</v>
      </c>
      <c r="J6" s="68">
        <v>55835</v>
      </c>
      <c r="K6"/>
      <c r="L6"/>
      <c r="M6"/>
      <c r="N6"/>
      <c r="O6"/>
      <c r="P6"/>
      <c r="Q6"/>
      <c r="R6"/>
      <c r="S6"/>
      <c r="T6"/>
      <c r="U6"/>
      <c r="V6"/>
      <c r="W6"/>
      <c r="X6"/>
      <c r="Y6"/>
      <c r="Z6"/>
    </row>
    <row r="7" spans="1:26">
      <c r="A7" s="85">
        <v>2006</v>
      </c>
      <c r="B7" s="85" t="s">
        <v>760</v>
      </c>
      <c r="C7" s="194">
        <v>246.03772427999999</v>
      </c>
      <c r="D7" s="194">
        <v>276.19430761000001</v>
      </c>
      <c r="E7" s="194">
        <v>218.15304583</v>
      </c>
      <c r="F7" s="194">
        <v>233.74225480000001</v>
      </c>
      <c r="G7" s="68">
        <v>17946</v>
      </c>
      <c r="H7" s="68">
        <v>5481</v>
      </c>
      <c r="I7" s="68">
        <v>29080</v>
      </c>
      <c r="J7" s="68">
        <v>52507</v>
      </c>
      <c r="K7"/>
      <c r="L7"/>
      <c r="M7"/>
      <c r="N7"/>
      <c r="O7"/>
      <c r="P7"/>
      <c r="Q7"/>
      <c r="R7"/>
      <c r="S7"/>
      <c r="T7"/>
      <c r="U7"/>
      <c r="V7"/>
      <c r="W7"/>
      <c r="X7"/>
      <c r="Y7"/>
      <c r="Z7"/>
    </row>
    <row r="8" spans="1:26">
      <c r="A8" s="85">
        <v>2006</v>
      </c>
      <c r="B8" s="85" t="s">
        <v>761</v>
      </c>
      <c r="C8" s="194">
        <v>245.17782955000001</v>
      </c>
      <c r="D8" s="194">
        <v>270.84950773999998</v>
      </c>
      <c r="E8" s="194">
        <v>218.87474918999999</v>
      </c>
      <c r="F8" s="194">
        <v>234.154766</v>
      </c>
      <c r="G8" s="68">
        <v>20604</v>
      </c>
      <c r="H8" s="68">
        <v>4977</v>
      </c>
      <c r="I8" s="68">
        <v>26816</v>
      </c>
      <c r="J8" s="68">
        <v>52397</v>
      </c>
      <c r="K8"/>
      <c r="L8"/>
      <c r="M8"/>
      <c r="N8"/>
      <c r="O8"/>
      <c r="P8"/>
      <c r="Q8"/>
      <c r="R8"/>
      <c r="S8"/>
      <c r="T8"/>
      <c r="U8"/>
      <c r="V8"/>
      <c r="W8"/>
      <c r="X8"/>
      <c r="Y8"/>
      <c r="Z8"/>
    </row>
    <row r="9" spans="1:26">
      <c r="A9" s="85">
        <v>2006</v>
      </c>
      <c r="B9" s="85" t="s">
        <v>762</v>
      </c>
      <c r="C9" s="194">
        <v>245.88304862000001</v>
      </c>
      <c r="D9" s="194">
        <v>270.93427531999998</v>
      </c>
      <c r="E9" s="194">
        <v>221.28531372</v>
      </c>
      <c r="F9" s="194">
        <v>235.37304495000001</v>
      </c>
      <c r="G9" s="68">
        <v>19786</v>
      </c>
      <c r="H9" s="68">
        <v>4671</v>
      </c>
      <c r="I9" s="68">
        <v>26552</v>
      </c>
      <c r="J9" s="68">
        <v>51009</v>
      </c>
      <c r="K9"/>
      <c r="L9"/>
      <c r="M9"/>
      <c r="N9"/>
      <c r="O9"/>
      <c r="P9"/>
      <c r="Q9"/>
      <c r="R9"/>
      <c r="S9"/>
      <c r="T9"/>
      <c r="U9"/>
      <c r="V9"/>
      <c r="W9"/>
      <c r="X9"/>
      <c r="Y9"/>
      <c r="Z9"/>
    </row>
    <row r="10" spans="1:26">
      <c r="A10" s="85">
        <v>2007</v>
      </c>
      <c r="B10" s="85" t="s">
        <v>763</v>
      </c>
      <c r="C10" s="194">
        <v>246.69802211000001</v>
      </c>
      <c r="D10" s="194">
        <v>264.62807135999998</v>
      </c>
      <c r="E10" s="194">
        <v>220.39325500999999</v>
      </c>
      <c r="F10" s="194">
        <v>234.86259801</v>
      </c>
      <c r="G10" s="68">
        <v>19263</v>
      </c>
      <c r="H10" s="68">
        <v>5942</v>
      </c>
      <c r="I10" s="68">
        <v>27980</v>
      </c>
      <c r="J10" s="68">
        <v>53185</v>
      </c>
      <c r="K10"/>
      <c r="L10"/>
      <c r="M10"/>
      <c r="N10"/>
      <c r="O10"/>
      <c r="P10"/>
      <c r="Q10"/>
      <c r="R10"/>
      <c r="S10"/>
      <c r="T10"/>
      <c r="U10"/>
      <c r="V10"/>
      <c r="W10"/>
      <c r="X10"/>
      <c r="Y10"/>
      <c r="Z10"/>
    </row>
    <row r="11" spans="1:26">
      <c r="A11" s="85">
        <v>2007</v>
      </c>
      <c r="B11" s="85" t="s">
        <v>760</v>
      </c>
      <c r="C11" s="194">
        <v>248.40680817000001</v>
      </c>
      <c r="D11" s="194">
        <v>264.41490646</v>
      </c>
      <c r="E11" s="194">
        <v>223.11170376999999</v>
      </c>
      <c r="F11" s="194">
        <v>236.56989318000001</v>
      </c>
      <c r="G11" s="68">
        <v>17244</v>
      </c>
      <c r="H11" s="68">
        <v>6628</v>
      </c>
      <c r="I11" s="68">
        <v>28880</v>
      </c>
      <c r="J11" s="68">
        <v>52752</v>
      </c>
      <c r="K11"/>
      <c r="L11"/>
      <c r="M11"/>
      <c r="N11"/>
      <c r="O11"/>
      <c r="P11"/>
      <c r="Q11"/>
      <c r="R11"/>
      <c r="S11"/>
      <c r="T11"/>
      <c r="U11"/>
      <c r="V11"/>
      <c r="W11"/>
      <c r="X11"/>
      <c r="Y11"/>
      <c r="Z11"/>
    </row>
    <row r="12" spans="1:26">
      <c r="A12" s="85">
        <v>2007</v>
      </c>
      <c r="B12" s="85" t="s">
        <v>761</v>
      </c>
      <c r="C12" s="194">
        <v>243.02018208999999</v>
      </c>
      <c r="D12" s="194">
        <v>262.68152676</v>
      </c>
      <c r="E12" s="194">
        <v>225.25486541000001</v>
      </c>
      <c r="F12" s="194">
        <v>235.89121814999999</v>
      </c>
      <c r="G12" s="68">
        <v>19770</v>
      </c>
      <c r="H12" s="68">
        <v>6707</v>
      </c>
      <c r="I12" s="68">
        <v>30144</v>
      </c>
      <c r="J12" s="68">
        <v>56621</v>
      </c>
      <c r="K12"/>
      <c r="L12"/>
      <c r="M12"/>
      <c r="N12"/>
      <c r="O12"/>
      <c r="P12"/>
      <c r="Q12"/>
      <c r="R12"/>
      <c r="S12"/>
      <c r="T12"/>
      <c r="U12"/>
      <c r="V12"/>
      <c r="W12"/>
      <c r="X12"/>
      <c r="Y12"/>
      <c r="Z12"/>
    </row>
    <row r="13" spans="1:26">
      <c r="A13" s="85">
        <v>2007</v>
      </c>
      <c r="B13" s="85" t="s">
        <v>762</v>
      </c>
      <c r="C13" s="194">
        <v>239.75534478</v>
      </c>
      <c r="D13" s="194">
        <v>263.42794092999998</v>
      </c>
      <c r="E13" s="194">
        <v>226.27205567999999</v>
      </c>
      <c r="F13" s="194">
        <v>235.35413638</v>
      </c>
      <c r="G13" s="68">
        <v>19926</v>
      </c>
      <c r="H13" s="68">
        <v>5891</v>
      </c>
      <c r="I13" s="68">
        <v>27866</v>
      </c>
      <c r="J13" s="68">
        <v>53683</v>
      </c>
      <c r="K13"/>
      <c r="L13"/>
      <c r="M13"/>
      <c r="N13"/>
      <c r="O13"/>
      <c r="P13"/>
      <c r="Q13"/>
      <c r="R13"/>
      <c r="S13"/>
      <c r="T13"/>
      <c r="U13"/>
      <c r="V13"/>
      <c r="W13"/>
      <c r="X13"/>
      <c r="Y13"/>
      <c r="Z13"/>
    </row>
    <row r="14" spans="1:26">
      <c r="A14" s="85">
        <v>2008</v>
      </c>
      <c r="B14" s="85" t="s">
        <v>763</v>
      </c>
      <c r="C14" s="194">
        <v>236.64619062</v>
      </c>
      <c r="D14" s="194">
        <v>263.07001301999998</v>
      </c>
      <c r="E14" s="194">
        <v>225.56256325000001</v>
      </c>
      <c r="F14" s="194">
        <v>234.56971389</v>
      </c>
      <c r="G14" s="68">
        <v>19242</v>
      </c>
      <c r="H14" s="68">
        <v>6913</v>
      </c>
      <c r="I14" s="68">
        <v>26310</v>
      </c>
      <c r="J14" s="68">
        <v>52465</v>
      </c>
      <c r="K14"/>
      <c r="L14"/>
      <c r="M14"/>
      <c r="N14"/>
      <c r="O14"/>
      <c r="P14"/>
      <c r="Q14"/>
      <c r="R14"/>
      <c r="S14"/>
      <c r="T14"/>
      <c r="U14"/>
      <c r="V14"/>
      <c r="W14"/>
      <c r="X14"/>
      <c r="Y14"/>
      <c r="Z14"/>
    </row>
    <row r="15" spans="1:26">
      <c r="A15" s="85">
        <v>2008</v>
      </c>
      <c r="B15" s="85" t="s">
        <v>760</v>
      </c>
      <c r="C15" s="194">
        <v>232.73009364000001</v>
      </c>
      <c r="D15" s="194">
        <v>256.66692053999998</v>
      </c>
      <c r="E15" s="194">
        <v>222.90213317000001</v>
      </c>
      <c r="F15" s="194">
        <v>231.82169493000001</v>
      </c>
      <c r="G15" s="68">
        <v>16339</v>
      </c>
      <c r="H15" s="68">
        <v>7878</v>
      </c>
      <c r="I15" s="68">
        <v>23608</v>
      </c>
      <c r="J15" s="68">
        <v>47825</v>
      </c>
      <c r="K15"/>
      <c r="L15"/>
      <c r="M15"/>
      <c r="N15"/>
      <c r="O15"/>
      <c r="P15"/>
      <c r="Q15"/>
      <c r="R15"/>
      <c r="S15"/>
      <c r="T15"/>
      <c r="U15"/>
      <c r="V15"/>
      <c r="W15"/>
      <c r="X15"/>
      <c r="Y15"/>
      <c r="Z15"/>
    </row>
    <row r="16" spans="1:26">
      <c r="A16" s="85">
        <v>2008</v>
      </c>
      <c r="B16" s="85" t="s">
        <v>761</v>
      </c>
      <c r="C16" s="194">
        <v>233.50195113000001</v>
      </c>
      <c r="D16" s="194">
        <v>255.92368463</v>
      </c>
      <c r="E16" s="194">
        <v>221.88205582000001</v>
      </c>
      <c r="F16" s="194">
        <v>231.07910704</v>
      </c>
      <c r="G16" s="68">
        <v>16657</v>
      </c>
      <c r="H16" s="68">
        <v>6329</v>
      </c>
      <c r="I16" s="68">
        <v>21485</v>
      </c>
      <c r="J16" s="68">
        <v>44471</v>
      </c>
      <c r="K16"/>
      <c r="L16"/>
      <c r="M16"/>
      <c r="N16"/>
      <c r="O16"/>
      <c r="P16"/>
      <c r="Q16"/>
      <c r="R16"/>
      <c r="S16"/>
      <c r="T16"/>
      <c r="U16"/>
      <c r="V16"/>
      <c r="W16"/>
      <c r="X16"/>
      <c r="Y16"/>
      <c r="Z16"/>
    </row>
    <row r="17" spans="1:26">
      <c r="A17" s="85">
        <v>2008</v>
      </c>
      <c r="B17" s="85" t="s">
        <v>762</v>
      </c>
      <c r="C17" s="194">
        <v>229.98555396</v>
      </c>
      <c r="D17" s="194">
        <v>255.37081513999999</v>
      </c>
      <c r="E17" s="194">
        <v>226.37541078000001</v>
      </c>
      <c r="F17" s="194">
        <v>231.70037592</v>
      </c>
      <c r="G17" s="68">
        <v>16752</v>
      </c>
      <c r="H17" s="68">
        <v>5496</v>
      </c>
      <c r="I17" s="68">
        <v>19036</v>
      </c>
      <c r="J17" s="68">
        <v>41284</v>
      </c>
      <c r="K17"/>
      <c r="L17"/>
      <c r="M17"/>
      <c r="N17"/>
      <c r="O17"/>
      <c r="P17"/>
      <c r="Q17"/>
      <c r="R17"/>
      <c r="S17"/>
      <c r="T17"/>
      <c r="U17"/>
      <c r="V17"/>
      <c r="W17"/>
      <c r="X17"/>
      <c r="Y17"/>
      <c r="Z17"/>
    </row>
    <row r="18" spans="1:26">
      <c r="A18" s="85">
        <v>2009</v>
      </c>
      <c r="B18" s="85" t="s">
        <v>763</v>
      </c>
      <c r="C18" s="194">
        <v>230.46518763</v>
      </c>
      <c r="D18" s="194">
        <v>249.26587382</v>
      </c>
      <c r="E18" s="194">
        <v>223.02399647999999</v>
      </c>
      <c r="F18" s="194">
        <v>229.86446436</v>
      </c>
      <c r="G18" s="68">
        <v>12711</v>
      </c>
      <c r="H18" s="68">
        <v>4961</v>
      </c>
      <c r="I18" s="68">
        <v>15187</v>
      </c>
      <c r="J18" s="68">
        <v>32859</v>
      </c>
      <c r="K18"/>
      <c r="L18"/>
      <c r="M18"/>
      <c r="N18"/>
      <c r="O18"/>
      <c r="P18"/>
      <c r="Q18"/>
      <c r="R18"/>
      <c r="S18"/>
      <c r="T18"/>
      <c r="U18"/>
      <c r="V18"/>
      <c r="W18"/>
      <c r="X18"/>
      <c r="Y18"/>
      <c r="Z18"/>
    </row>
    <row r="19" spans="1:26">
      <c r="A19" s="85">
        <v>2009</v>
      </c>
      <c r="B19" s="85" t="s">
        <v>760</v>
      </c>
      <c r="C19" s="194">
        <v>227.88385751999999</v>
      </c>
      <c r="D19" s="194">
        <v>255.41467856</v>
      </c>
      <c r="E19" s="194">
        <v>213.57257032000001</v>
      </c>
      <c r="F19" s="194">
        <v>225.64959959000001</v>
      </c>
      <c r="G19" s="68">
        <v>10556</v>
      </c>
      <c r="H19" s="68">
        <v>5491</v>
      </c>
      <c r="I19" s="68">
        <v>15486</v>
      </c>
      <c r="J19" s="68">
        <v>31533</v>
      </c>
      <c r="K19"/>
      <c r="L19"/>
      <c r="M19"/>
      <c r="N19"/>
      <c r="O19"/>
      <c r="P19"/>
      <c r="Q19"/>
      <c r="R19"/>
      <c r="S19"/>
      <c r="T19"/>
      <c r="U19"/>
      <c r="V19"/>
      <c r="W19"/>
      <c r="X19"/>
      <c r="Y19"/>
      <c r="Z19"/>
    </row>
    <row r="20" spans="1:26">
      <c r="A20" s="85">
        <v>2009</v>
      </c>
      <c r="B20" s="85" t="s">
        <v>761</v>
      </c>
      <c r="C20" s="194">
        <v>228.05076457000001</v>
      </c>
      <c r="D20" s="194">
        <v>246.81892769000001</v>
      </c>
      <c r="E20" s="194">
        <v>210.75068676000001</v>
      </c>
      <c r="F20" s="194">
        <v>222.10559229</v>
      </c>
      <c r="G20" s="68">
        <v>12883</v>
      </c>
      <c r="H20" s="68">
        <v>5241</v>
      </c>
      <c r="I20" s="68">
        <v>18152</v>
      </c>
      <c r="J20" s="68">
        <v>36276</v>
      </c>
      <c r="K20"/>
      <c r="L20"/>
      <c r="M20"/>
      <c r="N20"/>
      <c r="O20"/>
      <c r="P20"/>
      <c r="Q20"/>
      <c r="R20"/>
      <c r="S20"/>
      <c r="T20"/>
      <c r="U20"/>
      <c r="V20"/>
      <c r="W20"/>
      <c r="X20"/>
      <c r="Y20"/>
      <c r="Z20"/>
    </row>
    <row r="21" spans="1:26">
      <c r="A21" s="85">
        <v>2009</v>
      </c>
      <c r="B21" s="85" t="s">
        <v>762</v>
      </c>
      <c r="C21" s="194">
        <v>226.72717383</v>
      </c>
      <c r="D21" s="194">
        <v>252.89385965</v>
      </c>
      <c r="E21" s="194">
        <v>209.76408936999999</v>
      </c>
      <c r="F21" s="194">
        <v>220.69671539999999</v>
      </c>
      <c r="G21" s="68">
        <v>12869</v>
      </c>
      <c r="H21" s="68">
        <v>4560</v>
      </c>
      <c r="I21" s="68">
        <v>20528</v>
      </c>
      <c r="J21" s="68">
        <v>37957</v>
      </c>
      <c r="K21"/>
      <c r="L21"/>
      <c r="M21"/>
      <c r="N21"/>
      <c r="O21"/>
      <c r="P21"/>
      <c r="Q21"/>
      <c r="R21"/>
      <c r="S21"/>
      <c r="T21"/>
      <c r="U21"/>
      <c r="V21"/>
      <c r="W21"/>
      <c r="X21"/>
      <c r="Y21"/>
      <c r="Z21"/>
    </row>
    <row r="22" spans="1:26">
      <c r="A22" s="85">
        <v>2010</v>
      </c>
      <c r="B22" s="85" t="s">
        <v>763</v>
      </c>
      <c r="C22" s="194">
        <v>225.52693689</v>
      </c>
      <c r="D22" s="194">
        <v>253.01284108999999</v>
      </c>
      <c r="E22" s="194">
        <v>210.71646795999999</v>
      </c>
      <c r="F22" s="194">
        <v>221.45679641999999</v>
      </c>
      <c r="G22" s="68">
        <v>13643</v>
      </c>
      <c r="H22" s="68">
        <v>5607</v>
      </c>
      <c r="I22" s="68">
        <v>21644</v>
      </c>
      <c r="J22" s="68">
        <v>40894</v>
      </c>
      <c r="S22"/>
      <c r="T22"/>
      <c r="U22"/>
      <c r="V22"/>
      <c r="W22"/>
      <c r="X22"/>
      <c r="Y22"/>
      <c r="Z22"/>
    </row>
    <row r="23" spans="1:26">
      <c r="A23" s="85">
        <v>2010</v>
      </c>
      <c r="B23" s="85" t="s">
        <v>760</v>
      </c>
      <c r="C23" s="194">
        <v>228.33438583</v>
      </c>
      <c r="D23" s="194">
        <v>254.16165950999999</v>
      </c>
      <c r="E23" s="194">
        <v>213.59756619000001</v>
      </c>
      <c r="F23" s="194">
        <v>224.87893769999999</v>
      </c>
      <c r="G23" s="68">
        <v>12985</v>
      </c>
      <c r="H23" s="68">
        <v>6990</v>
      </c>
      <c r="I23" s="68">
        <v>22121</v>
      </c>
      <c r="J23" s="68">
        <v>42096</v>
      </c>
      <c r="S23"/>
      <c r="T23"/>
      <c r="U23"/>
      <c r="V23"/>
      <c r="W23"/>
      <c r="X23"/>
      <c r="Y23"/>
      <c r="Z23"/>
    </row>
    <row r="24" spans="1:26">
      <c r="A24" s="85">
        <v>2010</v>
      </c>
      <c r="B24" s="85" t="s">
        <v>761</v>
      </c>
      <c r="C24" s="194">
        <v>222.23762024000001</v>
      </c>
      <c r="D24" s="194">
        <v>254.56765999000001</v>
      </c>
      <c r="E24" s="194">
        <v>214.66870614000001</v>
      </c>
      <c r="F24" s="194">
        <v>222.77620279000001</v>
      </c>
      <c r="G24" s="68">
        <v>14035</v>
      </c>
      <c r="H24" s="68">
        <v>6141</v>
      </c>
      <c r="I24" s="68">
        <v>23148</v>
      </c>
      <c r="J24" s="68">
        <v>43324</v>
      </c>
      <c r="S24"/>
      <c r="T24"/>
      <c r="U24"/>
      <c r="V24"/>
      <c r="W24"/>
      <c r="X24"/>
      <c r="Y24"/>
      <c r="Z24"/>
    </row>
    <row r="25" spans="1:26">
      <c r="A25" s="85">
        <v>2010</v>
      </c>
      <c r="B25" s="85" t="s">
        <v>762</v>
      </c>
      <c r="C25" s="194">
        <v>221.33807225999999</v>
      </c>
      <c r="D25" s="194">
        <v>255.05356092</v>
      </c>
      <c r="E25" s="194">
        <v>215.59693546</v>
      </c>
      <c r="F25" s="194">
        <v>222.2601841</v>
      </c>
      <c r="G25" s="68">
        <v>15334</v>
      </c>
      <c r="H25" s="68">
        <v>5097</v>
      </c>
      <c r="I25" s="68">
        <v>22963</v>
      </c>
      <c r="J25" s="68">
        <v>43394</v>
      </c>
      <c r="S25"/>
      <c r="T25"/>
      <c r="U25"/>
      <c r="V25"/>
      <c r="W25"/>
      <c r="X25"/>
      <c r="Y25"/>
      <c r="Z25"/>
    </row>
    <row r="26" spans="1:26">
      <c r="A26" s="85">
        <v>2011</v>
      </c>
      <c r="B26" s="85" t="s">
        <v>763</v>
      </c>
      <c r="C26" s="194">
        <v>218.10189804000001</v>
      </c>
      <c r="D26" s="194">
        <v>251.44580339000001</v>
      </c>
      <c r="E26" s="194">
        <v>213.69233695</v>
      </c>
      <c r="F26" s="194">
        <v>221.03245434999999</v>
      </c>
      <c r="G26" s="68">
        <v>15437</v>
      </c>
      <c r="H26" s="68">
        <v>6541</v>
      </c>
      <c r="I26" s="68">
        <v>20939</v>
      </c>
      <c r="J26" s="68">
        <v>42917</v>
      </c>
      <c r="S26"/>
      <c r="T26"/>
      <c r="U26"/>
      <c r="V26"/>
      <c r="W26"/>
      <c r="X26"/>
      <c r="Y26"/>
      <c r="Z26"/>
    </row>
    <row r="27" spans="1:26">
      <c r="A27" s="85">
        <v>2011</v>
      </c>
      <c r="B27" s="85" t="s">
        <v>760</v>
      </c>
      <c r="C27" s="194">
        <v>217.51230330999999</v>
      </c>
      <c r="D27" s="194">
        <v>251.72695418000001</v>
      </c>
      <c r="E27" s="194">
        <v>214.86535222000001</v>
      </c>
      <c r="F27" s="194">
        <v>222.59390848000001</v>
      </c>
      <c r="G27" s="68">
        <v>11948</v>
      </c>
      <c r="H27" s="68">
        <v>7420</v>
      </c>
      <c r="I27" s="68">
        <v>20114</v>
      </c>
      <c r="J27" s="68">
        <v>39482</v>
      </c>
      <c r="S27"/>
      <c r="T27"/>
      <c r="U27"/>
      <c r="V27"/>
      <c r="W27"/>
      <c r="X27"/>
      <c r="Y27"/>
      <c r="Z27"/>
    </row>
    <row r="28" spans="1:26">
      <c r="A28" s="85">
        <v>2011</v>
      </c>
      <c r="B28" s="85" t="s">
        <v>761</v>
      </c>
      <c r="C28" s="194">
        <v>215.97235483</v>
      </c>
      <c r="D28" s="194">
        <v>250.79634575</v>
      </c>
      <c r="E28" s="194">
        <v>217.80136579000001</v>
      </c>
      <c r="F28" s="194">
        <v>222.84743958000001</v>
      </c>
      <c r="G28" s="68">
        <v>14035</v>
      </c>
      <c r="H28" s="68">
        <v>7115</v>
      </c>
      <c r="I28" s="68">
        <v>20286</v>
      </c>
      <c r="J28" s="68">
        <v>41436</v>
      </c>
      <c r="S28"/>
      <c r="T28"/>
      <c r="U28"/>
      <c r="V28"/>
      <c r="W28"/>
      <c r="X28"/>
      <c r="Y28"/>
      <c r="Z28"/>
    </row>
    <row r="29" spans="1:26">
      <c r="A29" s="85">
        <v>2011</v>
      </c>
      <c r="B29" s="85" t="s">
        <v>762</v>
      </c>
      <c r="C29" s="194">
        <v>215.40550060999999</v>
      </c>
      <c r="D29" s="194">
        <v>250.88266107999999</v>
      </c>
      <c r="E29" s="194">
        <v>215.83368843</v>
      </c>
      <c r="F29" s="194">
        <v>220.51520260999999</v>
      </c>
      <c r="G29" s="68">
        <v>14762</v>
      </c>
      <c r="H29" s="68">
        <v>5727</v>
      </c>
      <c r="I29" s="68">
        <v>21037</v>
      </c>
      <c r="J29" s="68">
        <v>41526</v>
      </c>
      <c r="S29"/>
      <c r="T29"/>
      <c r="U29"/>
      <c r="V29"/>
      <c r="W29"/>
      <c r="X29"/>
      <c r="Y29"/>
      <c r="Z29"/>
    </row>
    <row r="30" spans="1:26">
      <c r="A30" s="85">
        <v>2012</v>
      </c>
      <c r="B30" s="85" t="s">
        <v>763</v>
      </c>
      <c r="C30" s="194">
        <v>209.44890746999999</v>
      </c>
      <c r="D30" s="194">
        <v>242.52022295</v>
      </c>
      <c r="E30" s="194">
        <v>210.65255045999999</v>
      </c>
      <c r="F30" s="194">
        <v>215.35854850999999</v>
      </c>
      <c r="G30" s="68">
        <v>16979</v>
      </c>
      <c r="H30" s="68">
        <v>6997</v>
      </c>
      <c r="I30" s="68">
        <v>19063</v>
      </c>
      <c r="J30" s="68">
        <v>43039</v>
      </c>
      <c r="S30"/>
      <c r="T30"/>
      <c r="U30"/>
      <c r="V30"/>
      <c r="W30"/>
      <c r="X30"/>
      <c r="Y30"/>
      <c r="Z30"/>
    </row>
    <row r="31" spans="1:26">
      <c r="A31" s="85">
        <v>2012</v>
      </c>
      <c r="B31" s="85" t="s">
        <v>760</v>
      </c>
      <c r="C31" s="194">
        <v>209.18603458999999</v>
      </c>
      <c r="D31" s="194">
        <v>245.20514183</v>
      </c>
      <c r="E31" s="194">
        <v>204.83661090999999</v>
      </c>
      <c r="F31" s="194">
        <v>215.00053514000001</v>
      </c>
      <c r="G31" s="68">
        <v>15610</v>
      </c>
      <c r="H31" s="68">
        <v>9413</v>
      </c>
      <c r="I31" s="68">
        <v>19043</v>
      </c>
      <c r="J31" s="68">
        <v>44066</v>
      </c>
      <c r="S31"/>
      <c r="T31"/>
      <c r="U31"/>
      <c r="V31"/>
      <c r="W31"/>
      <c r="X31"/>
      <c r="Y31"/>
      <c r="Z31"/>
    </row>
    <row r="32" spans="1:26">
      <c r="A32" s="85">
        <v>2012</v>
      </c>
      <c r="B32" s="85" t="s">
        <v>761</v>
      </c>
      <c r="C32" s="194">
        <v>208.13807531</v>
      </c>
      <c r="D32" s="194">
        <v>245.44124169</v>
      </c>
      <c r="E32" s="194">
        <v>202.59191099</v>
      </c>
      <c r="F32" s="194">
        <v>212.88153788</v>
      </c>
      <c r="G32" s="68">
        <v>16252</v>
      </c>
      <c r="H32" s="68">
        <v>8569</v>
      </c>
      <c r="I32" s="68">
        <v>19623</v>
      </c>
      <c r="J32" s="68">
        <v>44444</v>
      </c>
      <c r="S32"/>
      <c r="T32"/>
      <c r="U32"/>
      <c r="V32"/>
      <c r="W32"/>
      <c r="X32"/>
      <c r="Y32"/>
      <c r="Z32"/>
    </row>
    <row r="33" spans="1:26">
      <c r="A33" s="85">
        <v>2012</v>
      </c>
      <c r="B33" s="85" t="s">
        <v>762</v>
      </c>
      <c r="C33" s="194">
        <v>204.36560194</v>
      </c>
      <c r="D33" s="194">
        <v>243.09755781999999</v>
      </c>
      <c r="E33" s="194">
        <v>202.14902097999999</v>
      </c>
      <c r="F33" s="194">
        <v>209.82966740000001</v>
      </c>
      <c r="G33" s="68">
        <v>17344</v>
      </c>
      <c r="H33" s="68">
        <v>7739</v>
      </c>
      <c r="I33" s="68">
        <v>21182</v>
      </c>
      <c r="J33" s="68">
        <v>46265</v>
      </c>
      <c r="S33"/>
      <c r="T33"/>
      <c r="U33"/>
      <c r="V33"/>
      <c r="W33"/>
      <c r="X33"/>
      <c r="Y33"/>
      <c r="Z33"/>
    </row>
    <row r="34" spans="1:26">
      <c r="A34" s="85">
        <v>2013</v>
      </c>
      <c r="B34" s="85" t="s">
        <v>763</v>
      </c>
      <c r="C34" s="194">
        <v>201.29702674000001</v>
      </c>
      <c r="D34" s="194">
        <v>241.25217853000001</v>
      </c>
      <c r="E34" s="194">
        <v>201.62721737999999</v>
      </c>
      <c r="F34" s="194">
        <v>209.25818982000001</v>
      </c>
      <c r="G34" s="68">
        <v>16682</v>
      </c>
      <c r="H34" s="68">
        <v>9410</v>
      </c>
      <c r="I34" s="68">
        <v>22049</v>
      </c>
      <c r="J34" s="68">
        <v>48141</v>
      </c>
      <c r="S34"/>
      <c r="T34"/>
      <c r="U34"/>
      <c r="V34"/>
      <c r="W34"/>
      <c r="X34"/>
      <c r="Y34"/>
      <c r="Z34"/>
    </row>
    <row r="35" spans="1:26">
      <c r="A35" s="85">
        <v>2013</v>
      </c>
      <c r="B35" s="85" t="s">
        <v>760</v>
      </c>
      <c r="C35" s="194">
        <v>200.10916204</v>
      </c>
      <c r="D35" s="194">
        <v>242.54993234</v>
      </c>
      <c r="E35" s="194">
        <v>203.40051584</v>
      </c>
      <c r="F35" s="194">
        <v>210.90272453</v>
      </c>
      <c r="G35" s="68">
        <v>15848</v>
      </c>
      <c r="H35" s="68">
        <v>11085</v>
      </c>
      <c r="I35" s="68">
        <v>23960</v>
      </c>
      <c r="J35" s="68">
        <v>50893</v>
      </c>
      <c r="S35"/>
      <c r="T35"/>
      <c r="U35"/>
      <c r="V35"/>
      <c r="W35"/>
      <c r="X35"/>
      <c r="Y35"/>
      <c r="Z35"/>
    </row>
    <row r="36" spans="1:26">
      <c r="A36" s="85">
        <v>2013</v>
      </c>
      <c r="B36" s="85" t="s">
        <v>761</v>
      </c>
      <c r="C36" s="194">
        <v>197.70120908000001</v>
      </c>
      <c r="D36" s="194">
        <v>243.70229241000001</v>
      </c>
      <c r="E36" s="194">
        <v>203.34309703</v>
      </c>
      <c r="F36" s="194">
        <v>208.79267684000001</v>
      </c>
      <c r="G36" s="68">
        <v>18113</v>
      </c>
      <c r="H36" s="68">
        <v>9815</v>
      </c>
      <c r="I36" s="68">
        <v>26009</v>
      </c>
      <c r="J36" s="68">
        <v>53937</v>
      </c>
      <c r="S36"/>
      <c r="T36"/>
      <c r="U36"/>
      <c r="V36"/>
      <c r="W36"/>
      <c r="X36"/>
      <c r="Y36"/>
      <c r="Z36"/>
    </row>
    <row r="37" spans="1:26">
      <c r="A37" s="85">
        <v>2013</v>
      </c>
      <c r="B37" s="85" t="s">
        <v>762</v>
      </c>
      <c r="C37" s="194">
        <v>201.92577738</v>
      </c>
      <c r="D37" s="194">
        <v>246.74146340999999</v>
      </c>
      <c r="E37" s="194">
        <v>203.43611156</v>
      </c>
      <c r="F37" s="194">
        <v>210.17201046</v>
      </c>
      <c r="G37" s="68">
        <v>19199</v>
      </c>
      <c r="H37" s="68">
        <v>9430</v>
      </c>
      <c r="I37" s="68">
        <v>27692</v>
      </c>
      <c r="J37" s="68">
        <v>56321</v>
      </c>
      <c r="S37"/>
      <c r="T37"/>
      <c r="U37"/>
      <c r="V37"/>
      <c r="W37"/>
      <c r="X37"/>
      <c r="Y37"/>
      <c r="Z37"/>
    </row>
    <row r="38" spans="1:26">
      <c r="A38" s="85">
        <v>2014</v>
      </c>
      <c r="B38" s="85" t="s">
        <v>763</v>
      </c>
      <c r="C38" s="194">
        <v>197.44443878999999</v>
      </c>
      <c r="D38" s="194">
        <v>242.2668419</v>
      </c>
      <c r="E38" s="194">
        <v>203.45873269000001</v>
      </c>
      <c r="F38" s="194">
        <v>208.20408058999999</v>
      </c>
      <c r="G38" s="68">
        <v>19636</v>
      </c>
      <c r="H38" s="68">
        <v>10272</v>
      </c>
      <c r="I38" s="68">
        <v>29211</v>
      </c>
      <c r="J38" s="68">
        <v>59119</v>
      </c>
      <c r="S38"/>
      <c r="T38"/>
      <c r="U38"/>
      <c r="V38"/>
      <c r="W38"/>
      <c r="X38"/>
      <c r="Y38"/>
      <c r="Z38"/>
    </row>
    <row r="39" spans="1:26">
      <c r="A39" s="85">
        <v>2014</v>
      </c>
      <c r="B39" s="85" t="s">
        <v>760</v>
      </c>
      <c r="C39" s="194">
        <v>198.65771072999999</v>
      </c>
      <c r="D39" s="194">
        <v>246.60367823999999</v>
      </c>
      <c r="E39" s="194">
        <v>205.12623429999999</v>
      </c>
      <c r="F39" s="194">
        <v>211.29551610999999</v>
      </c>
      <c r="G39" s="68">
        <v>18163</v>
      </c>
      <c r="H39" s="68">
        <v>12071</v>
      </c>
      <c r="I39" s="68">
        <v>31878</v>
      </c>
      <c r="J39" s="68">
        <v>62112</v>
      </c>
      <c r="S39"/>
      <c r="T39"/>
      <c r="U39"/>
      <c r="V39"/>
      <c r="W39"/>
      <c r="X39"/>
      <c r="Y39"/>
      <c r="Z39"/>
    </row>
    <row r="40" spans="1:26">
      <c r="A40" s="85">
        <v>2014</v>
      </c>
      <c r="B40" s="85" t="s">
        <v>761</v>
      </c>
      <c r="C40" s="194">
        <v>193.13985468000001</v>
      </c>
      <c r="D40" s="194">
        <v>246.64239121</v>
      </c>
      <c r="E40" s="194">
        <v>206.47107208</v>
      </c>
      <c r="F40" s="194">
        <v>209.10895962000001</v>
      </c>
      <c r="G40" s="68">
        <v>20507</v>
      </c>
      <c r="H40" s="68">
        <v>11191</v>
      </c>
      <c r="I40" s="68">
        <v>35088</v>
      </c>
      <c r="J40" s="68">
        <v>66786</v>
      </c>
      <c r="S40"/>
      <c r="T40"/>
      <c r="U40"/>
      <c r="V40"/>
      <c r="W40"/>
      <c r="X40"/>
      <c r="Y40"/>
      <c r="Z40"/>
    </row>
    <row r="41" spans="1:26">
      <c r="A41" s="85">
        <v>2014</v>
      </c>
      <c r="B41" s="85" t="s">
        <v>762</v>
      </c>
      <c r="C41" s="194">
        <v>190.20499816</v>
      </c>
      <c r="D41" s="194">
        <v>248.35291859</v>
      </c>
      <c r="E41" s="194">
        <v>206.45106330999999</v>
      </c>
      <c r="F41" s="194">
        <v>207.69343835999999</v>
      </c>
      <c r="G41" s="68">
        <v>21688</v>
      </c>
      <c r="H41" s="68">
        <v>10416</v>
      </c>
      <c r="I41" s="68">
        <v>35593</v>
      </c>
      <c r="J41" s="68">
        <v>67697</v>
      </c>
      <c r="S41"/>
      <c r="T41"/>
      <c r="U41"/>
      <c r="V41"/>
      <c r="W41"/>
      <c r="X41"/>
      <c r="Y41"/>
      <c r="Z41"/>
    </row>
    <row r="42" spans="1:26">
      <c r="A42" s="85">
        <v>2015</v>
      </c>
      <c r="B42" s="85" t="s">
        <v>763</v>
      </c>
      <c r="C42" s="194">
        <v>189.6734457</v>
      </c>
      <c r="D42" s="194">
        <v>244.92289134999999</v>
      </c>
      <c r="E42" s="194">
        <v>207.11387010999999</v>
      </c>
      <c r="F42" s="194">
        <v>207.81326469999999</v>
      </c>
      <c r="G42" s="68">
        <v>21537</v>
      </c>
      <c r="H42" s="68">
        <v>11192</v>
      </c>
      <c r="I42" s="68">
        <v>35250</v>
      </c>
      <c r="J42" s="68">
        <v>67979</v>
      </c>
      <c r="S42"/>
      <c r="T42"/>
      <c r="U42"/>
      <c r="V42"/>
      <c r="W42"/>
      <c r="X42"/>
      <c r="Y42"/>
      <c r="Z42"/>
    </row>
    <row r="43" spans="1:26">
      <c r="A43" s="85">
        <v>2015</v>
      </c>
      <c r="B43" s="85" t="s">
        <v>760</v>
      </c>
      <c r="C43" s="194">
        <v>192.7700873</v>
      </c>
      <c r="D43" s="194">
        <v>244.98674968</v>
      </c>
      <c r="E43" s="194">
        <v>206.29181272</v>
      </c>
      <c r="F43" s="194">
        <v>209.60954025999999</v>
      </c>
      <c r="G43" s="68">
        <v>19129</v>
      </c>
      <c r="H43" s="68">
        <v>12528</v>
      </c>
      <c r="I43" s="68">
        <v>36496</v>
      </c>
      <c r="J43" s="68">
        <v>68153</v>
      </c>
      <c r="S43"/>
      <c r="T43"/>
      <c r="U43"/>
      <c r="V43"/>
      <c r="W43"/>
      <c r="X43"/>
      <c r="Y43"/>
      <c r="Z43"/>
    </row>
    <row r="44" spans="1:26">
      <c r="A44" s="85">
        <v>2015</v>
      </c>
      <c r="B44" s="85" t="s">
        <v>761</v>
      </c>
      <c r="C44" s="194">
        <v>190.42459119</v>
      </c>
      <c r="D44" s="194">
        <v>240.08915268000001</v>
      </c>
      <c r="E44" s="194">
        <v>205.56523677999999</v>
      </c>
      <c r="F44" s="194">
        <v>207.05046948</v>
      </c>
      <c r="G44" s="68">
        <v>20853</v>
      </c>
      <c r="H44" s="68">
        <v>12215</v>
      </c>
      <c r="I44" s="68">
        <v>38289</v>
      </c>
      <c r="J44" s="68">
        <v>71357</v>
      </c>
      <c r="S44"/>
      <c r="T44"/>
      <c r="U44"/>
      <c r="V44"/>
      <c r="W44"/>
      <c r="X44"/>
      <c r="Y44"/>
      <c r="Z44"/>
    </row>
    <row r="45" spans="1:26">
      <c r="A45" s="85">
        <v>2015</v>
      </c>
      <c r="B45" s="85" t="s">
        <v>762</v>
      </c>
      <c r="C45" s="194">
        <v>190.71331663999999</v>
      </c>
      <c r="D45" s="194">
        <v>238.46772114000001</v>
      </c>
      <c r="E45" s="194">
        <v>204.88357250000001</v>
      </c>
      <c r="F45" s="194">
        <v>206.02368031</v>
      </c>
      <c r="G45" s="68">
        <v>21965</v>
      </c>
      <c r="H45" s="68">
        <v>11633</v>
      </c>
      <c r="I45" s="68">
        <v>36075</v>
      </c>
      <c r="J45" s="68">
        <v>69673</v>
      </c>
      <c r="S45"/>
      <c r="T45"/>
      <c r="U45"/>
      <c r="V45"/>
      <c r="W45"/>
      <c r="X45"/>
      <c r="Y45"/>
      <c r="Z45"/>
    </row>
    <row r="46" spans="1:26">
      <c r="A46" s="85">
        <v>2016</v>
      </c>
      <c r="B46" s="85" t="s">
        <v>763</v>
      </c>
      <c r="C46" s="194">
        <v>189.08704673</v>
      </c>
      <c r="D46" s="194">
        <v>235.72131016</v>
      </c>
      <c r="E46" s="194">
        <v>205.47584412</v>
      </c>
      <c r="F46" s="194">
        <v>205.88081346000001</v>
      </c>
      <c r="G46" s="68">
        <v>21207</v>
      </c>
      <c r="H46" s="68">
        <v>12426</v>
      </c>
      <c r="I46" s="68">
        <v>36182</v>
      </c>
      <c r="J46" s="68">
        <v>69815</v>
      </c>
      <c r="S46"/>
      <c r="T46"/>
      <c r="U46"/>
      <c r="V46"/>
      <c r="W46"/>
      <c r="X46"/>
      <c r="Y46"/>
      <c r="Z46"/>
    </row>
    <row r="47" spans="1:26">
      <c r="A47" s="85">
        <v>2016</v>
      </c>
      <c r="B47" s="85" t="s">
        <v>760</v>
      </c>
      <c r="C47" s="194">
        <v>191.72516522999999</v>
      </c>
      <c r="D47" s="194">
        <v>237.19407514</v>
      </c>
      <c r="E47" s="194">
        <v>205.43460504000001</v>
      </c>
      <c r="F47" s="194">
        <v>207.76528259</v>
      </c>
      <c r="G47" s="68">
        <v>19972</v>
      </c>
      <c r="H47" s="68">
        <v>13840</v>
      </c>
      <c r="I47" s="68">
        <v>37303</v>
      </c>
      <c r="J47" s="68">
        <v>71115</v>
      </c>
      <c r="S47"/>
      <c r="T47"/>
      <c r="U47"/>
      <c r="V47"/>
      <c r="W47"/>
      <c r="X47"/>
      <c r="Y47"/>
      <c r="Z47"/>
    </row>
    <row r="48" spans="1:26">
      <c r="A48" s="85">
        <v>2016</v>
      </c>
      <c r="B48" s="85" t="s">
        <v>761</v>
      </c>
      <c r="C48" s="194">
        <v>189.54435140999999</v>
      </c>
      <c r="D48" s="194">
        <v>237.82792437000001</v>
      </c>
      <c r="E48" s="194">
        <v>204.94723854</v>
      </c>
      <c r="F48" s="194">
        <v>206.55699485</v>
      </c>
      <c r="G48" s="68">
        <v>22333</v>
      </c>
      <c r="H48" s="68">
        <v>14174</v>
      </c>
      <c r="I48" s="68">
        <v>39317</v>
      </c>
      <c r="J48" s="68">
        <v>75824</v>
      </c>
      <c r="S48"/>
      <c r="T48"/>
      <c r="U48"/>
      <c r="V48"/>
      <c r="W48"/>
      <c r="X48"/>
      <c r="Y48"/>
      <c r="Z48"/>
    </row>
    <row r="49" spans="1:26">
      <c r="A49" s="85">
        <v>2016</v>
      </c>
      <c r="B49" s="85" t="s">
        <v>762</v>
      </c>
      <c r="C49" s="194">
        <v>189.1962972</v>
      </c>
      <c r="D49" s="194">
        <v>238.30362604000001</v>
      </c>
      <c r="E49" s="194">
        <v>203.81805478000001</v>
      </c>
      <c r="F49" s="194">
        <v>205.31587863999999</v>
      </c>
      <c r="G49" s="68">
        <v>24468</v>
      </c>
      <c r="H49" s="68">
        <v>13734</v>
      </c>
      <c r="I49" s="68">
        <v>39150</v>
      </c>
      <c r="J49" s="68">
        <v>77352</v>
      </c>
      <c r="S49"/>
      <c r="T49"/>
      <c r="U49"/>
      <c r="V49"/>
      <c r="W49"/>
      <c r="X49"/>
      <c r="Y49"/>
      <c r="Z49"/>
    </row>
    <row r="50" spans="1:26">
      <c r="A50" s="85">
        <v>2017</v>
      </c>
      <c r="B50" s="85" t="s">
        <v>763</v>
      </c>
      <c r="C50" s="194">
        <v>187.68502595999999</v>
      </c>
      <c r="D50" s="194">
        <v>237.82186235</v>
      </c>
      <c r="E50" s="194">
        <v>203.65936972</v>
      </c>
      <c r="F50" s="194">
        <v>205.12712504000001</v>
      </c>
      <c r="G50" s="68">
        <v>23494</v>
      </c>
      <c r="H50" s="68">
        <v>14326</v>
      </c>
      <c r="I50" s="68">
        <v>39925</v>
      </c>
      <c r="J50" s="68">
        <v>77745</v>
      </c>
      <c r="S50"/>
      <c r="T50"/>
      <c r="U50"/>
      <c r="V50"/>
      <c r="W50"/>
      <c r="X50"/>
      <c r="Y50"/>
      <c r="Z50"/>
    </row>
    <row r="51" spans="1:26">
      <c r="A51" s="85">
        <v>2017</v>
      </c>
      <c r="B51" s="85" t="s">
        <v>760</v>
      </c>
      <c r="C51" s="194">
        <v>187.27368916</v>
      </c>
      <c r="D51" s="194">
        <v>239.45104728000001</v>
      </c>
      <c r="E51" s="194">
        <v>204.30691442</v>
      </c>
      <c r="F51" s="194">
        <v>207.1822153</v>
      </c>
      <c r="G51" s="68">
        <v>21265</v>
      </c>
      <c r="H51" s="68">
        <v>16710</v>
      </c>
      <c r="I51" s="68">
        <v>40294</v>
      </c>
      <c r="J51" s="68">
        <v>78269</v>
      </c>
      <c r="S51"/>
      <c r="T51"/>
      <c r="U51"/>
      <c r="V51"/>
      <c r="W51"/>
      <c r="X51"/>
      <c r="Y51"/>
      <c r="Z51"/>
    </row>
    <row r="52" spans="1:26">
      <c r="A52" s="85">
        <v>2017</v>
      </c>
      <c r="B52" s="85" t="s">
        <v>761</v>
      </c>
      <c r="C52" s="194">
        <v>183.65809021000001</v>
      </c>
      <c r="D52" s="194">
        <v>238.70231214</v>
      </c>
      <c r="E52" s="194">
        <v>204.30190150999999</v>
      </c>
      <c r="F52" s="194">
        <v>204.93560005000001</v>
      </c>
      <c r="G52" s="68">
        <v>22348</v>
      </c>
      <c r="H52" s="68">
        <v>14878</v>
      </c>
      <c r="I52" s="68">
        <v>42404</v>
      </c>
      <c r="J52" s="68">
        <v>79630</v>
      </c>
      <c r="S52"/>
      <c r="T52"/>
      <c r="U52"/>
      <c r="V52"/>
      <c r="W52"/>
      <c r="X52"/>
      <c r="Y52"/>
      <c r="Z52"/>
    </row>
    <row r="53" spans="1:26">
      <c r="A53" s="85">
        <v>2017</v>
      </c>
      <c r="B53" s="85" t="s">
        <v>762</v>
      </c>
      <c r="C53" s="194">
        <v>184.21157083</v>
      </c>
      <c r="D53" s="194">
        <v>240.56619459999999</v>
      </c>
      <c r="E53" s="194">
        <v>201.43311745</v>
      </c>
      <c r="F53" s="194">
        <v>202.83086704999999</v>
      </c>
      <c r="G53" s="68">
        <v>25547</v>
      </c>
      <c r="H53" s="68">
        <v>14193</v>
      </c>
      <c r="I53" s="68">
        <v>42862</v>
      </c>
      <c r="J53" s="68">
        <v>82602</v>
      </c>
      <c r="S53"/>
      <c r="T53"/>
      <c r="U53"/>
      <c r="V53"/>
      <c r="W53"/>
      <c r="X53"/>
      <c r="Y53"/>
      <c r="Z53"/>
    </row>
    <row r="54" spans="1:26">
      <c r="A54" s="85">
        <v>2018</v>
      </c>
      <c r="B54" s="85" t="s">
        <v>763</v>
      </c>
      <c r="C54" s="194">
        <v>183.3702184</v>
      </c>
      <c r="D54" s="194">
        <v>238.49518128</v>
      </c>
      <c r="E54" s="194">
        <v>200.90671186</v>
      </c>
      <c r="F54" s="194">
        <v>203.04836631000001</v>
      </c>
      <c r="G54" s="68">
        <v>23397</v>
      </c>
      <c r="H54" s="68">
        <v>15253</v>
      </c>
      <c r="I54" s="68">
        <v>37476</v>
      </c>
      <c r="J54" s="68">
        <v>76126</v>
      </c>
      <c r="S54"/>
      <c r="T54"/>
      <c r="U54"/>
      <c r="V54"/>
      <c r="W54"/>
      <c r="X54"/>
      <c r="Y54"/>
      <c r="Z54"/>
    </row>
    <row r="55" spans="1:26">
      <c r="A55" s="85">
        <v>2018</v>
      </c>
      <c r="B55" s="85" t="s">
        <v>760</v>
      </c>
      <c r="C55" s="194">
        <v>185.27473850000001</v>
      </c>
      <c r="D55" s="194">
        <v>238.17954616</v>
      </c>
      <c r="E55" s="194">
        <v>198.61116296</v>
      </c>
      <c r="F55" s="194">
        <v>203.30562972999999</v>
      </c>
      <c r="G55" s="68">
        <v>21606</v>
      </c>
      <c r="H55" s="68">
        <v>16085</v>
      </c>
      <c r="I55" s="68">
        <v>36505</v>
      </c>
      <c r="J55" s="68">
        <v>74196</v>
      </c>
      <c r="S55"/>
      <c r="T55"/>
      <c r="U55"/>
      <c r="V55"/>
      <c r="W55"/>
      <c r="X55"/>
      <c r="Y55"/>
      <c r="Z55"/>
    </row>
    <row r="56" spans="1:26">
      <c r="A56" s="85">
        <v>2018</v>
      </c>
      <c r="B56" s="85" t="s">
        <v>761</v>
      </c>
      <c r="C56" s="194">
        <v>179.91975556</v>
      </c>
      <c r="D56" s="194">
        <v>238.74884165</v>
      </c>
      <c r="E56" s="194">
        <v>195.72666217</v>
      </c>
      <c r="F56" s="194">
        <v>199.39393516000001</v>
      </c>
      <c r="G56" s="68">
        <v>22419</v>
      </c>
      <c r="H56" s="68">
        <v>14676</v>
      </c>
      <c r="I56" s="68">
        <v>38443</v>
      </c>
      <c r="J56" s="68">
        <v>75538</v>
      </c>
      <c r="S56"/>
      <c r="T56"/>
      <c r="U56"/>
      <c r="V56"/>
      <c r="W56"/>
      <c r="X56"/>
      <c r="Y56"/>
      <c r="Z56"/>
    </row>
    <row r="57" spans="1:26">
      <c r="A57" s="85">
        <v>2018</v>
      </c>
      <c r="B57" s="85" t="s">
        <v>762</v>
      </c>
      <c r="C57" s="194">
        <v>180.69549842999999</v>
      </c>
      <c r="D57" s="194">
        <v>239.36924200000001</v>
      </c>
      <c r="E57" s="194">
        <v>192.28654574999999</v>
      </c>
      <c r="F57" s="194">
        <v>197.92432461000001</v>
      </c>
      <c r="G57" s="68">
        <v>25169</v>
      </c>
      <c r="H57" s="68">
        <v>15066</v>
      </c>
      <c r="I57" s="68">
        <v>33839</v>
      </c>
      <c r="J57" s="68">
        <v>74074</v>
      </c>
      <c r="S57"/>
      <c r="T57"/>
      <c r="U57"/>
      <c r="V57"/>
      <c r="W57"/>
      <c r="X57"/>
      <c r="Y57"/>
      <c r="Z57"/>
    </row>
    <row r="58" spans="1:26">
      <c r="A58" s="85">
        <v>2019</v>
      </c>
      <c r="B58" s="85" t="s">
        <v>763</v>
      </c>
      <c r="C58" s="194">
        <v>179.39223766999999</v>
      </c>
      <c r="D58" s="194">
        <v>237.91408034</v>
      </c>
      <c r="E58" s="194">
        <v>191.13473456</v>
      </c>
      <c r="F58" s="194">
        <v>197.27337596000001</v>
      </c>
      <c r="G58" s="68">
        <v>22081</v>
      </c>
      <c r="H58" s="68">
        <v>14886</v>
      </c>
      <c r="I58" s="68">
        <v>34233</v>
      </c>
      <c r="J58" s="68">
        <v>71200</v>
      </c>
      <c r="S58"/>
      <c r="T58"/>
      <c r="U58"/>
      <c r="V58"/>
      <c r="W58"/>
      <c r="X58"/>
      <c r="Y58"/>
      <c r="Z58"/>
    </row>
    <row r="59" spans="1:26">
      <c r="A59" s="85">
        <v>2019</v>
      </c>
      <c r="B59" s="85" t="s">
        <v>760</v>
      </c>
      <c r="C59" s="194">
        <v>176.85448853</v>
      </c>
      <c r="D59" s="194">
        <v>239.94080020999999</v>
      </c>
      <c r="E59" s="194">
        <v>188.53780603999999</v>
      </c>
      <c r="F59" s="194">
        <v>196.69715783999999</v>
      </c>
      <c r="G59" s="68">
        <v>19483</v>
      </c>
      <c r="H59" s="68">
        <v>15321</v>
      </c>
      <c r="I59" s="68">
        <v>33819</v>
      </c>
      <c r="J59" s="68">
        <v>68623</v>
      </c>
      <c r="S59"/>
      <c r="T59"/>
      <c r="U59"/>
      <c r="V59"/>
      <c r="W59"/>
      <c r="X59"/>
      <c r="Y59"/>
      <c r="Z59"/>
    </row>
    <row r="60" spans="1:26">
      <c r="A60" s="85">
        <v>2019</v>
      </c>
      <c r="B60" s="85" t="s">
        <v>761</v>
      </c>
      <c r="C60" s="194">
        <v>175.95751349</v>
      </c>
      <c r="D60" s="194">
        <v>240.18173048</v>
      </c>
      <c r="E60" s="194">
        <v>187.28533626999999</v>
      </c>
      <c r="F60" s="194">
        <v>193.50292077</v>
      </c>
      <c r="G60" s="68">
        <v>22972</v>
      </c>
      <c r="H60" s="68">
        <v>13476</v>
      </c>
      <c r="I60" s="68">
        <v>36347</v>
      </c>
      <c r="J60" s="68">
        <v>72795</v>
      </c>
      <c r="S60"/>
      <c r="T60"/>
      <c r="U60"/>
      <c r="V60"/>
      <c r="W60"/>
      <c r="X60"/>
      <c r="Y60"/>
      <c r="Z60"/>
    </row>
    <row r="61" spans="1:26">
      <c r="A61" s="85">
        <v>2019</v>
      </c>
      <c r="B61" s="85" t="s">
        <v>762</v>
      </c>
      <c r="C61" s="194">
        <v>172.91053847000001</v>
      </c>
      <c r="D61" s="194">
        <v>242.20275695000001</v>
      </c>
      <c r="E61" s="194">
        <v>185.59561095999999</v>
      </c>
      <c r="F61" s="194">
        <v>191.58915067000001</v>
      </c>
      <c r="G61" s="68">
        <v>24681</v>
      </c>
      <c r="H61" s="68">
        <v>13203</v>
      </c>
      <c r="I61" s="68">
        <v>34578</v>
      </c>
      <c r="J61" s="68">
        <v>72462</v>
      </c>
      <c r="S61"/>
      <c r="T61"/>
      <c r="U61"/>
      <c r="V61"/>
      <c r="W61"/>
      <c r="X61"/>
      <c r="Y61"/>
      <c r="Z61"/>
    </row>
    <row r="62" spans="1:26">
      <c r="A62" s="85">
        <v>2020</v>
      </c>
      <c r="B62" s="85" t="s">
        <v>763</v>
      </c>
      <c r="C62" s="194">
        <v>176.3242592</v>
      </c>
      <c r="D62" s="194">
        <v>240.25555939</v>
      </c>
      <c r="E62" s="194">
        <v>182.57723042999999</v>
      </c>
      <c r="F62" s="194">
        <v>191.43769637</v>
      </c>
      <c r="G62" s="68">
        <v>19506</v>
      </c>
      <c r="H62" s="68">
        <v>11602</v>
      </c>
      <c r="I62" s="68">
        <v>30651</v>
      </c>
      <c r="J62" s="68">
        <v>61759</v>
      </c>
      <c r="S62"/>
      <c r="T62"/>
      <c r="U62"/>
      <c r="V62"/>
      <c r="W62"/>
      <c r="X62"/>
      <c r="Y62"/>
      <c r="Z62"/>
    </row>
    <row r="63" spans="1:26">
      <c r="A63" s="85">
        <v>2020</v>
      </c>
      <c r="B63" s="85" t="s">
        <v>760</v>
      </c>
      <c r="C63" s="194">
        <v>176.52449519999999</v>
      </c>
      <c r="D63" s="194">
        <v>243.05538665</v>
      </c>
      <c r="E63" s="194">
        <v>187.89177015999999</v>
      </c>
      <c r="F63" s="194">
        <v>194.62442709999999</v>
      </c>
      <c r="G63" s="68">
        <v>12084</v>
      </c>
      <c r="H63" s="68">
        <v>7565</v>
      </c>
      <c r="I63" s="68">
        <v>21932</v>
      </c>
      <c r="J63" s="68">
        <v>41581</v>
      </c>
    </row>
    <row r="64" spans="1:26">
      <c r="A64" s="85">
        <v>2020</v>
      </c>
      <c r="B64" s="85" t="s">
        <v>761</v>
      </c>
      <c r="C64" s="194">
        <v>174.17159645999999</v>
      </c>
      <c r="D64" s="194">
        <v>241.23009992999999</v>
      </c>
      <c r="E64" s="194">
        <v>186.25703378</v>
      </c>
      <c r="F64" s="194">
        <v>192.5248215</v>
      </c>
      <c r="G64" s="68">
        <v>20251</v>
      </c>
      <c r="H64" s="68">
        <v>11608</v>
      </c>
      <c r="I64" s="68">
        <v>30904</v>
      </c>
      <c r="J64" s="68">
        <v>62763</v>
      </c>
    </row>
    <row r="65" spans="1:17">
      <c r="A65" s="85">
        <v>2020</v>
      </c>
      <c r="B65" s="85" t="s">
        <v>762</v>
      </c>
      <c r="C65" s="194">
        <v>175.15278712</v>
      </c>
      <c r="D65" s="194">
        <v>236.04713039999999</v>
      </c>
      <c r="E65" s="194">
        <v>184.46967821000001</v>
      </c>
      <c r="F65" s="194">
        <v>191.14206487999999</v>
      </c>
      <c r="G65" s="68">
        <v>19321</v>
      </c>
      <c r="H65" s="68">
        <v>11012</v>
      </c>
      <c r="I65" s="68">
        <v>27811</v>
      </c>
      <c r="J65" s="68">
        <v>58144</v>
      </c>
    </row>
    <row r="66" spans="1:17">
      <c r="A66" s="85">
        <v>2021</v>
      </c>
      <c r="B66" s="85" t="s">
        <v>763</v>
      </c>
      <c r="C66" s="194">
        <v>176.82313765999999</v>
      </c>
      <c r="D66" s="194">
        <v>237.77842666000001</v>
      </c>
      <c r="E66" s="194">
        <v>180.78099571000001</v>
      </c>
      <c r="F66" s="194">
        <v>191.51276206</v>
      </c>
      <c r="G66" s="68">
        <v>25076</v>
      </c>
      <c r="H66" s="68">
        <v>14555</v>
      </c>
      <c r="I66" s="68">
        <v>28424</v>
      </c>
      <c r="J66" s="68">
        <v>68055</v>
      </c>
    </row>
    <row r="67" spans="1:17">
      <c r="A67" s="85">
        <v>2021</v>
      </c>
      <c r="B67" s="85" t="s">
        <v>760</v>
      </c>
      <c r="C67" s="194">
        <v>172.33169834</v>
      </c>
      <c r="D67" s="194">
        <v>239.51804758</v>
      </c>
      <c r="E67" s="194">
        <v>182.74661476</v>
      </c>
      <c r="F67" s="194">
        <v>190.48285511</v>
      </c>
      <c r="G67" s="68">
        <v>26096</v>
      </c>
      <c r="H67" s="68">
        <v>14628</v>
      </c>
      <c r="I67" s="68">
        <v>31490</v>
      </c>
      <c r="J67" s="68">
        <v>72214</v>
      </c>
    </row>
    <row r="68" spans="1:17">
      <c r="A68" s="85">
        <v>2021</v>
      </c>
      <c r="B68" s="85" t="s">
        <v>761</v>
      </c>
      <c r="C68" s="194">
        <v>166.90297368</v>
      </c>
      <c r="D68" s="194">
        <v>237.87675046999999</v>
      </c>
      <c r="E68" s="194">
        <v>181.71532006000001</v>
      </c>
      <c r="F68" s="194">
        <v>187.59746999999999</v>
      </c>
      <c r="G68" s="68">
        <v>22262</v>
      </c>
      <c r="H68" s="68">
        <v>12211</v>
      </c>
      <c r="I68" s="68">
        <v>26055</v>
      </c>
      <c r="J68" s="68">
        <v>60528</v>
      </c>
    </row>
    <row r="69" spans="1:17">
      <c r="A69" s="85">
        <v>2021</v>
      </c>
      <c r="B69" s="85" t="s">
        <v>762</v>
      </c>
      <c r="C69" s="194">
        <v>166.84343136000001</v>
      </c>
      <c r="D69" s="194">
        <v>236.79271865000001</v>
      </c>
      <c r="E69" s="194">
        <v>182.13267808000001</v>
      </c>
      <c r="F69" s="194">
        <v>188.25782806999999</v>
      </c>
      <c r="G69" s="68">
        <v>23734</v>
      </c>
      <c r="H69" s="68">
        <v>14338</v>
      </c>
      <c r="I69" s="68">
        <v>30635</v>
      </c>
      <c r="J69" s="68">
        <v>68707</v>
      </c>
    </row>
    <row r="70" spans="1:17">
      <c r="A70" s="85"/>
      <c r="B70" s="85"/>
      <c r="C70" s="194"/>
      <c r="D70" s="194"/>
      <c r="E70" s="194"/>
      <c r="F70" s="194"/>
      <c r="G70" s="68"/>
      <c r="H70" s="68"/>
      <c r="I70" s="68"/>
      <c r="J70" s="68"/>
    </row>
    <row r="71" spans="1:17">
      <c r="A71" s="85"/>
      <c r="B71" s="85"/>
      <c r="C71" s="194"/>
      <c r="D71" s="194"/>
      <c r="E71" s="194"/>
      <c r="F71" s="194"/>
      <c r="G71" s="68"/>
      <c r="H71" s="68"/>
      <c r="I71" s="68"/>
      <c r="J71" s="68"/>
    </row>
    <row r="72" spans="1:17">
      <c r="A72" s="237" t="s">
        <v>759</v>
      </c>
      <c r="B72" s="85"/>
      <c r="C72" s="91"/>
      <c r="D72" s="91"/>
      <c r="E72" s="91"/>
      <c r="F72"/>
      <c r="G72"/>
      <c r="H72"/>
      <c r="I72"/>
      <c r="J72"/>
      <c r="K72"/>
      <c r="L72"/>
      <c r="M72"/>
      <c r="N72"/>
      <c r="O72"/>
      <c r="P72"/>
      <c r="Q72"/>
    </row>
    <row r="73" spans="1:17">
      <c r="A73" s="85"/>
      <c r="B73" s="85"/>
      <c r="C73" s="91"/>
      <c r="D73" s="91"/>
      <c r="E73" s="91"/>
      <c r="F73"/>
      <c r="G73"/>
      <c r="H73"/>
      <c r="I73"/>
      <c r="J73"/>
      <c r="K73"/>
      <c r="L73"/>
      <c r="M73"/>
      <c r="N73"/>
      <c r="O73"/>
      <c r="P73"/>
      <c r="Q73"/>
    </row>
    <row r="74" spans="1:17">
      <c r="A74" s="85"/>
      <c r="B74" s="85"/>
      <c r="C74" s="91"/>
      <c r="D74" s="91"/>
      <c r="E74" s="91"/>
      <c r="F74"/>
      <c r="G74"/>
      <c r="H74"/>
      <c r="I74"/>
      <c r="J74"/>
      <c r="K74"/>
      <c r="L74"/>
      <c r="M74"/>
      <c r="N74"/>
      <c r="O74"/>
      <c r="P74"/>
      <c r="Q74"/>
    </row>
    <row r="75" spans="1:17">
      <c r="A75" s="85"/>
      <c r="B75" s="85"/>
      <c r="C75" s="91"/>
      <c r="D75" s="91"/>
      <c r="E75" s="91"/>
      <c r="F75"/>
      <c r="G75"/>
      <c r="H75"/>
      <c r="I75"/>
      <c r="J75"/>
      <c r="K75"/>
      <c r="L75"/>
      <c r="M75"/>
      <c r="N75"/>
      <c r="O75"/>
      <c r="P75"/>
      <c r="Q75"/>
    </row>
    <row r="76" spans="1:17">
      <c r="A76" s="85"/>
      <c r="B76" s="85"/>
      <c r="C76" s="91"/>
      <c r="D76" s="91"/>
      <c r="E76" s="91"/>
      <c r="F76"/>
      <c r="G76"/>
      <c r="H76"/>
      <c r="I76"/>
      <c r="J76"/>
      <c r="K76"/>
      <c r="L76"/>
      <c r="M76"/>
      <c r="N76"/>
      <c r="O76"/>
      <c r="P76"/>
      <c r="Q76"/>
    </row>
    <row r="77" spans="1:17">
      <c r="A77" s="85"/>
      <c r="B77" s="85"/>
      <c r="C77" s="91"/>
      <c r="D77" s="91"/>
      <c r="E77" s="91"/>
      <c r="F77"/>
      <c r="G77"/>
      <c r="H77"/>
      <c r="I77"/>
      <c r="J77"/>
      <c r="K77"/>
      <c r="L77"/>
      <c r="M77"/>
      <c r="N77"/>
      <c r="O77"/>
      <c r="P77"/>
      <c r="Q77"/>
    </row>
    <row r="78" spans="1:17">
      <c r="F78"/>
      <c r="G78"/>
      <c r="H78"/>
      <c r="I78"/>
      <c r="J78"/>
      <c r="K78"/>
      <c r="L78"/>
      <c r="M78"/>
      <c r="N78"/>
      <c r="O78"/>
      <c r="P78"/>
      <c r="Q78"/>
    </row>
    <row r="79" spans="1:17">
      <c r="F79"/>
      <c r="G79"/>
      <c r="H79"/>
      <c r="I79"/>
      <c r="J79"/>
      <c r="K79"/>
      <c r="L79"/>
      <c r="M79"/>
      <c r="N79"/>
      <c r="O79"/>
      <c r="P79"/>
      <c r="Q79"/>
    </row>
    <row r="80" spans="1:17">
      <c r="F80"/>
      <c r="G80"/>
      <c r="H80"/>
      <c r="I80"/>
      <c r="J80"/>
      <c r="K80"/>
      <c r="L80"/>
      <c r="M80"/>
      <c r="N80"/>
      <c r="O80"/>
      <c r="P80"/>
      <c r="Q80"/>
    </row>
    <row r="81" spans="6:17">
      <c r="F81"/>
      <c r="G81"/>
      <c r="H81"/>
      <c r="I81"/>
      <c r="J81"/>
      <c r="K81"/>
      <c r="L81"/>
      <c r="M81"/>
      <c r="N81"/>
      <c r="O81"/>
      <c r="P81"/>
      <c r="Q81"/>
    </row>
  </sheetData>
  <autoFilter ref="A2:J65"/>
  <hyperlinks>
    <hyperlink ref="N1:O1" location="Contents!A1" display="Back to Contents"/>
  </hyperlinks>
  <pageMargins left="0.75" right="0.75" top="1" bottom="1" header="0.5" footer="0.5"/>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U59"/>
  <sheetViews>
    <sheetView workbookViewId="0">
      <selection activeCell="V9" sqref="V9"/>
    </sheetView>
  </sheetViews>
  <sheetFormatPr defaultRowHeight="12.75"/>
  <cols>
    <col min="1" max="1" width="34.5703125" customWidth="1"/>
    <col min="2" max="2" width="18.42578125" customWidth="1"/>
    <col min="4" max="4" width="36.7109375" customWidth="1"/>
    <col min="5" max="5" width="14.42578125" customWidth="1"/>
    <col min="7" max="7" width="15.28515625" style="112" customWidth="1"/>
    <col min="8" max="11" width="7.85546875" customWidth="1"/>
    <col min="12" max="12" width="4.42578125" bestFit="1" customWidth="1"/>
    <col min="13" max="14" width="10.85546875" customWidth="1"/>
    <col min="15" max="16" width="4.42578125" bestFit="1" customWidth="1"/>
    <col min="17" max="24" width="5.28515625" bestFit="1" customWidth="1"/>
    <col min="25" max="26" width="6.140625" bestFit="1" customWidth="1"/>
    <col min="27" max="29" width="5.28515625" bestFit="1" customWidth="1"/>
    <col min="30" max="38" width="6.140625" bestFit="1" customWidth="1"/>
    <col min="39" max="41" width="5.28515625" bestFit="1" customWidth="1"/>
    <col min="42" max="43" width="5.5703125" customWidth="1"/>
    <col min="44" max="44" width="5.85546875" customWidth="1"/>
    <col min="45" max="45" width="6.5703125" customWidth="1"/>
    <col min="46" max="46" width="7.140625" customWidth="1"/>
    <col min="47" max="47" width="7" customWidth="1"/>
  </cols>
  <sheetData>
    <row r="1" spans="1:47" ht="15">
      <c r="A1" s="17" t="s">
        <v>618</v>
      </c>
      <c r="B1" s="13"/>
      <c r="D1" s="17" t="s">
        <v>617</v>
      </c>
      <c r="E1" s="13"/>
      <c r="G1" s="111" t="s">
        <v>619</v>
      </c>
      <c r="H1" s="13"/>
      <c r="I1" s="13"/>
      <c r="J1" s="13"/>
      <c r="K1" s="33"/>
      <c r="M1" s="222" t="s">
        <v>249</v>
      </c>
      <c r="N1" s="222"/>
    </row>
    <row r="2" spans="1:47">
      <c r="A2" s="44" t="s">
        <v>363</v>
      </c>
      <c r="B2" s="51" t="s">
        <v>546</v>
      </c>
      <c r="D2" s="44" t="s">
        <v>363</v>
      </c>
      <c r="E2" s="51" t="s">
        <v>546</v>
      </c>
      <c r="H2" s="220" t="s">
        <v>222</v>
      </c>
      <c r="I2" s="220"/>
      <c r="J2" s="220" t="s">
        <v>209</v>
      </c>
      <c r="K2" s="220"/>
    </row>
    <row r="3" spans="1:47">
      <c r="A3" s="44" t="s">
        <v>364</v>
      </c>
      <c r="B3" s="51">
        <v>414</v>
      </c>
      <c r="D3" s="44" t="s">
        <v>377</v>
      </c>
      <c r="E3" s="51">
        <v>4</v>
      </c>
      <c r="G3" s="80" t="s">
        <v>24</v>
      </c>
      <c r="H3" s="51" t="s">
        <v>388</v>
      </c>
      <c r="I3" s="51" t="s">
        <v>389</v>
      </c>
      <c r="J3" s="51" t="s">
        <v>388</v>
      </c>
      <c r="K3" s="51" t="s">
        <v>389</v>
      </c>
    </row>
    <row r="4" spans="1:47">
      <c r="A4" s="44" t="s">
        <v>365</v>
      </c>
      <c r="B4" s="51">
        <v>49987</v>
      </c>
      <c r="D4" s="44" t="s">
        <v>378</v>
      </c>
      <c r="E4" s="51">
        <v>29495</v>
      </c>
      <c r="G4" s="80">
        <v>1968</v>
      </c>
      <c r="H4" s="44">
        <v>21518</v>
      </c>
      <c r="I4" s="44">
        <v>34996</v>
      </c>
      <c r="J4" s="44">
        <v>83</v>
      </c>
      <c r="K4" s="44">
        <v>329</v>
      </c>
    </row>
    <row r="5" spans="1:47">
      <c r="A5" s="44" t="s">
        <v>367</v>
      </c>
      <c r="B5" s="51">
        <v>158813</v>
      </c>
      <c r="C5" s="44"/>
      <c r="D5" s="44" t="s">
        <v>379</v>
      </c>
      <c r="E5" s="51">
        <v>27581</v>
      </c>
      <c r="G5" s="80">
        <v>1969</v>
      </c>
      <c r="H5" s="44">
        <v>1504</v>
      </c>
      <c r="I5" s="44">
        <v>2947</v>
      </c>
      <c r="J5" s="44">
        <v>7</v>
      </c>
      <c r="K5" s="44">
        <v>34</v>
      </c>
    </row>
    <row r="6" spans="1:47">
      <c r="A6" s="44" t="s">
        <v>366</v>
      </c>
      <c r="B6" s="51">
        <v>17064</v>
      </c>
      <c r="C6" s="44"/>
      <c r="D6" s="44" t="s">
        <v>380</v>
      </c>
      <c r="E6" s="51">
        <v>176951</v>
      </c>
      <c r="F6" s="7"/>
      <c r="G6" s="80">
        <v>1970</v>
      </c>
      <c r="H6" s="44">
        <v>1368</v>
      </c>
      <c r="I6" s="44">
        <v>4285</v>
      </c>
      <c r="J6" s="44">
        <v>6</v>
      </c>
      <c r="K6" s="44">
        <v>54</v>
      </c>
      <c r="AS6" s="59"/>
    </row>
    <row r="7" spans="1:47">
      <c r="A7" s="44" t="s">
        <v>368</v>
      </c>
      <c r="B7" s="51">
        <v>294487</v>
      </c>
      <c r="C7" s="44"/>
      <c r="D7" s="44" t="s">
        <v>756</v>
      </c>
      <c r="E7" s="51">
        <v>17302</v>
      </c>
      <c r="F7" s="44"/>
      <c r="G7" s="80">
        <v>1971</v>
      </c>
      <c r="H7" s="44">
        <v>1036</v>
      </c>
      <c r="I7" s="44">
        <v>4746</v>
      </c>
      <c r="J7" s="44">
        <v>10</v>
      </c>
      <c r="K7" s="44">
        <v>79</v>
      </c>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103"/>
      <c r="AT7" s="44"/>
      <c r="AU7" s="103"/>
    </row>
    <row r="8" spans="1:47">
      <c r="A8" s="44" t="s">
        <v>749</v>
      </c>
      <c r="B8" s="51">
        <v>15293</v>
      </c>
      <c r="C8" s="44"/>
      <c r="D8" s="44" t="s">
        <v>381</v>
      </c>
      <c r="E8" s="51">
        <v>285894</v>
      </c>
      <c r="F8" s="44"/>
      <c r="G8" s="80">
        <v>1972</v>
      </c>
      <c r="H8" s="44">
        <v>1164</v>
      </c>
      <c r="I8" s="44">
        <v>5267</v>
      </c>
      <c r="J8" s="44">
        <v>9</v>
      </c>
      <c r="K8" s="44">
        <v>74</v>
      </c>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59"/>
      <c r="AT8" s="44"/>
      <c r="AU8" s="59"/>
    </row>
    <row r="9" spans="1:47">
      <c r="A9" s="44" t="s">
        <v>369</v>
      </c>
      <c r="B9" s="51">
        <v>507100</v>
      </c>
      <c r="C9" s="44"/>
      <c r="D9" s="44" t="s">
        <v>382</v>
      </c>
      <c r="E9" s="51">
        <v>35973</v>
      </c>
      <c r="F9" s="44"/>
      <c r="G9" s="80">
        <v>1973</v>
      </c>
      <c r="H9" s="44">
        <v>1118</v>
      </c>
      <c r="I9" s="44">
        <v>5397</v>
      </c>
      <c r="J9" s="44">
        <v>14</v>
      </c>
      <c r="K9" s="44">
        <v>98</v>
      </c>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59"/>
      <c r="AT9" s="44"/>
      <c r="AU9" s="59"/>
    </row>
    <row r="10" spans="1:47">
      <c r="A10" s="44" t="s">
        <v>403</v>
      </c>
      <c r="B10" s="51">
        <v>101550</v>
      </c>
      <c r="C10" s="44"/>
      <c r="D10" s="44" t="s">
        <v>383</v>
      </c>
      <c r="E10" s="51">
        <v>89391</v>
      </c>
      <c r="F10" s="44"/>
      <c r="G10" s="80">
        <v>1974</v>
      </c>
      <c r="H10" s="44">
        <v>901</v>
      </c>
      <c r="I10" s="44">
        <v>5715</v>
      </c>
      <c r="J10" s="44">
        <v>8</v>
      </c>
      <c r="K10" s="44">
        <v>96</v>
      </c>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59"/>
      <c r="AT10" s="44"/>
      <c r="AU10" s="59"/>
    </row>
    <row r="11" spans="1:47">
      <c r="A11" s="44" t="s">
        <v>750</v>
      </c>
      <c r="B11" s="51">
        <v>245135</v>
      </c>
      <c r="C11" s="44"/>
      <c r="D11" s="44" t="s">
        <v>384</v>
      </c>
      <c r="E11" s="51">
        <v>9446</v>
      </c>
      <c r="F11" s="46"/>
      <c r="G11" s="80">
        <v>1975</v>
      </c>
      <c r="H11" s="44">
        <v>598</v>
      </c>
      <c r="I11" s="44">
        <v>3716</v>
      </c>
      <c r="J11" s="44">
        <v>13</v>
      </c>
      <c r="K11" s="44">
        <v>98</v>
      </c>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S11" s="59"/>
      <c r="AU11" s="59"/>
    </row>
    <row r="12" spans="1:47">
      <c r="A12" s="44" t="s">
        <v>371</v>
      </c>
      <c r="B12" s="51">
        <v>65446</v>
      </c>
      <c r="C12" s="44"/>
      <c r="D12" s="44" t="s">
        <v>385</v>
      </c>
      <c r="E12" s="51">
        <v>2531</v>
      </c>
      <c r="F12" s="44"/>
      <c r="G12" s="80">
        <v>1976</v>
      </c>
      <c r="H12" s="44">
        <v>664</v>
      </c>
      <c r="I12" s="44">
        <v>3199</v>
      </c>
      <c r="J12" s="44">
        <v>18</v>
      </c>
      <c r="K12" s="44">
        <v>107</v>
      </c>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103"/>
      <c r="AT12" s="44"/>
      <c r="AU12" s="103"/>
    </row>
    <row r="13" spans="1:47">
      <c r="A13" s="44" t="s">
        <v>370</v>
      </c>
      <c r="B13" s="51">
        <v>208640</v>
      </c>
      <c r="C13" s="44"/>
      <c r="D13" s="44" t="s">
        <v>386</v>
      </c>
      <c r="E13" s="51">
        <v>8032</v>
      </c>
      <c r="F13" s="44"/>
      <c r="G13" s="80">
        <v>1977</v>
      </c>
      <c r="H13" s="44">
        <v>743</v>
      </c>
      <c r="I13" s="44">
        <v>3283</v>
      </c>
      <c r="J13" s="44">
        <v>25</v>
      </c>
      <c r="K13" s="44">
        <v>127</v>
      </c>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59"/>
      <c r="AT13" s="59"/>
      <c r="AU13" s="59"/>
    </row>
    <row r="14" spans="1:47">
      <c r="A14" s="44" t="s">
        <v>372</v>
      </c>
      <c r="B14" s="51">
        <v>319575</v>
      </c>
      <c r="C14" s="44"/>
      <c r="D14" s="44" t="s">
        <v>387</v>
      </c>
      <c r="E14" s="51">
        <v>17491</v>
      </c>
      <c r="F14" s="44"/>
      <c r="G14" s="80">
        <v>1978</v>
      </c>
      <c r="H14" s="44">
        <v>1164</v>
      </c>
      <c r="I14" s="44">
        <v>3933</v>
      </c>
      <c r="J14" s="44">
        <v>37</v>
      </c>
      <c r="K14" s="44">
        <v>142</v>
      </c>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59"/>
      <c r="AT14" s="59"/>
      <c r="AU14" s="59"/>
    </row>
    <row r="15" spans="1:47">
      <c r="A15" s="44" t="s">
        <v>751</v>
      </c>
      <c r="B15" s="51">
        <v>745768</v>
      </c>
      <c r="C15" s="44"/>
      <c r="D15" s="44" t="s">
        <v>757</v>
      </c>
      <c r="E15" s="51">
        <v>102</v>
      </c>
      <c r="G15" s="80">
        <v>1979</v>
      </c>
      <c r="H15" s="44">
        <v>1394</v>
      </c>
      <c r="I15" s="44">
        <v>3942</v>
      </c>
      <c r="J15" s="44">
        <v>52</v>
      </c>
      <c r="K15" s="44">
        <v>177</v>
      </c>
      <c r="AS15" s="59"/>
    </row>
    <row r="16" spans="1:47">
      <c r="A16" s="44" t="s">
        <v>373</v>
      </c>
      <c r="B16" s="51">
        <v>11473</v>
      </c>
      <c r="C16" s="44"/>
      <c r="D16" s="44" t="s">
        <v>758</v>
      </c>
      <c r="E16" s="51">
        <v>1</v>
      </c>
      <c r="G16" s="80">
        <v>1980</v>
      </c>
      <c r="H16" s="44">
        <v>1144</v>
      </c>
      <c r="I16" s="44">
        <v>3865</v>
      </c>
      <c r="J16" s="44">
        <v>63</v>
      </c>
      <c r="K16" s="44">
        <v>203</v>
      </c>
    </row>
    <row r="17" spans="1:11">
      <c r="A17" s="44" t="s">
        <v>752</v>
      </c>
      <c r="B17" s="51">
        <v>1140</v>
      </c>
      <c r="C17" s="44"/>
      <c r="D17" s="44" t="s">
        <v>471</v>
      </c>
      <c r="E17" s="51">
        <v>45</v>
      </c>
      <c r="G17" s="80">
        <v>1981</v>
      </c>
      <c r="H17" s="44">
        <v>1026</v>
      </c>
      <c r="I17" s="44">
        <v>3224</v>
      </c>
      <c r="J17" s="44">
        <v>81</v>
      </c>
      <c r="K17" s="44">
        <v>248</v>
      </c>
    </row>
    <row r="18" spans="1:11">
      <c r="A18" s="44" t="s">
        <v>374</v>
      </c>
      <c r="B18" s="51">
        <v>349</v>
      </c>
      <c r="C18" s="44"/>
      <c r="D18" s="44" t="s">
        <v>376</v>
      </c>
      <c r="E18" s="51">
        <v>160904</v>
      </c>
      <c r="G18" s="80">
        <v>1982</v>
      </c>
      <c r="H18" s="44">
        <v>1217</v>
      </c>
      <c r="I18" s="44">
        <v>3208</v>
      </c>
      <c r="J18" s="44">
        <v>172</v>
      </c>
      <c r="K18" s="44">
        <v>286</v>
      </c>
    </row>
    <row r="19" spans="1:11">
      <c r="A19" s="44" t="s">
        <v>753</v>
      </c>
      <c r="B19" s="51">
        <v>112</v>
      </c>
      <c r="C19" s="44"/>
      <c r="G19" s="80">
        <v>1983</v>
      </c>
      <c r="H19" s="44">
        <v>1357</v>
      </c>
      <c r="I19" s="44">
        <v>2858</v>
      </c>
      <c r="J19" s="44">
        <v>218</v>
      </c>
      <c r="K19" s="44">
        <v>309</v>
      </c>
    </row>
    <row r="20" spans="1:11">
      <c r="A20" s="44" t="s">
        <v>754</v>
      </c>
      <c r="B20" s="51">
        <v>391</v>
      </c>
      <c r="C20" s="44"/>
      <c r="G20" s="80">
        <v>1984</v>
      </c>
      <c r="H20" s="44">
        <v>1799</v>
      </c>
      <c r="I20" s="44">
        <v>3285</v>
      </c>
      <c r="J20" s="44">
        <v>396</v>
      </c>
      <c r="K20" s="44">
        <v>451</v>
      </c>
    </row>
    <row r="21" spans="1:11">
      <c r="A21" s="44" t="s">
        <v>755</v>
      </c>
      <c r="B21" s="51">
        <v>2370</v>
      </c>
      <c r="C21" s="44"/>
      <c r="G21" s="80">
        <v>1985</v>
      </c>
      <c r="H21" s="44">
        <v>1987</v>
      </c>
      <c r="I21" s="44">
        <v>3838</v>
      </c>
      <c r="J21" s="44">
        <v>707</v>
      </c>
      <c r="K21" s="44">
        <v>429</v>
      </c>
    </row>
    <row r="22" spans="1:11">
      <c r="A22" s="44" t="s">
        <v>375</v>
      </c>
      <c r="B22" s="51">
        <v>9</v>
      </c>
      <c r="C22" s="44"/>
      <c r="G22" s="80">
        <v>1986</v>
      </c>
      <c r="H22" s="44">
        <v>2204</v>
      </c>
      <c r="I22" s="44">
        <v>4132</v>
      </c>
      <c r="J22" s="44">
        <v>954</v>
      </c>
      <c r="K22" s="44">
        <v>243</v>
      </c>
    </row>
    <row r="23" spans="1:11">
      <c r="A23" s="44" t="s">
        <v>376</v>
      </c>
      <c r="B23" s="51">
        <v>503799</v>
      </c>
      <c r="C23" s="44"/>
      <c r="G23" s="80">
        <v>1987</v>
      </c>
      <c r="H23" s="44">
        <v>2417</v>
      </c>
      <c r="I23" s="44">
        <v>5007</v>
      </c>
      <c r="J23" s="44">
        <v>1232</v>
      </c>
      <c r="K23" s="44">
        <v>195</v>
      </c>
    </row>
    <row r="24" spans="1:11">
      <c r="G24" s="80">
        <v>1988</v>
      </c>
      <c r="H24" s="44">
        <v>3375</v>
      </c>
      <c r="I24" s="44">
        <v>5009</v>
      </c>
      <c r="J24" s="44">
        <v>2385</v>
      </c>
      <c r="K24" s="44">
        <v>220</v>
      </c>
    </row>
    <row r="25" spans="1:11">
      <c r="A25" s="44"/>
      <c r="B25" s="44"/>
      <c r="C25" s="44"/>
      <c r="G25" s="80">
        <v>1989</v>
      </c>
      <c r="H25" s="44">
        <v>6474</v>
      </c>
      <c r="I25" s="44">
        <v>6799</v>
      </c>
      <c r="J25" s="44">
        <v>3135</v>
      </c>
      <c r="K25" s="44">
        <v>436</v>
      </c>
    </row>
    <row r="26" spans="1:11">
      <c r="B26" s="44"/>
      <c r="C26" s="44"/>
      <c r="G26" s="80">
        <v>1990</v>
      </c>
      <c r="H26" s="44">
        <v>9081</v>
      </c>
      <c r="I26" s="44">
        <v>9848</v>
      </c>
      <c r="J26" s="44">
        <v>4413</v>
      </c>
      <c r="K26" s="44">
        <v>1070</v>
      </c>
    </row>
    <row r="27" spans="1:11">
      <c r="A27" s="44"/>
      <c r="B27" s="44"/>
      <c r="C27" s="44"/>
      <c r="G27" s="80">
        <v>1991</v>
      </c>
      <c r="H27" s="44">
        <v>9849</v>
      </c>
      <c r="I27" s="44">
        <v>7492</v>
      </c>
      <c r="J27" s="44">
        <v>5618</v>
      </c>
      <c r="K27" s="44">
        <v>1091</v>
      </c>
    </row>
    <row r="28" spans="1:11">
      <c r="A28" s="44"/>
      <c r="B28" s="44"/>
      <c r="C28" s="44"/>
      <c r="G28" s="80">
        <v>1992</v>
      </c>
      <c r="H28" s="44">
        <v>11925</v>
      </c>
      <c r="I28" s="44">
        <v>8189</v>
      </c>
      <c r="J28" s="44">
        <v>6202</v>
      </c>
      <c r="K28" s="44">
        <v>1757</v>
      </c>
    </row>
    <row r="29" spans="1:11">
      <c r="A29" s="44"/>
      <c r="B29" s="44"/>
      <c r="C29" s="44"/>
      <c r="G29" s="80">
        <v>1993</v>
      </c>
      <c r="H29" s="44">
        <v>11531</v>
      </c>
      <c r="I29" s="44">
        <v>9215</v>
      </c>
      <c r="J29" s="44">
        <v>6716</v>
      </c>
      <c r="K29" s="44">
        <v>2124</v>
      </c>
    </row>
    <row r="30" spans="1:11">
      <c r="A30" s="44"/>
      <c r="B30" s="44"/>
      <c r="C30" s="44"/>
      <c r="G30" s="80">
        <v>1994</v>
      </c>
      <c r="H30" s="44">
        <v>16843</v>
      </c>
      <c r="I30" s="44">
        <v>12907</v>
      </c>
      <c r="J30" s="44">
        <v>9345</v>
      </c>
      <c r="K30" s="44">
        <v>3040</v>
      </c>
    </row>
    <row r="31" spans="1:11">
      <c r="A31" s="44"/>
      <c r="B31" s="44"/>
      <c r="C31" s="44"/>
      <c r="G31" s="80">
        <v>1995</v>
      </c>
      <c r="H31" s="44">
        <v>23834</v>
      </c>
      <c r="I31" s="44">
        <v>10734</v>
      </c>
      <c r="J31" s="44">
        <v>11339</v>
      </c>
      <c r="K31" s="44">
        <v>2536</v>
      </c>
    </row>
    <row r="32" spans="1:11">
      <c r="A32" s="44"/>
      <c r="B32" s="44"/>
      <c r="C32" s="44"/>
      <c r="G32" s="80">
        <v>1996</v>
      </c>
      <c r="H32" s="44">
        <v>41632</v>
      </c>
      <c r="I32" s="44">
        <v>15631</v>
      </c>
      <c r="J32" s="44">
        <v>19110</v>
      </c>
      <c r="K32" s="44">
        <v>3733</v>
      </c>
    </row>
    <row r="33" spans="1:11">
      <c r="A33" s="44"/>
      <c r="B33" s="44"/>
      <c r="C33" s="44"/>
      <c r="G33" s="80">
        <v>1997</v>
      </c>
      <c r="H33" s="44">
        <v>39445</v>
      </c>
      <c r="I33" s="44">
        <v>15449</v>
      </c>
      <c r="J33" s="44">
        <v>12167</v>
      </c>
      <c r="K33" s="44">
        <v>4933</v>
      </c>
    </row>
    <row r="34" spans="1:11">
      <c r="A34" s="44"/>
      <c r="B34" s="44"/>
      <c r="C34" s="44"/>
      <c r="G34" s="80">
        <v>1998</v>
      </c>
      <c r="H34" s="44">
        <v>34701</v>
      </c>
      <c r="I34" s="44">
        <v>19213</v>
      </c>
      <c r="J34" s="44">
        <v>6130</v>
      </c>
      <c r="K34" s="44">
        <v>4793</v>
      </c>
    </row>
    <row r="35" spans="1:11">
      <c r="A35" s="44"/>
      <c r="B35" s="44"/>
      <c r="C35" s="44"/>
      <c r="G35" s="80">
        <v>1999</v>
      </c>
      <c r="H35" s="44">
        <v>31961</v>
      </c>
      <c r="I35" s="44">
        <v>23218</v>
      </c>
      <c r="J35" s="44">
        <v>3586</v>
      </c>
      <c r="K35" s="44">
        <v>6585</v>
      </c>
    </row>
    <row r="36" spans="1:11">
      <c r="A36" s="44"/>
      <c r="B36" s="44"/>
      <c r="C36" s="44"/>
      <c r="G36" s="80">
        <v>2000</v>
      </c>
      <c r="H36" s="44">
        <v>41151</v>
      </c>
      <c r="I36" s="44">
        <v>26950</v>
      </c>
      <c r="J36" s="44">
        <v>2217</v>
      </c>
      <c r="K36" s="44">
        <v>8231</v>
      </c>
    </row>
    <row r="37" spans="1:11">
      <c r="A37" s="44"/>
      <c r="B37" s="44"/>
      <c r="C37" s="44"/>
      <c r="G37" s="80">
        <v>2001</v>
      </c>
      <c r="H37" s="44">
        <v>45436</v>
      </c>
      <c r="I37" s="44">
        <v>30827</v>
      </c>
      <c r="J37" s="44">
        <v>1387</v>
      </c>
      <c r="K37" s="44">
        <v>9025</v>
      </c>
    </row>
    <row r="38" spans="1:11">
      <c r="A38" s="44"/>
      <c r="B38" s="44"/>
      <c r="C38" s="44"/>
      <c r="G38" s="80">
        <v>2002</v>
      </c>
      <c r="H38" s="44">
        <v>45247</v>
      </c>
      <c r="I38" s="44">
        <v>38549</v>
      </c>
      <c r="J38" s="44">
        <v>716</v>
      </c>
      <c r="K38" s="44">
        <v>10089</v>
      </c>
    </row>
    <row r="39" spans="1:11">
      <c r="A39" s="44"/>
      <c r="B39" s="44"/>
      <c r="C39" s="44"/>
      <c r="G39" s="80">
        <v>2003</v>
      </c>
      <c r="H39" s="44">
        <v>38580</v>
      </c>
      <c r="I39" s="44">
        <v>48818</v>
      </c>
      <c r="J39" s="44">
        <v>245</v>
      </c>
      <c r="K39" s="44">
        <v>11121</v>
      </c>
    </row>
    <row r="40" spans="1:11">
      <c r="C40" s="44"/>
      <c r="G40" s="80">
        <v>2004</v>
      </c>
      <c r="H40" s="44">
        <v>121713</v>
      </c>
      <c r="I40" s="44">
        <v>54961</v>
      </c>
      <c r="J40" s="44">
        <v>564</v>
      </c>
      <c r="K40" s="44">
        <v>13062</v>
      </c>
    </row>
    <row r="41" spans="1:11">
      <c r="G41" s="80">
        <v>2005</v>
      </c>
      <c r="H41" s="44">
        <v>221114</v>
      </c>
      <c r="I41" s="44">
        <v>9502</v>
      </c>
      <c r="J41" s="44">
        <v>12550</v>
      </c>
      <c r="K41" s="44">
        <v>4071</v>
      </c>
    </row>
    <row r="42" spans="1:11">
      <c r="G42" s="80">
        <v>2006</v>
      </c>
      <c r="H42" s="44">
        <v>222203</v>
      </c>
      <c r="I42" s="44">
        <v>6253</v>
      </c>
      <c r="J42" s="44">
        <v>14306</v>
      </c>
      <c r="K42" s="44">
        <v>4464</v>
      </c>
    </row>
    <row r="43" spans="1:11">
      <c r="G43" s="80">
        <v>2007</v>
      </c>
      <c r="H43" s="44">
        <v>219691</v>
      </c>
      <c r="I43" s="44">
        <v>5467</v>
      </c>
      <c r="J43" s="44">
        <v>17024</v>
      </c>
      <c r="K43" s="44">
        <v>7131</v>
      </c>
    </row>
    <row r="44" spans="1:11">
      <c r="G44" s="80">
        <v>2008</v>
      </c>
      <c r="H44" s="44">
        <v>182535</v>
      </c>
      <c r="I44" s="44">
        <v>4346</v>
      </c>
      <c r="J44" s="44">
        <v>21086</v>
      </c>
      <c r="K44" s="44">
        <v>6976</v>
      </c>
    </row>
    <row r="45" spans="1:11">
      <c r="G45" s="80">
        <v>2009</v>
      </c>
      <c r="H45" s="44">
        <v>125700</v>
      </c>
      <c r="I45" s="44">
        <v>3823</v>
      </c>
      <c r="J45" s="44">
        <v>16508</v>
      </c>
      <c r="K45" s="44">
        <v>4576</v>
      </c>
    </row>
    <row r="46" spans="1:11">
      <c r="G46" s="80">
        <v>2010</v>
      </c>
      <c r="H46" s="44">
        <v>127847</v>
      </c>
      <c r="I46" s="44">
        <v>3303</v>
      </c>
      <c r="J46" s="44">
        <v>20945</v>
      </c>
      <c r="K46" s="44">
        <v>4332</v>
      </c>
    </row>
    <row r="47" spans="1:11">
      <c r="G47" s="80">
        <v>2011</v>
      </c>
      <c r="H47" s="44">
        <v>103071</v>
      </c>
      <c r="I47" s="44">
        <v>2512</v>
      </c>
      <c r="J47" s="44">
        <v>23533</v>
      </c>
      <c r="K47" s="44">
        <v>4934</v>
      </c>
    </row>
    <row r="48" spans="1:11">
      <c r="G48" s="80">
        <v>2012</v>
      </c>
      <c r="H48" s="44">
        <v>113576</v>
      </c>
      <c r="I48" s="44">
        <v>2566</v>
      </c>
      <c r="J48" s="44">
        <v>30692</v>
      </c>
      <c r="K48" s="44">
        <v>6340</v>
      </c>
    </row>
    <row r="49" spans="7:11">
      <c r="G49" s="80">
        <v>2013</v>
      </c>
      <c r="H49" s="44">
        <v>103840</v>
      </c>
      <c r="I49" s="44">
        <v>2582</v>
      </c>
      <c r="J49" s="44">
        <v>36494</v>
      </c>
      <c r="K49" s="44">
        <v>7486</v>
      </c>
    </row>
    <row r="50" spans="7:11">
      <c r="G50" s="80">
        <v>2014</v>
      </c>
      <c r="H50" s="44">
        <v>106221</v>
      </c>
      <c r="I50" s="44">
        <v>2196</v>
      </c>
      <c r="J50" s="44">
        <v>39533</v>
      </c>
      <c r="K50" s="44">
        <v>7574</v>
      </c>
    </row>
    <row r="51" spans="7:11">
      <c r="G51" s="80">
        <v>2015</v>
      </c>
      <c r="H51" s="44">
        <v>100152</v>
      </c>
      <c r="I51" s="44">
        <v>2096</v>
      </c>
      <c r="J51" s="44">
        <v>43872</v>
      </c>
      <c r="K51" s="44">
        <v>5972</v>
      </c>
    </row>
    <row r="52" spans="7:11">
      <c r="G52" s="80">
        <v>2016</v>
      </c>
      <c r="H52" s="44">
        <v>95163</v>
      </c>
      <c r="I52" s="44">
        <v>1576</v>
      </c>
      <c r="J52" s="44">
        <v>51145</v>
      </c>
      <c r="K52" s="44">
        <v>4569</v>
      </c>
    </row>
    <row r="53" spans="7:11">
      <c r="G53" s="80">
        <v>2017</v>
      </c>
      <c r="H53" s="44">
        <v>94825</v>
      </c>
      <c r="I53" s="44">
        <v>1079</v>
      </c>
      <c r="J53" s="44">
        <v>59148</v>
      </c>
      <c r="K53" s="44">
        <v>2112</v>
      </c>
    </row>
    <row r="54" spans="7:11">
      <c r="G54" s="80">
        <v>2018</v>
      </c>
      <c r="H54" s="44">
        <v>94274</v>
      </c>
      <c r="I54" s="44">
        <v>696</v>
      </c>
      <c r="J54" s="44">
        <v>60614</v>
      </c>
      <c r="K54" s="44">
        <v>1388</v>
      </c>
    </row>
    <row r="55" spans="7:11">
      <c r="G55" s="80">
        <v>2019</v>
      </c>
      <c r="H55" s="44">
        <v>88985</v>
      </c>
      <c r="I55" s="44">
        <v>451</v>
      </c>
      <c r="J55" s="44">
        <v>56547</v>
      </c>
      <c r="K55" s="44">
        <v>830</v>
      </c>
    </row>
    <row r="56" spans="7:11">
      <c r="G56" s="80">
        <v>2020</v>
      </c>
      <c r="H56" s="44">
        <v>70515</v>
      </c>
      <c r="I56" s="44">
        <v>340</v>
      </c>
      <c r="J56" s="44">
        <v>41050</v>
      </c>
      <c r="K56" s="44">
        <v>369</v>
      </c>
    </row>
    <row r="57" spans="7:11">
      <c r="G57" s="80">
        <v>2021</v>
      </c>
      <c r="H57" s="44">
        <v>96225</v>
      </c>
      <c r="I57" s="44">
        <v>358</v>
      </c>
      <c r="J57" s="44">
        <v>55743</v>
      </c>
      <c r="K57" s="44">
        <v>155</v>
      </c>
    </row>
    <row r="58" spans="7:11">
      <c r="G58" s="80">
        <v>2022</v>
      </c>
      <c r="H58" s="44">
        <v>78</v>
      </c>
      <c r="I58" s="44">
        <v>1</v>
      </c>
      <c r="J58" s="44">
        <v>69</v>
      </c>
      <c r="K58" s="44">
        <v>0</v>
      </c>
    </row>
    <row r="59" spans="7:11">
      <c r="G59" s="43" t="s">
        <v>221</v>
      </c>
      <c r="H59" s="44">
        <v>2745116</v>
      </c>
      <c r="I59" s="44">
        <v>503799</v>
      </c>
      <c r="J59" s="44">
        <v>700239</v>
      </c>
      <c r="K59" s="44">
        <v>160904</v>
      </c>
    </row>
  </sheetData>
  <mergeCells count="3">
    <mergeCell ref="M1:N1"/>
    <mergeCell ref="H2:I2"/>
    <mergeCell ref="J2:K2"/>
  </mergeCells>
  <hyperlinks>
    <hyperlink ref="M1:N1" location="Contents!A1" display="Back to Contents"/>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FD56"/>
  <sheetViews>
    <sheetView workbookViewId="0">
      <selection activeCell="C36" sqref="C36"/>
    </sheetView>
  </sheetViews>
  <sheetFormatPr defaultColWidth="8.85546875" defaultRowHeight="12.75"/>
  <cols>
    <col min="1" max="1" width="6.7109375" customWidth="1"/>
    <col min="2" max="2" width="13.5703125" customWidth="1"/>
    <col min="3" max="3" width="11.42578125" bestFit="1" customWidth="1"/>
    <col min="4" max="4" width="14.140625" customWidth="1"/>
    <col min="5" max="5" width="11.28515625" customWidth="1"/>
    <col min="6" max="6" width="12.85546875" bestFit="1" customWidth="1"/>
  </cols>
  <sheetData>
    <row r="1" spans="1:16384" ht="27" customHeight="1">
      <c r="B1" s="17" t="s">
        <v>245</v>
      </c>
      <c r="C1" s="18"/>
      <c r="D1" s="18"/>
      <c r="E1" s="18"/>
      <c r="F1" s="18"/>
      <c r="G1" s="44"/>
      <c r="H1" s="212" t="s">
        <v>249</v>
      </c>
      <c r="I1" s="212"/>
    </row>
    <row r="2" spans="1:16384" s="20" customFormat="1" ht="29.25" customHeight="1">
      <c r="A2" s="134" t="s">
        <v>212</v>
      </c>
      <c r="B2" s="154" t="s">
        <v>96</v>
      </c>
      <c r="C2" s="154" t="s">
        <v>97</v>
      </c>
      <c r="D2" s="136" t="s">
        <v>94</v>
      </c>
      <c r="E2" s="136" t="s">
        <v>95</v>
      </c>
      <c r="F2" s="69" t="s">
        <v>230</v>
      </c>
      <c r="G2" s="74"/>
      <c r="H2" s="155"/>
      <c r="I2" s="155"/>
      <c r="J2" s="135"/>
      <c r="K2" s="135"/>
      <c r="L2" s="66"/>
      <c r="M2" s="74"/>
      <c r="N2" s="155"/>
      <c r="O2" s="155"/>
      <c r="P2" s="135"/>
      <c r="Q2" s="135"/>
      <c r="R2" s="66"/>
      <c r="S2" s="74"/>
      <c r="T2" s="155"/>
      <c r="U2" s="155"/>
      <c r="V2" s="135"/>
      <c r="W2" s="135"/>
      <c r="X2" s="66"/>
      <c r="Y2" s="74"/>
      <c r="Z2" s="155"/>
      <c r="AA2" s="155"/>
      <c r="AB2" s="135"/>
      <c r="AC2" s="135"/>
      <c r="AD2" s="66"/>
      <c r="AE2" s="74"/>
      <c r="AF2" s="155"/>
      <c r="AG2" s="155"/>
      <c r="AH2" s="135"/>
      <c r="AI2" s="135"/>
      <c r="AJ2" s="66"/>
      <c r="AK2" s="74"/>
      <c r="AL2" s="155"/>
      <c r="AM2" s="155"/>
      <c r="AN2" s="135"/>
      <c r="AO2" s="135"/>
      <c r="AP2" s="66"/>
      <c r="AQ2" s="74"/>
      <c r="AR2" s="155"/>
      <c r="AS2" s="155"/>
      <c r="AT2" s="135"/>
      <c r="AU2" s="135"/>
      <c r="AV2" s="66"/>
      <c r="AW2" s="74"/>
      <c r="AX2" s="155"/>
      <c r="AY2" s="155"/>
      <c r="AZ2" s="135"/>
      <c r="BA2" s="135"/>
      <c r="BB2" s="66"/>
      <c r="BC2" s="74"/>
      <c r="BD2" s="155"/>
      <c r="BE2" s="155"/>
      <c r="BF2" s="135"/>
      <c r="BG2" s="135"/>
      <c r="BH2" s="66"/>
      <c r="BI2" s="74"/>
      <c r="BJ2" s="155"/>
      <c r="BK2" s="155"/>
      <c r="BL2" s="135"/>
      <c r="BM2" s="135"/>
      <c r="BN2" s="66"/>
      <c r="BO2" s="74"/>
      <c r="BP2" s="155"/>
      <c r="BQ2" s="155"/>
      <c r="BR2" s="135"/>
      <c r="BS2" s="135"/>
      <c r="BT2" s="66"/>
      <c r="BU2" s="74"/>
      <c r="BV2" s="155"/>
      <c r="BW2" s="155"/>
      <c r="BX2" s="135"/>
      <c r="BY2" s="135"/>
      <c r="BZ2" s="66"/>
      <c r="CA2" s="74"/>
      <c r="CB2" s="155"/>
      <c r="CC2" s="155"/>
      <c r="CD2" s="135"/>
      <c r="CE2" s="135"/>
      <c r="CF2" s="66"/>
      <c r="CG2" s="74"/>
      <c r="CH2" s="155"/>
      <c r="CI2" s="155"/>
      <c r="CJ2" s="135"/>
      <c r="CK2" s="135"/>
      <c r="CL2" s="66"/>
      <c r="CM2" s="74"/>
      <c r="CN2" s="155"/>
      <c r="CO2" s="155"/>
      <c r="CP2" s="135"/>
      <c r="CQ2" s="135"/>
      <c r="CR2" s="66"/>
      <c r="CS2" s="74"/>
      <c r="CT2" s="155"/>
      <c r="CU2" s="155"/>
      <c r="CV2" s="135"/>
      <c r="CW2" s="135"/>
      <c r="CX2" s="66"/>
      <c r="CY2" s="74"/>
      <c r="CZ2" s="155"/>
      <c r="DA2" s="155"/>
      <c r="DB2" s="135"/>
      <c r="DC2" s="135"/>
      <c r="DD2" s="66"/>
      <c r="DE2" s="74"/>
      <c r="DF2" s="155"/>
      <c r="DG2" s="155"/>
      <c r="DH2" s="135"/>
      <c r="DI2" s="135"/>
      <c r="DJ2" s="66"/>
      <c r="DK2" s="74"/>
      <c r="DL2" s="155"/>
      <c r="DM2" s="155"/>
      <c r="DN2" s="135"/>
      <c r="DO2" s="135"/>
      <c r="DP2" s="66"/>
      <c r="DQ2" s="74"/>
      <c r="DR2" s="155"/>
      <c r="DS2" s="155"/>
      <c r="DT2" s="135"/>
      <c r="DU2" s="135"/>
      <c r="DV2" s="66"/>
      <c r="DW2" s="74"/>
      <c r="DX2" s="155"/>
      <c r="DY2" s="155"/>
      <c r="DZ2" s="135"/>
      <c r="EA2" s="135"/>
      <c r="EB2" s="66"/>
      <c r="EC2" s="74"/>
      <c r="ED2" s="155"/>
      <c r="EE2" s="155"/>
      <c r="EF2" s="135"/>
      <c r="EG2" s="135"/>
      <c r="EH2" s="66"/>
      <c r="EI2" s="74"/>
      <c r="EJ2" s="155"/>
      <c r="EK2" s="155"/>
      <c r="EL2" s="135"/>
      <c r="EM2" s="135"/>
      <c r="EN2" s="66"/>
      <c r="EO2" s="74"/>
      <c r="EP2" s="155"/>
      <c r="EQ2" s="155"/>
      <c r="ER2" s="135"/>
      <c r="ES2" s="135"/>
      <c r="ET2" s="66"/>
      <c r="EU2" s="74"/>
      <c r="EV2" s="155"/>
      <c r="EW2" s="155"/>
      <c r="EX2" s="135"/>
      <c r="EY2" s="135"/>
      <c r="EZ2" s="66"/>
      <c r="FA2" s="74"/>
      <c r="FB2" s="155"/>
      <c r="FC2" s="155"/>
      <c r="FD2" s="135"/>
      <c r="FE2" s="135"/>
      <c r="FF2" s="66"/>
      <c r="FG2" s="74"/>
      <c r="FH2" s="155"/>
      <c r="FI2" s="155"/>
      <c r="FJ2" s="135"/>
      <c r="FK2" s="135"/>
      <c r="FL2" s="66"/>
      <c r="FM2" s="74"/>
      <c r="FN2" s="155"/>
      <c r="FO2" s="155"/>
      <c r="FP2" s="135"/>
      <c r="FQ2" s="135"/>
      <c r="FR2" s="66"/>
      <c r="FS2" s="74"/>
      <c r="FT2" s="155"/>
      <c r="FU2" s="155"/>
      <c r="FV2" s="135"/>
      <c r="FW2" s="135"/>
      <c r="FX2" s="66"/>
      <c r="FY2" s="74"/>
      <c r="FZ2" s="155"/>
      <c r="GA2" s="155"/>
      <c r="GB2" s="135"/>
      <c r="GC2" s="135"/>
      <c r="GD2" s="66"/>
      <c r="GE2" s="74"/>
      <c r="GF2" s="155"/>
      <c r="GG2" s="155"/>
      <c r="GH2" s="135"/>
      <c r="GI2" s="135"/>
      <c r="GJ2" s="66"/>
      <c r="GK2" s="74"/>
      <c r="GL2" s="155"/>
      <c r="GM2" s="155"/>
      <c r="GN2" s="135"/>
      <c r="GO2" s="135"/>
      <c r="GP2" s="66"/>
      <c r="GQ2" s="74"/>
      <c r="GR2" s="155"/>
      <c r="GS2" s="155"/>
      <c r="GT2" s="135"/>
      <c r="GU2" s="135"/>
      <c r="GV2" s="66"/>
      <c r="GW2" s="74"/>
      <c r="GX2" s="155"/>
      <c r="GY2" s="155"/>
      <c r="GZ2" s="135"/>
      <c r="HA2" s="135"/>
      <c r="HB2" s="66"/>
      <c r="HC2" s="74"/>
      <c r="HD2" s="155"/>
      <c r="HE2" s="155"/>
      <c r="HF2" s="135"/>
      <c r="HG2" s="135"/>
      <c r="HH2" s="66"/>
      <c r="HI2" s="74"/>
      <c r="HJ2" s="155"/>
      <c r="HK2" s="155"/>
      <c r="HL2" s="135"/>
      <c r="HM2" s="135"/>
      <c r="HN2" s="66"/>
      <c r="HO2" s="74"/>
      <c r="HP2" s="155"/>
      <c r="HQ2" s="155"/>
      <c r="HR2" s="135"/>
      <c r="HS2" s="135"/>
      <c r="HT2" s="66"/>
      <c r="HU2" s="74"/>
      <c r="HV2" s="155"/>
      <c r="HW2" s="155"/>
      <c r="HX2" s="135"/>
      <c r="HY2" s="135"/>
      <c r="HZ2" s="66"/>
      <c r="IA2" s="74"/>
      <c r="IB2" s="155"/>
      <c r="IC2" s="155"/>
      <c r="ID2" s="135"/>
      <c r="IE2" s="135"/>
      <c r="IF2" s="66"/>
      <c r="IG2" s="74"/>
      <c r="IH2" s="155"/>
      <c r="II2" s="155"/>
      <c r="IJ2" s="135"/>
      <c r="IK2" s="135"/>
      <c r="IL2" s="66"/>
      <c r="IM2" s="74"/>
      <c r="IN2" s="155"/>
      <c r="IO2" s="155"/>
      <c r="IP2" s="135"/>
      <c r="IQ2" s="135"/>
      <c r="IR2" s="66"/>
      <c r="IS2" s="74"/>
      <c r="IT2" s="155"/>
      <c r="IU2" s="155"/>
      <c r="IV2" s="135"/>
      <c r="IW2" s="135"/>
      <c r="IX2" s="66"/>
      <c r="IY2" s="74"/>
      <c r="IZ2" s="155"/>
      <c r="JA2" s="155"/>
      <c r="JB2" s="135"/>
      <c r="JC2" s="135"/>
      <c r="JD2" s="66"/>
      <c r="JE2" s="74"/>
      <c r="JF2" s="155"/>
      <c r="JG2" s="155"/>
      <c r="JH2" s="135"/>
      <c r="JI2" s="135"/>
      <c r="JJ2" s="66"/>
      <c r="JK2" s="74"/>
      <c r="JL2" s="155"/>
      <c r="JM2" s="155"/>
      <c r="JN2" s="135"/>
      <c r="JO2" s="135"/>
      <c r="JP2" s="66"/>
      <c r="JQ2" s="74"/>
      <c r="JR2" s="155"/>
      <c r="JS2" s="155"/>
      <c r="JT2" s="135"/>
      <c r="JU2" s="135"/>
      <c r="JV2" s="66"/>
      <c r="JW2" s="74"/>
      <c r="JX2" s="155"/>
      <c r="JY2" s="155"/>
      <c r="JZ2" s="135"/>
      <c r="KA2" s="135"/>
      <c r="KB2" s="66"/>
      <c r="KC2" s="74"/>
      <c r="KD2" s="155"/>
      <c r="KE2" s="155"/>
      <c r="KF2" s="135"/>
      <c r="KG2" s="135"/>
      <c r="KH2" s="66"/>
      <c r="KI2" s="74"/>
      <c r="KJ2" s="155"/>
      <c r="KK2" s="155"/>
      <c r="KL2" s="135"/>
      <c r="KM2" s="135"/>
      <c r="KN2" s="66"/>
      <c r="KO2" s="74"/>
      <c r="KP2" s="155"/>
      <c r="KQ2" s="155"/>
      <c r="KR2" s="135"/>
      <c r="KS2" s="135"/>
      <c r="KT2" s="66"/>
      <c r="KU2" s="74"/>
      <c r="KV2" s="155"/>
      <c r="KW2" s="155"/>
      <c r="KX2" s="135"/>
      <c r="KY2" s="135"/>
      <c r="KZ2" s="66"/>
      <c r="LA2" s="74"/>
      <c r="LB2" s="155"/>
      <c r="LC2" s="155"/>
      <c r="LD2" s="135"/>
      <c r="LE2" s="135"/>
      <c r="LF2" s="66"/>
      <c r="LG2" s="74"/>
      <c r="LH2" s="155"/>
      <c r="LI2" s="155"/>
      <c r="LJ2" s="135"/>
      <c r="LK2" s="135"/>
      <c r="LL2" s="66"/>
      <c r="LM2" s="74"/>
      <c r="LN2" s="155"/>
      <c r="LO2" s="155"/>
      <c r="LP2" s="135"/>
      <c r="LQ2" s="135"/>
      <c r="LR2" s="66"/>
      <c r="LS2" s="74"/>
      <c r="LT2" s="155"/>
      <c r="LU2" s="155"/>
      <c r="LV2" s="135"/>
      <c r="LW2" s="135"/>
      <c r="LX2" s="66"/>
      <c r="LY2" s="74"/>
      <c r="LZ2" s="155"/>
      <c r="MA2" s="155"/>
      <c r="MB2" s="135"/>
      <c r="MC2" s="135"/>
      <c r="MD2" s="66"/>
      <c r="ME2" s="74"/>
      <c r="MF2" s="155"/>
      <c r="MG2" s="155"/>
      <c r="MH2" s="135"/>
      <c r="MI2" s="135"/>
      <c r="MJ2" s="66"/>
      <c r="MK2" s="74"/>
      <c r="ML2" s="155"/>
      <c r="MM2" s="155"/>
      <c r="MN2" s="135"/>
      <c r="MO2" s="135"/>
      <c r="MP2" s="66"/>
      <c r="MQ2" s="74"/>
      <c r="MR2" s="155"/>
      <c r="MS2" s="155"/>
      <c r="MT2" s="135"/>
      <c r="MU2" s="135"/>
      <c r="MV2" s="66"/>
      <c r="MW2" s="74"/>
      <c r="MX2" s="155"/>
      <c r="MY2" s="155"/>
      <c r="MZ2" s="135"/>
      <c r="NA2" s="135"/>
      <c r="NB2" s="66"/>
      <c r="NC2" s="74"/>
      <c r="ND2" s="155"/>
      <c r="NE2" s="155"/>
      <c r="NF2" s="135"/>
      <c r="NG2" s="135"/>
      <c r="NH2" s="66"/>
      <c r="NI2" s="74"/>
      <c r="NJ2" s="155"/>
      <c r="NK2" s="155"/>
      <c r="NL2" s="135"/>
      <c r="NM2" s="135"/>
      <c r="NN2" s="66"/>
      <c r="NO2" s="74"/>
      <c r="NP2" s="155"/>
      <c r="NQ2" s="155"/>
      <c r="NR2" s="135"/>
      <c r="NS2" s="135"/>
      <c r="NT2" s="66"/>
      <c r="NU2" s="74"/>
      <c r="NV2" s="155"/>
      <c r="NW2" s="155"/>
      <c r="NX2" s="135"/>
      <c r="NY2" s="135"/>
      <c r="NZ2" s="66"/>
      <c r="OA2" s="74"/>
      <c r="OB2" s="155"/>
      <c r="OC2" s="155"/>
      <c r="OD2" s="135"/>
      <c r="OE2" s="135"/>
      <c r="OF2" s="66"/>
      <c r="OG2" s="74"/>
      <c r="OH2" s="155"/>
      <c r="OI2" s="155"/>
      <c r="OJ2" s="135"/>
      <c r="OK2" s="135"/>
      <c r="OL2" s="66"/>
      <c r="OM2" s="74"/>
      <c r="ON2" s="155"/>
      <c r="OO2" s="155"/>
      <c r="OP2" s="135"/>
      <c r="OQ2" s="135"/>
      <c r="OR2" s="66"/>
      <c r="OS2" s="74"/>
      <c r="OT2" s="155"/>
      <c r="OU2" s="155"/>
      <c r="OV2" s="135"/>
      <c r="OW2" s="135"/>
      <c r="OX2" s="66"/>
      <c r="OY2" s="74"/>
      <c r="OZ2" s="155"/>
      <c r="PA2" s="155"/>
      <c r="PB2" s="135"/>
      <c r="PC2" s="135"/>
      <c r="PD2" s="66"/>
      <c r="PE2" s="74"/>
      <c r="PF2" s="155"/>
      <c r="PG2" s="155"/>
      <c r="PH2" s="135"/>
      <c r="PI2" s="135"/>
      <c r="PJ2" s="66"/>
      <c r="PK2" s="74"/>
      <c r="PL2" s="155"/>
      <c r="PM2" s="155"/>
      <c r="PN2" s="135"/>
      <c r="PO2" s="135"/>
      <c r="PP2" s="66"/>
      <c r="PQ2" s="74"/>
      <c r="PR2" s="155"/>
      <c r="PS2" s="155"/>
      <c r="PT2" s="135"/>
      <c r="PU2" s="135"/>
      <c r="PV2" s="66"/>
      <c r="PW2" s="74"/>
      <c r="PX2" s="155"/>
      <c r="PY2" s="155"/>
      <c r="PZ2" s="135"/>
      <c r="QA2" s="135"/>
      <c r="QB2" s="66"/>
      <c r="QC2" s="74"/>
      <c r="QD2" s="155"/>
      <c r="QE2" s="155"/>
      <c r="QF2" s="135"/>
      <c r="QG2" s="135"/>
      <c r="QH2" s="66"/>
      <c r="QI2" s="74"/>
      <c r="QJ2" s="155"/>
      <c r="QK2" s="155"/>
      <c r="QL2" s="135"/>
      <c r="QM2" s="135"/>
      <c r="QN2" s="66"/>
      <c r="QO2" s="74"/>
      <c r="QP2" s="155"/>
      <c r="QQ2" s="155"/>
      <c r="QR2" s="135"/>
      <c r="QS2" s="135"/>
      <c r="QT2" s="66"/>
      <c r="QU2" s="74"/>
      <c r="QV2" s="155"/>
      <c r="QW2" s="155"/>
      <c r="QX2" s="135"/>
      <c r="QY2" s="135"/>
      <c r="QZ2" s="66"/>
      <c r="RA2" s="74"/>
      <c r="RB2" s="155"/>
      <c r="RC2" s="155"/>
      <c r="RD2" s="135"/>
      <c r="RE2" s="135"/>
      <c r="RF2" s="66"/>
      <c r="RG2" s="74"/>
      <c r="RH2" s="155"/>
      <c r="RI2" s="155"/>
      <c r="RJ2" s="135"/>
      <c r="RK2" s="135"/>
      <c r="RL2" s="66"/>
      <c r="RM2" s="74"/>
      <c r="RN2" s="155"/>
      <c r="RO2" s="155"/>
      <c r="RP2" s="135"/>
      <c r="RQ2" s="135"/>
      <c r="RR2" s="66"/>
      <c r="RS2" s="74"/>
      <c r="RT2" s="155"/>
      <c r="RU2" s="155"/>
      <c r="RV2" s="135"/>
      <c r="RW2" s="135"/>
      <c r="RX2" s="66"/>
      <c r="RY2" s="74"/>
      <c r="RZ2" s="155"/>
      <c r="SA2" s="155"/>
      <c r="SB2" s="135"/>
      <c r="SC2" s="135"/>
      <c r="SD2" s="66"/>
      <c r="SE2" s="74"/>
      <c r="SF2" s="155"/>
      <c r="SG2" s="155"/>
      <c r="SH2" s="135"/>
      <c r="SI2" s="135"/>
      <c r="SJ2" s="66"/>
      <c r="SK2" s="74"/>
      <c r="SL2" s="155"/>
      <c r="SM2" s="155"/>
      <c r="SN2" s="135"/>
      <c r="SO2" s="135"/>
      <c r="SP2" s="66"/>
      <c r="SQ2" s="74"/>
      <c r="SR2" s="155"/>
      <c r="SS2" s="155"/>
      <c r="ST2" s="135"/>
      <c r="SU2" s="135"/>
      <c r="SV2" s="66"/>
      <c r="SW2" s="74"/>
      <c r="SX2" s="155"/>
      <c r="SY2" s="155"/>
      <c r="SZ2" s="135"/>
      <c r="TA2" s="135"/>
      <c r="TB2" s="66"/>
      <c r="TC2" s="74"/>
      <c r="TD2" s="155"/>
      <c r="TE2" s="155"/>
      <c r="TF2" s="135"/>
      <c r="TG2" s="135"/>
      <c r="TH2" s="66"/>
      <c r="TI2" s="74"/>
      <c r="TJ2" s="155"/>
      <c r="TK2" s="155"/>
      <c r="TL2" s="135"/>
      <c r="TM2" s="135"/>
      <c r="TN2" s="66"/>
      <c r="TO2" s="74"/>
      <c r="TP2" s="155"/>
      <c r="TQ2" s="155"/>
      <c r="TR2" s="135"/>
      <c r="TS2" s="135"/>
      <c r="TT2" s="66"/>
      <c r="TU2" s="74"/>
      <c r="TV2" s="155"/>
      <c r="TW2" s="155"/>
      <c r="TX2" s="135"/>
      <c r="TY2" s="135"/>
      <c r="TZ2" s="66"/>
      <c r="UA2" s="74"/>
      <c r="UB2" s="155"/>
      <c r="UC2" s="155"/>
      <c r="UD2" s="135"/>
      <c r="UE2" s="135"/>
      <c r="UF2" s="66"/>
      <c r="UG2" s="74"/>
      <c r="UH2" s="155"/>
      <c r="UI2" s="155"/>
      <c r="UJ2" s="135"/>
      <c r="UK2" s="135"/>
      <c r="UL2" s="66"/>
      <c r="UM2" s="74"/>
      <c r="UN2" s="155"/>
      <c r="UO2" s="155"/>
      <c r="UP2" s="135"/>
      <c r="UQ2" s="135"/>
      <c r="UR2" s="66"/>
      <c r="US2" s="74"/>
      <c r="UT2" s="155"/>
      <c r="UU2" s="155"/>
      <c r="UV2" s="135"/>
      <c r="UW2" s="135"/>
      <c r="UX2" s="66"/>
      <c r="UY2" s="74"/>
      <c r="UZ2" s="155"/>
      <c r="VA2" s="155"/>
      <c r="VB2" s="135"/>
      <c r="VC2" s="135"/>
      <c r="VD2" s="66"/>
      <c r="VE2" s="74"/>
      <c r="VF2" s="155"/>
      <c r="VG2" s="155"/>
      <c r="VH2" s="135"/>
      <c r="VI2" s="135"/>
      <c r="VJ2" s="66"/>
      <c r="VK2" s="74"/>
      <c r="VL2" s="155"/>
      <c r="VM2" s="155"/>
      <c r="VN2" s="135"/>
      <c r="VO2" s="135"/>
      <c r="VP2" s="66"/>
      <c r="VQ2" s="74"/>
      <c r="VR2" s="155"/>
      <c r="VS2" s="155"/>
      <c r="VT2" s="135"/>
      <c r="VU2" s="135"/>
      <c r="VV2" s="66"/>
      <c r="VW2" s="74"/>
      <c r="VX2" s="155"/>
      <c r="VY2" s="155"/>
      <c r="VZ2" s="135"/>
      <c r="WA2" s="135"/>
      <c r="WB2" s="66"/>
      <c r="WC2" s="74"/>
      <c r="WD2" s="155"/>
      <c r="WE2" s="155"/>
      <c r="WF2" s="135"/>
      <c r="WG2" s="135"/>
      <c r="WH2" s="66"/>
      <c r="WI2" s="74"/>
      <c r="WJ2" s="155"/>
      <c r="WK2" s="155"/>
      <c r="WL2" s="135"/>
      <c r="WM2" s="135"/>
      <c r="WN2" s="66"/>
      <c r="WO2" s="74"/>
      <c r="WP2" s="155"/>
      <c r="WQ2" s="155"/>
      <c r="WR2" s="135"/>
      <c r="WS2" s="135"/>
      <c r="WT2" s="66"/>
      <c r="WU2" s="74"/>
      <c r="WV2" s="155"/>
      <c r="WW2" s="155"/>
      <c r="WX2" s="135"/>
      <c r="WY2" s="135"/>
      <c r="WZ2" s="66"/>
      <c r="XA2" s="74"/>
      <c r="XB2" s="155"/>
      <c r="XC2" s="155"/>
      <c r="XD2" s="135"/>
      <c r="XE2" s="135"/>
      <c r="XF2" s="66"/>
      <c r="XG2" s="74"/>
      <c r="XH2" s="155"/>
      <c r="XI2" s="155"/>
      <c r="XJ2" s="135"/>
      <c r="XK2" s="135"/>
      <c r="XL2" s="66"/>
      <c r="XM2" s="74"/>
      <c r="XN2" s="155"/>
      <c r="XO2" s="155"/>
      <c r="XP2" s="135"/>
      <c r="XQ2" s="135"/>
      <c r="XR2" s="66"/>
      <c r="XS2" s="74"/>
      <c r="XT2" s="155"/>
      <c r="XU2" s="155"/>
      <c r="XV2" s="135"/>
      <c r="XW2" s="135"/>
      <c r="XX2" s="66"/>
      <c r="XY2" s="74"/>
      <c r="XZ2" s="155"/>
      <c r="YA2" s="155"/>
      <c r="YB2" s="135"/>
      <c r="YC2" s="135"/>
      <c r="YD2" s="66"/>
      <c r="YE2" s="74"/>
      <c r="YF2" s="155"/>
      <c r="YG2" s="155"/>
      <c r="YH2" s="135"/>
      <c r="YI2" s="135"/>
      <c r="YJ2" s="66"/>
      <c r="YK2" s="74"/>
      <c r="YL2" s="155"/>
      <c r="YM2" s="155"/>
      <c r="YN2" s="135"/>
      <c r="YO2" s="135"/>
      <c r="YP2" s="66"/>
      <c r="YQ2" s="74"/>
      <c r="YR2" s="155"/>
      <c r="YS2" s="155"/>
      <c r="YT2" s="135"/>
      <c r="YU2" s="135"/>
      <c r="YV2" s="66"/>
      <c r="YW2" s="74"/>
      <c r="YX2" s="155"/>
      <c r="YY2" s="155"/>
      <c r="YZ2" s="135"/>
      <c r="ZA2" s="135"/>
      <c r="ZB2" s="66"/>
      <c r="ZC2" s="74"/>
      <c r="ZD2" s="155"/>
      <c r="ZE2" s="155"/>
      <c r="ZF2" s="135"/>
      <c r="ZG2" s="135"/>
      <c r="ZH2" s="66"/>
      <c r="ZI2" s="74"/>
      <c r="ZJ2" s="155"/>
      <c r="ZK2" s="155"/>
      <c r="ZL2" s="135"/>
      <c r="ZM2" s="135"/>
      <c r="ZN2" s="66"/>
      <c r="ZO2" s="74"/>
      <c r="ZP2" s="155"/>
      <c r="ZQ2" s="155"/>
      <c r="ZR2" s="135"/>
      <c r="ZS2" s="135"/>
      <c r="ZT2" s="66"/>
      <c r="ZU2" s="74"/>
      <c r="ZV2" s="155"/>
      <c r="ZW2" s="155"/>
      <c r="ZX2" s="135"/>
      <c r="ZY2" s="135"/>
      <c r="ZZ2" s="66"/>
      <c r="AAA2" s="74"/>
      <c r="AAB2" s="155"/>
      <c r="AAC2" s="155"/>
      <c r="AAD2" s="135"/>
      <c r="AAE2" s="135"/>
      <c r="AAF2" s="66"/>
      <c r="AAG2" s="74"/>
      <c r="AAH2" s="155"/>
      <c r="AAI2" s="155"/>
      <c r="AAJ2" s="135"/>
      <c r="AAK2" s="135"/>
      <c r="AAL2" s="66"/>
      <c r="AAM2" s="74"/>
      <c r="AAN2" s="155"/>
      <c r="AAO2" s="155"/>
      <c r="AAP2" s="135"/>
      <c r="AAQ2" s="135"/>
      <c r="AAR2" s="66"/>
      <c r="AAS2" s="74"/>
      <c r="AAT2" s="155"/>
      <c r="AAU2" s="155"/>
      <c r="AAV2" s="135"/>
      <c r="AAW2" s="135"/>
      <c r="AAX2" s="66"/>
      <c r="AAY2" s="74"/>
      <c r="AAZ2" s="155"/>
      <c r="ABA2" s="155"/>
      <c r="ABB2" s="135"/>
      <c r="ABC2" s="135"/>
      <c r="ABD2" s="66"/>
      <c r="ABE2" s="74"/>
      <c r="ABF2" s="155"/>
      <c r="ABG2" s="155"/>
      <c r="ABH2" s="135"/>
      <c r="ABI2" s="135"/>
      <c r="ABJ2" s="66"/>
      <c r="ABK2" s="74"/>
      <c r="ABL2" s="155"/>
      <c r="ABM2" s="155"/>
      <c r="ABN2" s="135"/>
      <c r="ABO2" s="135"/>
      <c r="ABP2" s="66"/>
      <c r="ABQ2" s="74"/>
      <c r="ABR2" s="155"/>
      <c r="ABS2" s="155"/>
      <c r="ABT2" s="135"/>
      <c r="ABU2" s="135"/>
      <c r="ABV2" s="66"/>
      <c r="ABW2" s="74"/>
      <c r="ABX2" s="155"/>
      <c r="ABY2" s="155"/>
      <c r="ABZ2" s="135"/>
      <c r="ACA2" s="135"/>
      <c r="ACB2" s="66"/>
      <c r="ACC2" s="74"/>
      <c r="ACD2" s="155"/>
      <c r="ACE2" s="155"/>
      <c r="ACF2" s="135"/>
      <c r="ACG2" s="135"/>
      <c r="ACH2" s="66"/>
      <c r="ACI2" s="74"/>
      <c r="ACJ2" s="155"/>
      <c r="ACK2" s="155"/>
      <c r="ACL2" s="135"/>
      <c r="ACM2" s="135"/>
      <c r="ACN2" s="66"/>
      <c r="ACO2" s="74"/>
      <c r="ACP2" s="155"/>
      <c r="ACQ2" s="155"/>
      <c r="ACR2" s="135"/>
      <c r="ACS2" s="135"/>
      <c r="ACT2" s="66"/>
      <c r="ACU2" s="74"/>
      <c r="ACV2" s="155"/>
      <c r="ACW2" s="155"/>
      <c r="ACX2" s="135"/>
      <c r="ACY2" s="135"/>
      <c r="ACZ2" s="66"/>
      <c r="ADA2" s="74"/>
      <c r="ADB2" s="155"/>
      <c r="ADC2" s="155"/>
      <c r="ADD2" s="135"/>
      <c r="ADE2" s="135"/>
      <c r="ADF2" s="66"/>
      <c r="ADG2" s="74"/>
      <c r="ADH2" s="155"/>
      <c r="ADI2" s="155"/>
      <c r="ADJ2" s="135"/>
      <c r="ADK2" s="135"/>
      <c r="ADL2" s="66"/>
      <c r="ADM2" s="74"/>
      <c r="ADN2" s="155"/>
      <c r="ADO2" s="155"/>
      <c r="ADP2" s="135"/>
      <c r="ADQ2" s="135"/>
      <c r="ADR2" s="66"/>
      <c r="ADS2" s="74"/>
      <c r="ADT2" s="155"/>
      <c r="ADU2" s="155"/>
      <c r="ADV2" s="135"/>
      <c r="ADW2" s="135"/>
      <c r="ADX2" s="66"/>
      <c r="ADY2" s="74"/>
      <c r="ADZ2" s="155"/>
      <c r="AEA2" s="155"/>
      <c r="AEB2" s="135"/>
      <c r="AEC2" s="135"/>
      <c r="AED2" s="66"/>
      <c r="AEE2" s="74"/>
      <c r="AEF2" s="155"/>
      <c r="AEG2" s="155"/>
      <c r="AEH2" s="135"/>
      <c r="AEI2" s="135"/>
      <c r="AEJ2" s="66"/>
      <c r="AEK2" s="74"/>
      <c r="AEL2" s="155"/>
      <c r="AEM2" s="155"/>
      <c r="AEN2" s="135"/>
      <c r="AEO2" s="135"/>
      <c r="AEP2" s="66"/>
      <c r="AEQ2" s="74"/>
      <c r="AER2" s="155"/>
      <c r="AES2" s="155"/>
      <c r="AET2" s="135"/>
      <c r="AEU2" s="135"/>
      <c r="AEV2" s="66"/>
      <c r="AEW2" s="74"/>
      <c r="AEX2" s="155"/>
      <c r="AEY2" s="155"/>
      <c r="AEZ2" s="135"/>
      <c r="AFA2" s="135"/>
      <c r="AFB2" s="66"/>
      <c r="AFC2" s="74"/>
      <c r="AFD2" s="155"/>
      <c r="AFE2" s="155"/>
      <c r="AFF2" s="135"/>
      <c r="AFG2" s="135"/>
      <c r="AFH2" s="66"/>
      <c r="AFI2" s="74"/>
      <c r="AFJ2" s="155"/>
      <c r="AFK2" s="155"/>
      <c r="AFL2" s="135"/>
      <c r="AFM2" s="135"/>
      <c r="AFN2" s="66"/>
      <c r="AFO2" s="74"/>
      <c r="AFP2" s="155"/>
      <c r="AFQ2" s="155"/>
      <c r="AFR2" s="135"/>
      <c r="AFS2" s="135"/>
      <c r="AFT2" s="66"/>
      <c r="AFU2" s="74"/>
      <c r="AFV2" s="155"/>
      <c r="AFW2" s="155"/>
      <c r="AFX2" s="135"/>
      <c r="AFY2" s="135"/>
      <c r="AFZ2" s="66"/>
      <c r="AGA2" s="74"/>
      <c r="AGB2" s="155"/>
      <c r="AGC2" s="155"/>
      <c r="AGD2" s="135"/>
      <c r="AGE2" s="135"/>
      <c r="AGF2" s="66"/>
      <c r="AGG2" s="74"/>
      <c r="AGH2" s="155"/>
      <c r="AGI2" s="155"/>
      <c r="AGJ2" s="135"/>
      <c r="AGK2" s="135"/>
      <c r="AGL2" s="66"/>
      <c r="AGM2" s="74"/>
      <c r="AGN2" s="155"/>
      <c r="AGO2" s="155"/>
      <c r="AGP2" s="135"/>
      <c r="AGQ2" s="135"/>
      <c r="AGR2" s="66"/>
      <c r="AGS2" s="74"/>
      <c r="AGT2" s="155"/>
      <c r="AGU2" s="155"/>
      <c r="AGV2" s="135"/>
      <c r="AGW2" s="135"/>
      <c r="AGX2" s="66"/>
      <c r="AGY2" s="74"/>
      <c r="AGZ2" s="155"/>
      <c r="AHA2" s="155"/>
      <c r="AHB2" s="135"/>
      <c r="AHC2" s="135"/>
      <c r="AHD2" s="66"/>
      <c r="AHE2" s="74"/>
      <c r="AHF2" s="155"/>
      <c r="AHG2" s="155"/>
      <c r="AHH2" s="135"/>
      <c r="AHI2" s="135"/>
      <c r="AHJ2" s="66"/>
      <c r="AHK2" s="74"/>
      <c r="AHL2" s="155"/>
      <c r="AHM2" s="155"/>
      <c r="AHN2" s="135"/>
      <c r="AHO2" s="135"/>
      <c r="AHP2" s="66"/>
      <c r="AHQ2" s="74"/>
      <c r="AHR2" s="155"/>
      <c r="AHS2" s="155"/>
      <c r="AHT2" s="135"/>
      <c r="AHU2" s="135"/>
      <c r="AHV2" s="66"/>
      <c r="AHW2" s="74"/>
      <c r="AHX2" s="155"/>
      <c r="AHY2" s="155"/>
      <c r="AHZ2" s="135"/>
      <c r="AIA2" s="135"/>
      <c r="AIB2" s="66"/>
      <c r="AIC2" s="74"/>
      <c r="AID2" s="155"/>
      <c r="AIE2" s="155"/>
      <c r="AIF2" s="135"/>
      <c r="AIG2" s="135"/>
      <c r="AIH2" s="66"/>
      <c r="AII2" s="74"/>
      <c r="AIJ2" s="155"/>
      <c r="AIK2" s="155"/>
      <c r="AIL2" s="135"/>
      <c r="AIM2" s="135"/>
      <c r="AIN2" s="66"/>
      <c r="AIO2" s="74"/>
      <c r="AIP2" s="155"/>
      <c r="AIQ2" s="155"/>
      <c r="AIR2" s="135"/>
      <c r="AIS2" s="135"/>
      <c r="AIT2" s="66"/>
      <c r="AIU2" s="74"/>
      <c r="AIV2" s="155"/>
      <c r="AIW2" s="155"/>
      <c r="AIX2" s="135"/>
      <c r="AIY2" s="135"/>
      <c r="AIZ2" s="66"/>
      <c r="AJA2" s="74"/>
      <c r="AJB2" s="155"/>
      <c r="AJC2" s="155"/>
      <c r="AJD2" s="135"/>
      <c r="AJE2" s="135"/>
      <c r="AJF2" s="66"/>
      <c r="AJG2" s="74"/>
      <c r="AJH2" s="155"/>
      <c r="AJI2" s="155"/>
      <c r="AJJ2" s="135"/>
      <c r="AJK2" s="135"/>
      <c r="AJL2" s="66"/>
      <c r="AJM2" s="74"/>
      <c r="AJN2" s="155"/>
      <c r="AJO2" s="155"/>
      <c r="AJP2" s="135"/>
      <c r="AJQ2" s="135"/>
      <c r="AJR2" s="66"/>
      <c r="AJS2" s="74"/>
      <c r="AJT2" s="155"/>
      <c r="AJU2" s="155"/>
      <c r="AJV2" s="135"/>
      <c r="AJW2" s="135"/>
      <c r="AJX2" s="66"/>
      <c r="AJY2" s="74"/>
      <c r="AJZ2" s="155"/>
      <c r="AKA2" s="155"/>
      <c r="AKB2" s="135"/>
      <c r="AKC2" s="135"/>
      <c r="AKD2" s="66"/>
      <c r="AKE2" s="74"/>
      <c r="AKF2" s="155"/>
      <c r="AKG2" s="155"/>
      <c r="AKH2" s="135"/>
      <c r="AKI2" s="135"/>
      <c r="AKJ2" s="66"/>
      <c r="AKK2" s="74"/>
      <c r="AKL2" s="155"/>
      <c r="AKM2" s="155"/>
      <c r="AKN2" s="135"/>
      <c r="AKO2" s="135"/>
      <c r="AKP2" s="66"/>
      <c r="AKQ2" s="74"/>
      <c r="AKR2" s="155"/>
      <c r="AKS2" s="155"/>
      <c r="AKT2" s="135"/>
      <c r="AKU2" s="135"/>
      <c r="AKV2" s="66"/>
      <c r="AKW2" s="74"/>
      <c r="AKX2" s="155"/>
      <c r="AKY2" s="155"/>
      <c r="AKZ2" s="135"/>
      <c r="ALA2" s="135"/>
      <c r="ALB2" s="66"/>
      <c r="ALC2" s="74"/>
      <c r="ALD2" s="155"/>
      <c r="ALE2" s="155"/>
      <c r="ALF2" s="135"/>
      <c r="ALG2" s="135"/>
      <c r="ALH2" s="66"/>
      <c r="ALI2" s="74"/>
      <c r="ALJ2" s="155"/>
      <c r="ALK2" s="155"/>
      <c r="ALL2" s="135"/>
      <c r="ALM2" s="135"/>
      <c r="ALN2" s="66"/>
      <c r="ALO2" s="74"/>
      <c r="ALP2" s="155"/>
      <c r="ALQ2" s="155"/>
      <c r="ALR2" s="135"/>
      <c r="ALS2" s="135"/>
      <c r="ALT2" s="66"/>
      <c r="ALU2" s="74"/>
      <c r="ALV2" s="155"/>
      <c r="ALW2" s="155"/>
      <c r="ALX2" s="135"/>
      <c r="ALY2" s="135"/>
      <c r="ALZ2" s="66"/>
      <c r="AMA2" s="74"/>
      <c r="AMB2" s="155"/>
      <c r="AMC2" s="155"/>
      <c r="AMD2" s="135"/>
      <c r="AME2" s="135"/>
      <c r="AMF2" s="66"/>
      <c r="AMG2" s="74"/>
      <c r="AMH2" s="155"/>
      <c r="AMI2" s="155"/>
      <c r="AMJ2" s="135"/>
      <c r="AMK2" s="135"/>
      <c r="AML2" s="66"/>
      <c r="AMM2" s="74"/>
      <c r="AMN2" s="155"/>
      <c r="AMO2" s="155"/>
      <c r="AMP2" s="135"/>
      <c r="AMQ2" s="135"/>
      <c r="AMR2" s="66"/>
      <c r="AMS2" s="74"/>
      <c r="AMT2" s="155"/>
      <c r="AMU2" s="155"/>
      <c r="AMV2" s="135"/>
      <c r="AMW2" s="135"/>
      <c r="AMX2" s="66"/>
      <c r="AMY2" s="74"/>
      <c r="AMZ2" s="155"/>
      <c r="ANA2" s="155"/>
      <c r="ANB2" s="135"/>
      <c r="ANC2" s="135"/>
      <c r="AND2" s="66"/>
      <c r="ANE2" s="74"/>
      <c r="ANF2" s="155"/>
      <c r="ANG2" s="155"/>
      <c r="ANH2" s="135"/>
      <c r="ANI2" s="135"/>
      <c r="ANJ2" s="66"/>
      <c r="ANK2" s="74"/>
      <c r="ANL2" s="155"/>
      <c r="ANM2" s="155"/>
      <c r="ANN2" s="135"/>
      <c r="ANO2" s="135"/>
      <c r="ANP2" s="66"/>
      <c r="ANQ2" s="74"/>
      <c r="ANR2" s="155"/>
      <c r="ANS2" s="155"/>
      <c r="ANT2" s="135"/>
      <c r="ANU2" s="135"/>
      <c r="ANV2" s="66"/>
      <c r="ANW2" s="74"/>
      <c r="ANX2" s="155"/>
      <c r="ANY2" s="155"/>
      <c r="ANZ2" s="135"/>
      <c r="AOA2" s="135"/>
      <c r="AOB2" s="66"/>
      <c r="AOC2" s="74"/>
      <c r="AOD2" s="155"/>
      <c r="AOE2" s="155"/>
      <c r="AOF2" s="135"/>
      <c r="AOG2" s="135"/>
      <c r="AOH2" s="66"/>
      <c r="AOI2" s="74"/>
      <c r="AOJ2" s="155"/>
      <c r="AOK2" s="155"/>
      <c r="AOL2" s="135"/>
      <c r="AOM2" s="135"/>
      <c r="AON2" s="66"/>
      <c r="AOO2" s="74"/>
      <c r="AOP2" s="155"/>
      <c r="AOQ2" s="155"/>
      <c r="AOR2" s="135"/>
      <c r="AOS2" s="135"/>
      <c r="AOT2" s="66"/>
      <c r="AOU2" s="74"/>
      <c r="AOV2" s="155"/>
      <c r="AOW2" s="155"/>
      <c r="AOX2" s="135"/>
      <c r="AOY2" s="135"/>
      <c r="AOZ2" s="66"/>
      <c r="APA2" s="74"/>
      <c r="APB2" s="155"/>
      <c r="APC2" s="155"/>
      <c r="APD2" s="135"/>
      <c r="APE2" s="135"/>
      <c r="APF2" s="66"/>
      <c r="APG2" s="74"/>
      <c r="APH2" s="155"/>
      <c r="API2" s="155"/>
      <c r="APJ2" s="135"/>
      <c r="APK2" s="135"/>
      <c r="APL2" s="66"/>
      <c r="APM2" s="74"/>
      <c r="APN2" s="155"/>
      <c r="APO2" s="155"/>
      <c r="APP2" s="135"/>
      <c r="APQ2" s="135"/>
      <c r="APR2" s="66"/>
      <c r="APS2" s="74"/>
      <c r="APT2" s="155"/>
      <c r="APU2" s="155"/>
      <c r="APV2" s="135"/>
      <c r="APW2" s="135"/>
      <c r="APX2" s="66"/>
      <c r="APY2" s="74"/>
      <c r="APZ2" s="155"/>
      <c r="AQA2" s="155"/>
      <c r="AQB2" s="135"/>
      <c r="AQC2" s="135"/>
      <c r="AQD2" s="66"/>
      <c r="AQE2" s="74"/>
      <c r="AQF2" s="155"/>
      <c r="AQG2" s="155"/>
      <c r="AQH2" s="135"/>
      <c r="AQI2" s="135"/>
      <c r="AQJ2" s="66"/>
      <c r="AQK2" s="74"/>
      <c r="AQL2" s="155"/>
      <c r="AQM2" s="155"/>
      <c r="AQN2" s="135"/>
      <c r="AQO2" s="135"/>
      <c r="AQP2" s="66"/>
      <c r="AQQ2" s="74"/>
      <c r="AQR2" s="155"/>
      <c r="AQS2" s="155"/>
      <c r="AQT2" s="135"/>
      <c r="AQU2" s="135"/>
      <c r="AQV2" s="66"/>
      <c r="AQW2" s="74"/>
      <c r="AQX2" s="155"/>
      <c r="AQY2" s="155"/>
      <c r="AQZ2" s="135"/>
      <c r="ARA2" s="135"/>
      <c r="ARB2" s="66"/>
      <c r="ARC2" s="74"/>
      <c r="ARD2" s="155"/>
      <c r="ARE2" s="155"/>
      <c r="ARF2" s="135"/>
      <c r="ARG2" s="135"/>
      <c r="ARH2" s="66"/>
      <c r="ARI2" s="74"/>
      <c r="ARJ2" s="155"/>
      <c r="ARK2" s="155"/>
      <c r="ARL2" s="135"/>
      <c r="ARM2" s="135"/>
      <c r="ARN2" s="66"/>
      <c r="ARO2" s="74"/>
      <c r="ARP2" s="155"/>
      <c r="ARQ2" s="155"/>
      <c r="ARR2" s="135"/>
      <c r="ARS2" s="135"/>
      <c r="ART2" s="66"/>
      <c r="ARU2" s="74"/>
      <c r="ARV2" s="155"/>
      <c r="ARW2" s="155"/>
      <c r="ARX2" s="135"/>
      <c r="ARY2" s="135"/>
      <c r="ARZ2" s="66"/>
      <c r="ASA2" s="74"/>
      <c r="ASB2" s="155"/>
      <c r="ASC2" s="155"/>
      <c r="ASD2" s="135"/>
      <c r="ASE2" s="135"/>
      <c r="ASF2" s="66"/>
      <c r="ASG2" s="74"/>
      <c r="ASH2" s="155"/>
      <c r="ASI2" s="155"/>
      <c r="ASJ2" s="135"/>
      <c r="ASK2" s="135"/>
      <c r="ASL2" s="66"/>
      <c r="ASM2" s="74"/>
      <c r="ASN2" s="155"/>
      <c r="ASO2" s="155"/>
      <c r="ASP2" s="135"/>
      <c r="ASQ2" s="135"/>
      <c r="ASR2" s="66"/>
      <c r="ASS2" s="74"/>
      <c r="AST2" s="155"/>
      <c r="ASU2" s="155"/>
      <c r="ASV2" s="135"/>
      <c r="ASW2" s="135"/>
      <c r="ASX2" s="66"/>
      <c r="ASY2" s="74"/>
      <c r="ASZ2" s="155"/>
      <c r="ATA2" s="155"/>
      <c r="ATB2" s="135"/>
      <c r="ATC2" s="135"/>
      <c r="ATD2" s="66"/>
      <c r="ATE2" s="74"/>
      <c r="ATF2" s="155"/>
      <c r="ATG2" s="155"/>
      <c r="ATH2" s="135"/>
      <c r="ATI2" s="135"/>
      <c r="ATJ2" s="66"/>
      <c r="ATK2" s="74"/>
      <c r="ATL2" s="155"/>
      <c r="ATM2" s="155"/>
      <c r="ATN2" s="135"/>
      <c r="ATO2" s="135"/>
      <c r="ATP2" s="66"/>
      <c r="ATQ2" s="74"/>
      <c r="ATR2" s="155"/>
      <c r="ATS2" s="155"/>
      <c r="ATT2" s="135"/>
      <c r="ATU2" s="135"/>
      <c r="ATV2" s="66"/>
      <c r="ATW2" s="74"/>
      <c r="ATX2" s="155"/>
      <c r="ATY2" s="155"/>
      <c r="ATZ2" s="135"/>
      <c r="AUA2" s="135"/>
      <c r="AUB2" s="66"/>
      <c r="AUC2" s="74"/>
      <c r="AUD2" s="155"/>
      <c r="AUE2" s="155"/>
      <c r="AUF2" s="135"/>
      <c r="AUG2" s="135"/>
      <c r="AUH2" s="66"/>
      <c r="AUI2" s="74"/>
      <c r="AUJ2" s="155"/>
      <c r="AUK2" s="155"/>
      <c r="AUL2" s="135"/>
      <c r="AUM2" s="135"/>
      <c r="AUN2" s="66"/>
      <c r="AUO2" s="74"/>
      <c r="AUP2" s="155"/>
      <c r="AUQ2" s="155"/>
      <c r="AUR2" s="135"/>
      <c r="AUS2" s="135"/>
      <c r="AUT2" s="66"/>
      <c r="AUU2" s="74"/>
      <c r="AUV2" s="155"/>
      <c r="AUW2" s="155"/>
      <c r="AUX2" s="135"/>
      <c r="AUY2" s="135"/>
      <c r="AUZ2" s="66"/>
      <c r="AVA2" s="74"/>
      <c r="AVB2" s="155"/>
      <c r="AVC2" s="155"/>
      <c r="AVD2" s="135"/>
      <c r="AVE2" s="135"/>
      <c r="AVF2" s="66"/>
      <c r="AVG2" s="74"/>
      <c r="AVH2" s="155"/>
      <c r="AVI2" s="155"/>
      <c r="AVJ2" s="135"/>
      <c r="AVK2" s="135"/>
      <c r="AVL2" s="66"/>
      <c r="AVM2" s="74"/>
      <c r="AVN2" s="155"/>
      <c r="AVO2" s="155"/>
      <c r="AVP2" s="135"/>
      <c r="AVQ2" s="135"/>
      <c r="AVR2" s="66"/>
      <c r="AVS2" s="74"/>
      <c r="AVT2" s="155"/>
      <c r="AVU2" s="155"/>
      <c r="AVV2" s="135"/>
      <c r="AVW2" s="135"/>
      <c r="AVX2" s="66"/>
      <c r="AVY2" s="74"/>
      <c r="AVZ2" s="155"/>
      <c r="AWA2" s="155"/>
      <c r="AWB2" s="135"/>
      <c r="AWC2" s="135"/>
      <c r="AWD2" s="66"/>
      <c r="AWE2" s="74"/>
      <c r="AWF2" s="155"/>
      <c r="AWG2" s="155"/>
      <c r="AWH2" s="135"/>
      <c r="AWI2" s="135"/>
      <c r="AWJ2" s="66"/>
      <c r="AWK2" s="74"/>
      <c r="AWL2" s="155"/>
      <c r="AWM2" s="155"/>
      <c r="AWN2" s="135"/>
      <c r="AWO2" s="135"/>
      <c r="AWP2" s="66"/>
      <c r="AWQ2" s="74"/>
      <c r="AWR2" s="155"/>
      <c r="AWS2" s="155"/>
      <c r="AWT2" s="135"/>
      <c r="AWU2" s="135"/>
      <c r="AWV2" s="66"/>
      <c r="AWW2" s="74"/>
      <c r="AWX2" s="155"/>
      <c r="AWY2" s="155"/>
      <c r="AWZ2" s="135"/>
      <c r="AXA2" s="135"/>
      <c r="AXB2" s="66"/>
      <c r="AXC2" s="74"/>
      <c r="AXD2" s="155"/>
      <c r="AXE2" s="155"/>
      <c r="AXF2" s="135"/>
      <c r="AXG2" s="135"/>
      <c r="AXH2" s="66"/>
      <c r="AXI2" s="74"/>
      <c r="AXJ2" s="155"/>
      <c r="AXK2" s="155"/>
      <c r="AXL2" s="135"/>
      <c r="AXM2" s="135"/>
      <c r="AXN2" s="66"/>
      <c r="AXO2" s="74"/>
      <c r="AXP2" s="155"/>
      <c r="AXQ2" s="155"/>
      <c r="AXR2" s="135"/>
      <c r="AXS2" s="135"/>
      <c r="AXT2" s="66"/>
      <c r="AXU2" s="74"/>
      <c r="AXV2" s="155"/>
      <c r="AXW2" s="155"/>
      <c r="AXX2" s="135"/>
      <c r="AXY2" s="135"/>
      <c r="AXZ2" s="66"/>
      <c r="AYA2" s="74"/>
      <c r="AYB2" s="155"/>
      <c r="AYC2" s="155"/>
      <c r="AYD2" s="135"/>
      <c r="AYE2" s="135"/>
      <c r="AYF2" s="66"/>
      <c r="AYG2" s="74"/>
      <c r="AYH2" s="155"/>
      <c r="AYI2" s="155"/>
      <c r="AYJ2" s="135"/>
      <c r="AYK2" s="135"/>
      <c r="AYL2" s="66"/>
      <c r="AYM2" s="74"/>
      <c r="AYN2" s="155"/>
      <c r="AYO2" s="155"/>
      <c r="AYP2" s="135"/>
      <c r="AYQ2" s="135"/>
      <c r="AYR2" s="66"/>
      <c r="AYS2" s="74"/>
      <c r="AYT2" s="155"/>
      <c r="AYU2" s="155"/>
      <c r="AYV2" s="135"/>
      <c r="AYW2" s="135"/>
      <c r="AYX2" s="66"/>
      <c r="AYY2" s="74"/>
      <c r="AYZ2" s="155"/>
      <c r="AZA2" s="155"/>
      <c r="AZB2" s="135"/>
      <c r="AZC2" s="135"/>
      <c r="AZD2" s="66"/>
      <c r="AZE2" s="74"/>
      <c r="AZF2" s="155"/>
      <c r="AZG2" s="155"/>
      <c r="AZH2" s="135"/>
      <c r="AZI2" s="135"/>
      <c r="AZJ2" s="66"/>
      <c r="AZK2" s="74"/>
      <c r="AZL2" s="155"/>
      <c r="AZM2" s="155"/>
      <c r="AZN2" s="135"/>
      <c r="AZO2" s="135"/>
      <c r="AZP2" s="66"/>
      <c r="AZQ2" s="74"/>
      <c r="AZR2" s="155"/>
      <c r="AZS2" s="155"/>
      <c r="AZT2" s="135"/>
      <c r="AZU2" s="135"/>
      <c r="AZV2" s="66"/>
      <c r="AZW2" s="74"/>
      <c r="AZX2" s="155"/>
      <c r="AZY2" s="155"/>
      <c r="AZZ2" s="135"/>
      <c r="BAA2" s="135"/>
      <c r="BAB2" s="66"/>
      <c r="BAC2" s="74"/>
      <c r="BAD2" s="155"/>
      <c r="BAE2" s="155"/>
      <c r="BAF2" s="135"/>
      <c r="BAG2" s="135"/>
      <c r="BAH2" s="66"/>
      <c r="BAI2" s="74"/>
      <c r="BAJ2" s="155"/>
      <c r="BAK2" s="155"/>
      <c r="BAL2" s="135"/>
      <c r="BAM2" s="135"/>
      <c r="BAN2" s="66"/>
      <c r="BAO2" s="74"/>
      <c r="BAP2" s="155"/>
      <c r="BAQ2" s="155"/>
      <c r="BAR2" s="135"/>
      <c r="BAS2" s="135"/>
      <c r="BAT2" s="66"/>
      <c r="BAU2" s="74"/>
      <c r="BAV2" s="155"/>
      <c r="BAW2" s="155"/>
      <c r="BAX2" s="135"/>
      <c r="BAY2" s="135"/>
      <c r="BAZ2" s="66"/>
      <c r="BBA2" s="74"/>
      <c r="BBB2" s="155"/>
      <c r="BBC2" s="155"/>
      <c r="BBD2" s="135"/>
      <c r="BBE2" s="135"/>
      <c r="BBF2" s="66"/>
      <c r="BBG2" s="74"/>
      <c r="BBH2" s="155"/>
      <c r="BBI2" s="155"/>
      <c r="BBJ2" s="135"/>
      <c r="BBK2" s="135"/>
      <c r="BBL2" s="66"/>
      <c r="BBM2" s="74"/>
      <c r="BBN2" s="155"/>
      <c r="BBO2" s="155"/>
      <c r="BBP2" s="135"/>
      <c r="BBQ2" s="135"/>
      <c r="BBR2" s="66"/>
      <c r="BBS2" s="74"/>
      <c r="BBT2" s="155"/>
      <c r="BBU2" s="155"/>
      <c r="BBV2" s="135"/>
      <c r="BBW2" s="135"/>
      <c r="BBX2" s="66"/>
      <c r="BBY2" s="74"/>
      <c r="BBZ2" s="155"/>
      <c r="BCA2" s="155"/>
      <c r="BCB2" s="135"/>
      <c r="BCC2" s="135"/>
      <c r="BCD2" s="66"/>
      <c r="BCE2" s="74"/>
      <c r="BCF2" s="155"/>
      <c r="BCG2" s="155"/>
      <c r="BCH2" s="135"/>
      <c r="BCI2" s="135"/>
      <c r="BCJ2" s="66"/>
      <c r="BCK2" s="74"/>
      <c r="BCL2" s="155"/>
      <c r="BCM2" s="155"/>
      <c r="BCN2" s="135"/>
      <c r="BCO2" s="135"/>
      <c r="BCP2" s="66"/>
      <c r="BCQ2" s="74"/>
      <c r="BCR2" s="155"/>
      <c r="BCS2" s="155"/>
      <c r="BCT2" s="135"/>
      <c r="BCU2" s="135"/>
      <c r="BCV2" s="66"/>
      <c r="BCW2" s="74"/>
      <c r="BCX2" s="155"/>
      <c r="BCY2" s="155"/>
      <c r="BCZ2" s="135"/>
      <c r="BDA2" s="135"/>
      <c r="BDB2" s="66"/>
      <c r="BDC2" s="74"/>
      <c r="BDD2" s="155"/>
      <c r="BDE2" s="155"/>
      <c r="BDF2" s="135"/>
      <c r="BDG2" s="135"/>
      <c r="BDH2" s="66"/>
      <c r="BDI2" s="74"/>
      <c r="BDJ2" s="155"/>
      <c r="BDK2" s="155"/>
      <c r="BDL2" s="135"/>
      <c r="BDM2" s="135"/>
      <c r="BDN2" s="66"/>
      <c r="BDO2" s="74"/>
      <c r="BDP2" s="155"/>
      <c r="BDQ2" s="155"/>
      <c r="BDR2" s="135"/>
      <c r="BDS2" s="135"/>
      <c r="BDT2" s="66"/>
      <c r="BDU2" s="74"/>
      <c r="BDV2" s="155"/>
      <c r="BDW2" s="155"/>
      <c r="BDX2" s="135"/>
      <c r="BDY2" s="135"/>
      <c r="BDZ2" s="66"/>
      <c r="BEA2" s="74"/>
      <c r="BEB2" s="155"/>
      <c r="BEC2" s="155"/>
      <c r="BED2" s="135"/>
      <c r="BEE2" s="135"/>
      <c r="BEF2" s="66"/>
      <c r="BEG2" s="74"/>
      <c r="BEH2" s="155"/>
      <c r="BEI2" s="155"/>
      <c r="BEJ2" s="135"/>
      <c r="BEK2" s="135"/>
      <c r="BEL2" s="66"/>
      <c r="BEM2" s="74"/>
      <c r="BEN2" s="155"/>
      <c r="BEO2" s="155"/>
      <c r="BEP2" s="135"/>
      <c r="BEQ2" s="135"/>
      <c r="BER2" s="66"/>
      <c r="BES2" s="74"/>
      <c r="BET2" s="155"/>
      <c r="BEU2" s="155"/>
      <c r="BEV2" s="135"/>
      <c r="BEW2" s="135"/>
      <c r="BEX2" s="66"/>
      <c r="BEY2" s="74"/>
      <c r="BEZ2" s="155"/>
      <c r="BFA2" s="155"/>
      <c r="BFB2" s="135"/>
      <c r="BFC2" s="135"/>
      <c r="BFD2" s="66"/>
      <c r="BFE2" s="74"/>
      <c r="BFF2" s="155"/>
      <c r="BFG2" s="155"/>
      <c r="BFH2" s="135"/>
      <c r="BFI2" s="135"/>
      <c r="BFJ2" s="66"/>
      <c r="BFK2" s="74"/>
      <c r="BFL2" s="155"/>
      <c r="BFM2" s="155"/>
      <c r="BFN2" s="135"/>
      <c r="BFO2" s="135"/>
      <c r="BFP2" s="66"/>
      <c r="BFQ2" s="74"/>
      <c r="BFR2" s="155"/>
      <c r="BFS2" s="155"/>
      <c r="BFT2" s="135"/>
      <c r="BFU2" s="135"/>
      <c r="BFV2" s="66"/>
      <c r="BFW2" s="74"/>
      <c r="BFX2" s="155"/>
      <c r="BFY2" s="155"/>
      <c r="BFZ2" s="135"/>
      <c r="BGA2" s="135"/>
      <c r="BGB2" s="66"/>
      <c r="BGC2" s="74"/>
      <c r="BGD2" s="155"/>
      <c r="BGE2" s="155"/>
      <c r="BGF2" s="135"/>
      <c r="BGG2" s="135"/>
      <c r="BGH2" s="66"/>
      <c r="BGI2" s="74"/>
      <c r="BGJ2" s="155"/>
      <c r="BGK2" s="155"/>
      <c r="BGL2" s="135"/>
      <c r="BGM2" s="135"/>
      <c r="BGN2" s="66"/>
      <c r="BGO2" s="74"/>
      <c r="BGP2" s="155"/>
      <c r="BGQ2" s="155"/>
      <c r="BGR2" s="135"/>
      <c r="BGS2" s="135"/>
      <c r="BGT2" s="66"/>
      <c r="BGU2" s="74"/>
      <c r="BGV2" s="155"/>
      <c r="BGW2" s="155"/>
      <c r="BGX2" s="135"/>
      <c r="BGY2" s="135"/>
      <c r="BGZ2" s="66"/>
      <c r="BHA2" s="74"/>
      <c r="BHB2" s="155"/>
      <c r="BHC2" s="155"/>
      <c r="BHD2" s="135"/>
      <c r="BHE2" s="135"/>
      <c r="BHF2" s="66"/>
      <c r="BHG2" s="74"/>
      <c r="BHH2" s="155"/>
      <c r="BHI2" s="155"/>
      <c r="BHJ2" s="135"/>
      <c r="BHK2" s="135"/>
      <c r="BHL2" s="66"/>
      <c r="BHM2" s="74"/>
      <c r="BHN2" s="155"/>
      <c r="BHO2" s="155"/>
      <c r="BHP2" s="135"/>
      <c r="BHQ2" s="135"/>
      <c r="BHR2" s="66"/>
      <c r="BHS2" s="74"/>
      <c r="BHT2" s="155"/>
      <c r="BHU2" s="155"/>
      <c r="BHV2" s="135"/>
      <c r="BHW2" s="135"/>
      <c r="BHX2" s="66"/>
      <c r="BHY2" s="74"/>
      <c r="BHZ2" s="155"/>
      <c r="BIA2" s="155"/>
      <c r="BIB2" s="135"/>
      <c r="BIC2" s="135"/>
      <c r="BID2" s="66"/>
      <c r="BIE2" s="74"/>
      <c r="BIF2" s="155"/>
      <c r="BIG2" s="155"/>
      <c r="BIH2" s="135"/>
      <c r="BII2" s="135"/>
      <c r="BIJ2" s="66"/>
      <c r="BIK2" s="74"/>
      <c r="BIL2" s="155"/>
      <c r="BIM2" s="155"/>
      <c r="BIN2" s="135"/>
      <c r="BIO2" s="135"/>
      <c r="BIP2" s="66"/>
      <c r="BIQ2" s="74"/>
      <c r="BIR2" s="155"/>
      <c r="BIS2" s="155"/>
      <c r="BIT2" s="135"/>
      <c r="BIU2" s="135"/>
      <c r="BIV2" s="66"/>
      <c r="BIW2" s="74"/>
      <c r="BIX2" s="155"/>
      <c r="BIY2" s="155"/>
      <c r="BIZ2" s="135"/>
      <c r="BJA2" s="135"/>
      <c r="BJB2" s="66"/>
      <c r="BJC2" s="74"/>
      <c r="BJD2" s="155"/>
      <c r="BJE2" s="155"/>
      <c r="BJF2" s="135"/>
      <c r="BJG2" s="135"/>
      <c r="BJH2" s="66"/>
      <c r="BJI2" s="74"/>
      <c r="BJJ2" s="155"/>
      <c r="BJK2" s="155"/>
      <c r="BJL2" s="135"/>
      <c r="BJM2" s="135"/>
      <c r="BJN2" s="66"/>
      <c r="BJO2" s="74"/>
      <c r="BJP2" s="155"/>
      <c r="BJQ2" s="155"/>
      <c r="BJR2" s="135"/>
      <c r="BJS2" s="135"/>
      <c r="BJT2" s="66"/>
      <c r="BJU2" s="74"/>
      <c r="BJV2" s="155"/>
      <c r="BJW2" s="155"/>
      <c r="BJX2" s="135"/>
      <c r="BJY2" s="135"/>
      <c r="BJZ2" s="66"/>
      <c r="BKA2" s="74"/>
      <c r="BKB2" s="155"/>
      <c r="BKC2" s="155"/>
      <c r="BKD2" s="135"/>
      <c r="BKE2" s="135"/>
      <c r="BKF2" s="66"/>
      <c r="BKG2" s="74"/>
      <c r="BKH2" s="155"/>
      <c r="BKI2" s="155"/>
      <c r="BKJ2" s="135"/>
      <c r="BKK2" s="135"/>
      <c r="BKL2" s="66"/>
      <c r="BKM2" s="74"/>
      <c r="BKN2" s="155"/>
      <c r="BKO2" s="155"/>
      <c r="BKP2" s="135"/>
      <c r="BKQ2" s="135"/>
      <c r="BKR2" s="66"/>
      <c r="BKS2" s="74"/>
      <c r="BKT2" s="155"/>
      <c r="BKU2" s="155"/>
      <c r="BKV2" s="135"/>
      <c r="BKW2" s="135"/>
      <c r="BKX2" s="66"/>
      <c r="BKY2" s="74"/>
      <c r="BKZ2" s="155"/>
      <c r="BLA2" s="155"/>
      <c r="BLB2" s="135"/>
      <c r="BLC2" s="135"/>
      <c r="BLD2" s="66"/>
      <c r="BLE2" s="74"/>
      <c r="BLF2" s="155"/>
      <c r="BLG2" s="155"/>
      <c r="BLH2" s="135"/>
      <c r="BLI2" s="135"/>
      <c r="BLJ2" s="66"/>
      <c r="BLK2" s="74"/>
      <c r="BLL2" s="155"/>
      <c r="BLM2" s="155"/>
      <c r="BLN2" s="135"/>
      <c r="BLO2" s="135"/>
      <c r="BLP2" s="66"/>
      <c r="BLQ2" s="74"/>
      <c r="BLR2" s="155"/>
      <c r="BLS2" s="155"/>
      <c r="BLT2" s="135"/>
      <c r="BLU2" s="135"/>
      <c r="BLV2" s="66"/>
      <c r="BLW2" s="74"/>
      <c r="BLX2" s="155"/>
      <c r="BLY2" s="155"/>
      <c r="BLZ2" s="135"/>
      <c r="BMA2" s="135"/>
      <c r="BMB2" s="66"/>
      <c r="BMC2" s="74"/>
      <c r="BMD2" s="155"/>
      <c r="BME2" s="155"/>
      <c r="BMF2" s="135"/>
      <c r="BMG2" s="135"/>
      <c r="BMH2" s="66"/>
      <c r="BMI2" s="74"/>
      <c r="BMJ2" s="155"/>
      <c r="BMK2" s="155"/>
      <c r="BML2" s="135"/>
      <c r="BMM2" s="135"/>
      <c r="BMN2" s="66"/>
      <c r="BMO2" s="74"/>
      <c r="BMP2" s="155"/>
      <c r="BMQ2" s="155"/>
      <c r="BMR2" s="135"/>
      <c r="BMS2" s="135"/>
      <c r="BMT2" s="66"/>
      <c r="BMU2" s="74"/>
      <c r="BMV2" s="155"/>
      <c r="BMW2" s="155"/>
      <c r="BMX2" s="135"/>
      <c r="BMY2" s="135"/>
      <c r="BMZ2" s="66"/>
      <c r="BNA2" s="74"/>
      <c r="BNB2" s="155"/>
      <c r="BNC2" s="155"/>
      <c r="BND2" s="135"/>
      <c r="BNE2" s="135"/>
      <c r="BNF2" s="66"/>
      <c r="BNG2" s="74"/>
      <c r="BNH2" s="155"/>
      <c r="BNI2" s="155"/>
      <c r="BNJ2" s="135"/>
      <c r="BNK2" s="135"/>
      <c r="BNL2" s="66"/>
      <c r="BNM2" s="74"/>
      <c r="BNN2" s="155"/>
      <c r="BNO2" s="155"/>
      <c r="BNP2" s="135"/>
      <c r="BNQ2" s="135"/>
      <c r="BNR2" s="66"/>
      <c r="BNS2" s="74"/>
      <c r="BNT2" s="155"/>
      <c r="BNU2" s="155"/>
      <c r="BNV2" s="135"/>
      <c r="BNW2" s="135"/>
      <c r="BNX2" s="66"/>
      <c r="BNY2" s="74"/>
      <c r="BNZ2" s="155"/>
      <c r="BOA2" s="155"/>
      <c r="BOB2" s="135"/>
      <c r="BOC2" s="135"/>
      <c r="BOD2" s="66"/>
      <c r="BOE2" s="74"/>
      <c r="BOF2" s="155"/>
      <c r="BOG2" s="155"/>
      <c r="BOH2" s="135"/>
      <c r="BOI2" s="135"/>
      <c r="BOJ2" s="66"/>
      <c r="BOK2" s="74"/>
      <c r="BOL2" s="155"/>
      <c r="BOM2" s="155"/>
      <c r="BON2" s="135"/>
      <c r="BOO2" s="135"/>
      <c r="BOP2" s="66"/>
      <c r="BOQ2" s="74"/>
      <c r="BOR2" s="155"/>
      <c r="BOS2" s="155"/>
      <c r="BOT2" s="135"/>
      <c r="BOU2" s="135"/>
      <c r="BOV2" s="66"/>
      <c r="BOW2" s="74"/>
      <c r="BOX2" s="155"/>
      <c r="BOY2" s="155"/>
      <c r="BOZ2" s="135"/>
      <c r="BPA2" s="135"/>
      <c r="BPB2" s="66"/>
      <c r="BPC2" s="74"/>
      <c r="BPD2" s="155"/>
      <c r="BPE2" s="155"/>
      <c r="BPF2" s="135"/>
      <c r="BPG2" s="135"/>
      <c r="BPH2" s="66"/>
      <c r="BPI2" s="74"/>
      <c r="BPJ2" s="155"/>
      <c r="BPK2" s="155"/>
      <c r="BPL2" s="135"/>
      <c r="BPM2" s="135"/>
      <c r="BPN2" s="66"/>
      <c r="BPO2" s="74"/>
      <c r="BPP2" s="155"/>
      <c r="BPQ2" s="155"/>
      <c r="BPR2" s="135"/>
      <c r="BPS2" s="135"/>
      <c r="BPT2" s="66"/>
      <c r="BPU2" s="74"/>
      <c r="BPV2" s="155"/>
      <c r="BPW2" s="155"/>
      <c r="BPX2" s="135"/>
      <c r="BPY2" s="135"/>
      <c r="BPZ2" s="66"/>
      <c r="BQA2" s="74"/>
      <c r="BQB2" s="155"/>
      <c r="BQC2" s="155"/>
      <c r="BQD2" s="135"/>
      <c r="BQE2" s="135"/>
      <c r="BQF2" s="66"/>
      <c r="BQG2" s="74"/>
      <c r="BQH2" s="155"/>
      <c r="BQI2" s="155"/>
      <c r="BQJ2" s="135"/>
      <c r="BQK2" s="135"/>
      <c r="BQL2" s="66"/>
      <c r="BQM2" s="74"/>
      <c r="BQN2" s="155"/>
      <c r="BQO2" s="155"/>
      <c r="BQP2" s="135"/>
      <c r="BQQ2" s="135"/>
      <c r="BQR2" s="66"/>
      <c r="BQS2" s="74"/>
      <c r="BQT2" s="155"/>
      <c r="BQU2" s="155"/>
      <c r="BQV2" s="135"/>
      <c r="BQW2" s="135"/>
      <c r="BQX2" s="66"/>
      <c r="BQY2" s="74"/>
      <c r="BQZ2" s="155"/>
      <c r="BRA2" s="155"/>
      <c r="BRB2" s="135"/>
      <c r="BRC2" s="135"/>
      <c r="BRD2" s="66"/>
      <c r="BRE2" s="74"/>
      <c r="BRF2" s="155"/>
      <c r="BRG2" s="155"/>
      <c r="BRH2" s="135"/>
      <c r="BRI2" s="135"/>
      <c r="BRJ2" s="66"/>
      <c r="BRK2" s="74"/>
      <c r="BRL2" s="155"/>
      <c r="BRM2" s="155"/>
      <c r="BRN2" s="135"/>
      <c r="BRO2" s="135"/>
      <c r="BRP2" s="66"/>
      <c r="BRQ2" s="74"/>
      <c r="BRR2" s="155"/>
      <c r="BRS2" s="155"/>
      <c r="BRT2" s="135"/>
      <c r="BRU2" s="135"/>
      <c r="BRV2" s="66"/>
      <c r="BRW2" s="74"/>
      <c r="BRX2" s="155"/>
      <c r="BRY2" s="155"/>
      <c r="BRZ2" s="135"/>
      <c r="BSA2" s="135"/>
      <c r="BSB2" s="66"/>
      <c r="BSC2" s="74"/>
      <c r="BSD2" s="155"/>
      <c r="BSE2" s="155"/>
      <c r="BSF2" s="135"/>
      <c r="BSG2" s="135"/>
      <c r="BSH2" s="66"/>
      <c r="BSI2" s="74"/>
      <c r="BSJ2" s="155"/>
      <c r="BSK2" s="155"/>
      <c r="BSL2" s="135"/>
      <c r="BSM2" s="135"/>
      <c r="BSN2" s="66"/>
      <c r="BSO2" s="74"/>
      <c r="BSP2" s="155"/>
      <c r="BSQ2" s="155"/>
      <c r="BSR2" s="135"/>
      <c r="BSS2" s="135"/>
      <c r="BST2" s="66"/>
      <c r="BSU2" s="74"/>
      <c r="BSV2" s="155"/>
      <c r="BSW2" s="155"/>
      <c r="BSX2" s="135"/>
      <c r="BSY2" s="135"/>
      <c r="BSZ2" s="66"/>
      <c r="BTA2" s="74"/>
      <c r="BTB2" s="155"/>
      <c r="BTC2" s="155"/>
      <c r="BTD2" s="135"/>
      <c r="BTE2" s="135"/>
      <c r="BTF2" s="66"/>
      <c r="BTG2" s="74"/>
      <c r="BTH2" s="155"/>
      <c r="BTI2" s="155"/>
      <c r="BTJ2" s="135"/>
      <c r="BTK2" s="135"/>
      <c r="BTL2" s="66"/>
      <c r="BTM2" s="74"/>
      <c r="BTN2" s="155"/>
      <c r="BTO2" s="155"/>
      <c r="BTP2" s="135"/>
      <c r="BTQ2" s="135"/>
      <c r="BTR2" s="66"/>
      <c r="BTS2" s="74"/>
      <c r="BTT2" s="155"/>
      <c r="BTU2" s="155"/>
      <c r="BTV2" s="135"/>
      <c r="BTW2" s="135"/>
      <c r="BTX2" s="66"/>
      <c r="BTY2" s="74"/>
      <c r="BTZ2" s="155"/>
      <c r="BUA2" s="155"/>
      <c r="BUB2" s="135"/>
      <c r="BUC2" s="135"/>
      <c r="BUD2" s="66"/>
      <c r="BUE2" s="74"/>
      <c r="BUF2" s="155"/>
      <c r="BUG2" s="155"/>
      <c r="BUH2" s="135"/>
      <c r="BUI2" s="135"/>
      <c r="BUJ2" s="66"/>
      <c r="BUK2" s="74"/>
      <c r="BUL2" s="155"/>
      <c r="BUM2" s="155"/>
      <c r="BUN2" s="135"/>
      <c r="BUO2" s="135"/>
      <c r="BUP2" s="66"/>
      <c r="BUQ2" s="74"/>
      <c r="BUR2" s="155"/>
      <c r="BUS2" s="155"/>
      <c r="BUT2" s="135"/>
      <c r="BUU2" s="135"/>
      <c r="BUV2" s="66"/>
      <c r="BUW2" s="74"/>
      <c r="BUX2" s="155"/>
      <c r="BUY2" s="155"/>
      <c r="BUZ2" s="135"/>
      <c r="BVA2" s="135"/>
      <c r="BVB2" s="66"/>
      <c r="BVC2" s="74"/>
      <c r="BVD2" s="155"/>
      <c r="BVE2" s="155"/>
      <c r="BVF2" s="135"/>
      <c r="BVG2" s="135"/>
      <c r="BVH2" s="66"/>
      <c r="BVI2" s="74"/>
      <c r="BVJ2" s="155"/>
      <c r="BVK2" s="155"/>
      <c r="BVL2" s="135"/>
      <c r="BVM2" s="135"/>
      <c r="BVN2" s="66"/>
      <c r="BVO2" s="74"/>
      <c r="BVP2" s="155"/>
      <c r="BVQ2" s="155"/>
      <c r="BVR2" s="135"/>
      <c r="BVS2" s="135"/>
      <c r="BVT2" s="66"/>
      <c r="BVU2" s="74"/>
      <c r="BVV2" s="155"/>
      <c r="BVW2" s="155"/>
      <c r="BVX2" s="135"/>
      <c r="BVY2" s="135"/>
      <c r="BVZ2" s="66"/>
      <c r="BWA2" s="74"/>
      <c r="BWB2" s="155"/>
      <c r="BWC2" s="155"/>
      <c r="BWD2" s="135"/>
      <c r="BWE2" s="135"/>
      <c r="BWF2" s="66"/>
      <c r="BWG2" s="74"/>
      <c r="BWH2" s="155"/>
      <c r="BWI2" s="155"/>
      <c r="BWJ2" s="135"/>
      <c r="BWK2" s="135"/>
      <c r="BWL2" s="66"/>
      <c r="BWM2" s="74"/>
      <c r="BWN2" s="155"/>
      <c r="BWO2" s="155"/>
      <c r="BWP2" s="135"/>
      <c r="BWQ2" s="135"/>
      <c r="BWR2" s="66"/>
      <c r="BWS2" s="74"/>
      <c r="BWT2" s="155"/>
      <c r="BWU2" s="155"/>
      <c r="BWV2" s="135"/>
      <c r="BWW2" s="135"/>
      <c r="BWX2" s="66"/>
      <c r="BWY2" s="74"/>
      <c r="BWZ2" s="155"/>
      <c r="BXA2" s="155"/>
      <c r="BXB2" s="135"/>
      <c r="BXC2" s="135"/>
      <c r="BXD2" s="66"/>
      <c r="BXE2" s="74"/>
      <c r="BXF2" s="155"/>
      <c r="BXG2" s="155"/>
      <c r="BXH2" s="135"/>
      <c r="BXI2" s="135"/>
      <c r="BXJ2" s="66"/>
      <c r="BXK2" s="74"/>
      <c r="BXL2" s="155"/>
      <c r="BXM2" s="155"/>
      <c r="BXN2" s="135"/>
      <c r="BXO2" s="135"/>
      <c r="BXP2" s="66"/>
      <c r="BXQ2" s="74"/>
      <c r="BXR2" s="155"/>
      <c r="BXS2" s="155"/>
      <c r="BXT2" s="135"/>
      <c r="BXU2" s="135"/>
      <c r="BXV2" s="66"/>
      <c r="BXW2" s="74"/>
      <c r="BXX2" s="155"/>
      <c r="BXY2" s="155"/>
      <c r="BXZ2" s="135"/>
      <c r="BYA2" s="135"/>
      <c r="BYB2" s="66"/>
      <c r="BYC2" s="74"/>
      <c r="BYD2" s="155"/>
      <c r="BYE2" s="155"/>
      <c r="BYF2" s="135"/>
      <c r="BYG2" s="135"/>
      <c r="BYH2" s="66"/>
      <c r="BYI2" s="74"/>
      <c r="BYJ2" s="155"/>
      <c r="BYK2" s="155"/>
      <c r="BYL2" s="135"/>
      <c r="BYM2" s="135"/>
      <c r="BYN2" s="66"/>
      <c r="BYO2" s="74"/>
      <c r="BYP2" s="155"/>
      <c r="BYQ2" s="155"/>
      <c r="BYR2" s="135"/>
      <c r="BYS2" s="135"/>
      <c r="BYT2" s="66"/>
      <c r="BYU2" s="74"/>
      <c r="BYV2" s="155"/>
      <c r="BYW2" s="155"/>
      <c r="BYX2" s="135"/>
      <c r="BYY2" s="135"/>
      <c r="BYZ2" s="66"/>
      <c r="BZA2" s="74"/>
      <c r="BZB2" s="155"/>
      <c r="BZC2" s="155"/>
      <c r="BZD2" s="135"/>
      <c r="BZE2" s="135"/>
      <c r="BZF2" s="66"/>
      <c r="BZG2" s="74"/>
      <c r="BZH2" s="155"/>
      <c r="BZI2" s="155"/>
      <c r="BZJ2" s="135"/>
      <c r="BZK2" s="135"/>
      <c r="BZL2" s="66"/>
      <c r="BZM2" s="74"/>
      <c r="BZN2" s="155"/>
      <c r="BZO2" s="155"/>
      <c r="BZP2" s="135"/>
      <c r="BZQ2" s="135"/>
      <c r="BZR2" s="66"/>
      <c r="BZS2" s="74"/>
      <c r="BZT2" s="155"/>
      <c r="BZU2" s="155"/>
      <c r="BZV2" s="135"/>
      <c r="BZW2" s="135"/>
      <c r="BZX2" s="66"/>
      <c r="BZY2" s="74"/>
      <c r="BZZ2" s="155"/>
      <c r="CAA2" s="155"/>
      <c r="CAB2" s="135"/>
      <c r="CAC2" s="135"/>
      <c r="CAD2" s="66"/>
      <c r="CAE2" s="74"/>
      <c r="CAF2" s="155"/>
      <c r="CAG2" s="155"/>
      <c r="CAH2" s="135"/>
      <c r="CAI2" s="135"/>
      <c r="CAJ2" s="66"/>
      <c r="CAK2" s="74"/>
      <c r="CAL2" s="155"/>
      <c r="CAM2" s="155"/>
      <c r="CAN2" s="135"/>
      <c r="CAO2" s="135"/>
      <c r="CAP2" s="66"/>
      <c r="CAQ2" s="74"/>
      <c r="CAR2" s="155"/>
      <c r="CAS2" s="155"/>
      <c r="CAT2" s="135"/>
      <c r="CAU2" s="135"/>
      <c r="CAV2" s="66"/>
      <c r="CAW2" s="74"/>
      <c r="CAX2" s="155"/>
      <c r="CAY2" s="155"/>
      <c r="CAZ2" s="135"/>
      <c r="CBA2" s="135"/>
      <c r="CBB2" s="66"/>
      <c r="CBC2" s="74"/>
      <c r="CBD2" s="155"/>
      <c r="CBE2" s="155"/>
      <c r="CBF2" s="135"/>
      <c r="CBG2" s="135"/>
      <c r="CBH2" s="66"/>
      <c r="CBI2" s="74"/>
      <c r="CBJ2" s="155"/>
      <c r="CBK2" s="155"/>
      <c r="CBL2" s="135"/>
      <c r="CBM2" s="135"/>
      <c r="CBN2" s="66"/>
      <c r="CBO2" s="74"/>
      <c r="CBP2" s="155"/>
      <c r="CBQ2" s="155"/>
      <c r="CBR2" s="135"/>
      <c r="CBS2" s="135"/>
      <c r="CBT2" s="66"/>
      <c r="CBU2" s="74"/>
      <c r="CBV2" s="155"/>
      <c r="CBW2" s="155"/>
      <c r="CBX2" s="135"/>
      <c r="CBY2" s="135"/>
      <c r="CBZ2" s="66"/>
      <c r="CCA2" s="74"/>
      <c r="CCB2" s="155"/>
      <c r="CCC2" s="155"/>
      <c r="CCD2" s="135"/>
      <c r="CCE2" s="135"/>
      <c r="CCF2" s="66"/>
      <c r="CCG2" s="74"/>
      <c r="CCH2" s="155"/>
      <c r="CCI2" s="155"/>
      <c r="CCJ2" s="135"/>
      <c r="CCK2" s="135"/>
      <c r="CCL2" s="66"/>
      <c r="CCM2" s="74"/>
      <c r="CCN2" s="155"/>
      <c r="CCO2" s="155"/>
      <c r="CCP2" s="135"/>
      <c r="CCQ2" s="135"/>
      <c r="CCR2" s="66"/>
      <c r="CCS2" s="74"/>
      <c r="CCT2" s="155"/>
      <c r="CCU2" s="155"/>
      <c r="CCV2" s="135"/>
      <c r="CCW2" s="135"/>
      <c r="CCX2" s="66"/>
      <c r="CCY2" s="74"/>
      <c r="CCZ2" s="155"/>
      <c r="CDA2" s="155"/>
      <c r="CDB2" s="135"/>
      <c r="CDC2" s="135"/>
      <c r="CDD2" s="66"/>
      <c r="CDE2" s="74"/>
      <c r="CDF2" s="155"/>
      <c r="CDG2" s="155"/>
      <c r="CDH2" s="135"/>
      <c r="CDI2" s="135"/>
      <c r="CDJ2" s="66"/>
      <c r="CDK2" s="74"/>
      <c r="CDL2" s="155"/>
      <c r="CDM2" s="155"/>
      <c r="CDN2" s="135"/>
      <c r="CDO2" s="135"/>
      <c r="CDP2" s="66"/>
      <c r="CDQ2" s="74"/>
      <c r="CDR2" s="155"/>
      <c r="CDS2" s="155"/>
      <c r="CDT2" s="135"/>
      <c r="CDU2" s="135"/>
      <c r="CDV2" s="66"/>
      <c r="CDW2" s="74"/>
      <c r="CDX2" s="155"/>
      <c r="CDY2" s="155"/>
      <c r="CDZ2" s="135"/>
      <c r="CEA2" s="135"/>
      <c r="CEB2" s="66"/>
      <c r="CEC2" s="74"/>
      <c r="CED2" s="155"/>
      <c r="CEE2" s="155"/>
      <c r="CEF2" s="135"/>
      <c r="CEG2" s="135"/>
      <c r="CEH2" s="66"/>
      <c r="CEI2" s="74"/>
      <c r="CEJ2" s="155"/>
      <c r="CEK2" s="155"/>
      <c r="CEL2" s="135"/>
      <c r="CEM2" s="135"/>
      <c r="CEN2" s="66"/>
      <c r="CEO2" s="74"/>
      <c r="CEP2" s="155"/>
      <c r="CEQ2" s="155"/>
      <c r="CER2" s="135"/>
      <c r="CES2" s="135"/>
      <c r="CET2" s="66"/>
      <c r="CEU2" s="74"/>
      <c r="CEV2" s="155"/>
      <c r="CEW2" s="155"/>
      <c r="CEX2" s="135"/>
      <c r="CEY2" s="135"/>
      <c r="CEZ2" s="66"/>
      <c r="CFA2" s="74"/>
      <c r="CFB2" s="155"/>
      <c r="CFC2" s="155"/>
      <c r="CFD2" s="135"/>
      <c r="CFE2" s="135"/>
      <c r="CFF2" s="66"/>
      <c r="CFG2" s="74"/>
      <c r="CFH2" s="155"/>
      <c r="CFI2" s="155"/>
      <c r="CFJ2" s="135"/>
      <c r="CFK2" s="135"/>
      <c r="CFL2" s="66"/>
      <c r="CFM2" s="74"/>
      <c r="CFN2" s="155"/>
      <c r="CFO2" s="155"/>
      <c r="CFP2" s="135"/>
      <c r="CFQ2" s="135"/>
      <c r="CFR2" s="66"/>
      <c r="CFS2" s="74"/>
      <c r="CFT2" s="155"/>
      <c r="CFU2" s="155"/>
      <c r="CFV2" s="135"/>
      <c r="CFW2" s="135"/>
      <c r="CFX2" s="66"/>
      <c r="CFY2" s="74"/>
      <c r="CFZ2" s="155"/>
      <c r="CGA2" s="155"/>
      <c r="CGB2" s="135"/>
      <c r="CGC2" s="135"/>
      <c r="CGD2" s="66"/>
      <c r="CGE2" s="74"/>
      <c r="CGF2" s="155"/>
      <c r="CGG2" s="155"/>
      <c r="CGH2" s="135"/>
      <c r="CGI2" s="135"/>
      <c r="CGJ2" s="66"/>
      <c r="CGK2" s="74"/>
      <c r="CGL2" s="155"/>
      <c r="CGM2" s="155"/>
      <c r="CGN2" s="135"/>
      <c r="CGO2" s="135"/>
      <c r="CGP2" s="66"/>
      <c r="CGQ2" s="74"/>
      <c r="CGR2" s="155"/>
      <c r="CGS2" s="155"/>
      <c r="CGT2" s="135"/>
      <c r="CGU2" s="135"/>
      <c r="CGV2" s="66"/>
      <c r="CGW2" s="74"/>
      <c r="CGX2" s="155"/>
      <c r="CGY2" s="155"/>
      <c r="CGZ2" s="135"/>
      <c r="CHA2" s="135"/>
      <c r="CHB2" s="66"/>
      <c r="CHC2" s="74"/>
      <c r="CHD2" s="155"/>
      <c r="CHE2" s="155"/>
      <c r="CHF2" s="135"/>
      <c r="CHG2" s="135"/>
      <c r="CHH2" s="66"/>
      <c r="CHI2" s="74"/>
      <c r="CHJ2" s="155"/>
      <c r="CHK2" s="155"/>
      <c r="CHL2" s="135"/>
      <c r="CHM2" s="135"/>
      <c r="CHN2" s="66"/>
      <c r="CHO2" s="74"/>
      <c r="CHP2" s="155"/>
      <c r="CHQ2" s="155"/>
      <c r="CHR2" s="135"/>
      <c r="CHS2" s="135"/>
      <c r="CHT2" s="66"/>
      <c r="CHU2" s="74"/>
      <c r="CHV2" s="155"/>
      <c r="CHW2" s="155"/>
      <c r="CHX2" s="135"/>
      <c r="CHY2" s="135"/>
      <c r="CHZ2" s="66"/>
      <c r="CIA2" s="74"/>
      <c r="CIB2" s="155"/>
      <c r="CIC2" s="155"/>
      <c r="CID2" s="135"/>
      <c r="CIE2" s="135"/>
      <c r="CIF2" s="66"/>
      <c r="CIG2" s="74"/>
      <c r="CIH2" s="155"/>
      <c r="CII2" s="155"/>
      <c r="CIJ2" s="135"/>
      <c r="CIK2" s="135"/>
      <c r="CIL2" s="66"/>
      <c r="CIM2" s="74"/>
      <c r="CIN2" s="155"/>
      <c r="CIO2" s="155"/>
      <c r="CIP2" s="135"/>
      <c r="CIQ2" s="135"/>
      <c r="CIR2" s="66"/>
      <c r="CIS2" s="74"/>
      <c r="CIT2" s="155"/>
      <c r="CIU2" s="155"/>
      <c r="CIV2" s="135"/>
      <c r="CIW2" s="135"/>
      <c r="CIX2" s="66"/>
      <c r="CIY2" s="74"/>
      <c r="CIZ2" s="155"/>
      <c r="CJA2" s="155"/>
      <c r="CJB2" s="135"/>
      <c r="CJC2" s="135"/>
      <c r="CJD2" s="66"/>
      <c r="CJE2" s="74"/>
      <c r="CJF2" s="155"/>
      <c r="CJG2" s="155"/>
      <c r="CJH2" s="135"/>
      <c r="CJI2" s="135"/>
      <c r="CJJ2" s="66"/>
      <c r="CJK2" s="74"/>
      <c r="CJL2" s="155"/>
      <c r="CJM2" s="155"/>
      <c r="CJN2" s="135"/>
      <c r="CJO2" s="135"/>
      <c r="CJP2" s="66"/>
      <c r="CJQ2" s="74"/>
      <c r="CJR2" s="155"/>
      <c r="CJS2" s="155"/>
      <c r="CJT2" s="135"/>
      <c r="CJU2" s="135"/>
      <c r="CJV2" s="66"/>
      <c r="CJW2" s="74"/>
      <c r="CJX2" s="155"/>
      <c r="CJY2" s="155"/>
      <c r="CJZ2" s="135"/>
      <c r="CKA2" s="135"/>
      <c r="CKB2" s="66"/>
      <c r="CKC2" s="74"/>
      <c r="CKD2" s="155"/>
      <c r="CKE2" s="155"/>
      <c r="CKF2" s="135"/>
      <c r="CKG2" s="135"/>
      <c r="CKH2" s="66"/>
      <c r="CKI2" s="74"/>
      <c r="CKJ2" s="155"/>
      <c r="CKK2" s="155"/>
      <c r="CKL2" s="135"/>
      <c r="CKM2" s="135"/>
      <c r="CKN2" s="66"/>
      <c r="CKO2" s="74"/>
      <c r="CKP2" s="155"/>
      <c r="CKQ2" s="155"/>
      <c r="CKR2" s="135"/>
      <c r="CKS2" s="135"/>
      <c r="CKT2" s="66"/>
      <c r="CKU2" s="74"/>
      <c r="CKV2" s="155"/>
      <c r="CKW2" s="155"/>
      <c r="CKX2" s="135"/>
      <c r="CKY2" s="135"/>
      <c r="CKZ2" s="66"/>
      <c r="CLA2" s="74"/>
      <c r="CLB2" s="155"/>
      <c r="CLC2" s="155"/>
      <c r="CLD2" s="135"/>
      <c r="CLE2" s="135"/>
      <c r="CLF2" s="66"/>
      <c r="CLG2" s="74"/>
      <c r="CLH2" s="155"/>
      <c r="CLI2" s="155"/>
      <c r="CLJ2" s="135"/>
      <c r="CLK2" s="135"/>
      <c r="CLL2" s="66"/>
      <c r="CLM2" s="74"/>
      <c r="CLN2" s="155"/>
      <c r="CLO2" s="155"/>
      <c r="CLP2" s="135"/>
      <c r="CLQ2" s="135"/>
      <c r="CLR2" s="66"/>
      <c r="CLS2" s="74"/>
      <c r="CLT2" s="155"/>
      <c r="CLU2" s="155"/>
      <c r="CLV2" s="135"/>
      <c r="CLW2" s="135"/>
      <c r="CLX2" s="66"/>
      <c r="CLY2" s="74"/>
      <c r="CLZ2" s="155"/>
      <c r="CMA2" s="155"/>
      <c r="CMB2" s="135"/>
      <c r="CMC2" s="135"/>
      <c r="CMD2" s="66"/>
      <c r="CME2" s="74"/>
      <c r="CMF2" s="155"/>
      <c r="CMG2" s="155"/>
      <c r="CMH2" s="135"/>
      <c r="CMI2" s="135"/>
      <c r="CMJ2" s="66"/>
      <c r="CMK2" s="74"/>
      <c r="CML2" s="155"/>
      <c r="CMM2" s="155"/>
      <c r="CMN2" s="135"/>
      <c r="CMO2" s="135"/>
      <c r="CMP2" s="66"/>
      <c r="CMQ2" s="74"/>
      <c r="CMR2" s="155"/>
      <c r="CMS2" s="155"/>
      <c r="CMT2" s="135"/>
      <c r="CMU2" s="135"/>
      <c r="CMV2" s="66"/>
      <c r="CMW2" s="74"/>
      <c r="CMX2" s="155"/>
      <c r="CMY2" s="155"/>
      <c r="CMZ2" s="135"/>
      <c r="CNA2" s="135"/>
      <c r="CNB2" s="66"/>
      <c r="CNC2" s="74"/>
      <c r="CND2" s="155"/>
      <c r="CNE2" s="155"/>
      <c r="CNF2" s="135"/>
      <c r="CNG2" s="135"/>
      <c r="CNH2" s="66"/>
      <c r="CNI2" s="74"/>
      <c r="CNJ2" s="155"/>
      <c r="CNK2" s="155"/>
      <c r="CNL2" s="135"/>
      <c r="CNM2" s="135"/>
      <c r="CNN2" s="66"/>
      <c r="CNO2" s="74"/>
      <c r="CNP2" s="155"/>
      <c r="CNQ2" s="155"/>
      <c r="CNR2" s="135"/>
      <c r="CNS2" s="135"/>
      <c r="CNT2" s="66"/>
      <c r="CNU2" s="74"/>
      <c r="CNV2" s="155"/>
      <c r="CNW2" s="155"/>
      <c r="CNX2" s="135"/>
      <c r="CNY2" s="135"/>
      <c r="CNZ2" s="66"/>
      <c r="COA2" s="74"/>
      <c r="COB2" s="155"/>
      <c r="COC2" s="155"/>
      <c r="COD2" s="135"/>
      <c r="COE2" s="135"/>
      <c r="COF2" s="66"/>
      <c r="COG2" s="74"/>
      <c r="COH2" s="155"/>
      <c r="COI2" s="155"/>
      <c r="COJ2" s="135"/>
      <c r="COK2" s="135"/>
      <c r="COL2" s="66"/>
      <c r="COM2" s="74"/>
      <c r="CON2" s="155"/>
      <c r="COO2" s="155"/>
      <c r="COP2" s="135"/>
      <c r="COQ2" s="135"/>
      <c r="COR2" s="66"/>
      <c r="COS2" s="74"/>
      <c r="COT2" s="155"/>
      <c r="COU2" s="155"/>
      <c r="COV2" s="135"/>
      <c r="COW2" s="135"/>
      <c r="COX2" s="66"/>
      <c r="COY2" s="74"/>
      <c r="COZ2" s="155"/>
      <c r="CPA2" s="155"/>
      <c r="CPB2" s="135"/>
      <c r="CPC2" s="135"/>
      <c r="CPD2" s="66"/>
      <c r="CPE2" s="74"/>
      <c r="CPF2" s="155"/>
      <c r="CPG2" s="155"/>
      <c r="CPH2" s="135"/>
      <c r="CPI2" s="135"/>
      <c r="CPJ2" s="66"/>
      <c r="CPK2" s="74"/>
      <c r="CPL2" s="155"/>
      <c r="CPM2" s="155"/>
      <c r="CPN2" s="135"/>
      <c r="CPO2" s="135"/>
      <c r="CPP2" s="66"/>
      <c r="CPQ2" s="74"/>
      <c r="CPR2" s="155"/>
      <c r="CPS2" s="155"/>
      <c r="CPT2" s="135"/>
      <c r="CPU2" s="135"/>
      <c r="CPV2" s="66"/>
      <c r="CPW2" s="74"/>
      <c r="CPX2" s="155"/>
      <c r="CPY2" s="155"/>
      <c r="CPZ2" s="135"/>
      <c r="CQA2" s="135"/>
      <c r="CQB2" s="66"/>
      <c r="CQC2" s="74"/>
      <c r="CQD2" s="155"/>
      <c r="CQE2" s="155"/>
      <c r="CQF2" s="135"/>
      <c r="CQG2" s="135"/>
      <c r="CQH2" s="66"/>
      <c r="CQI2" s="74"/>
      <c r="CQJ2" s="155"/>
      <c r="CQK2" s="155"/>
      <c r="CQL2" s="135"/>
      <c r="CQM2" s="135"/>
      <c r="CQN2" s="66"/>
      <c r="CQO2" s="74"/>
      <c r="CQP2" s="155"/>
      <c r="CQQ2" s="155"/>
      <c r="CQR2" s="135"/>
      <c r="CQS2" s="135"/>
      <c r="CQT2" s="66"/>
      <c r="CQU2" s="74"/>
      <c r="CQV2" s="155"/>
      <c r="CQW2" s="155"/>
      <c r="CQX2" s="135"/>
      <c r="CQY2" s="135"/>
      <c r="CQZ2" s="66"/>
      <c r="CRA2" s="74"/>
      <c r="CRB2" s="155"/>
      <c r="CRC2" s="155"/>
      <c r="CRD2" s="135"/>
      <c r="CRE2" s="135"/>
      <c r="CRF2" s="66"/>
      <c r="CRG2" s="74"/>
      <c r="CRH2" s="155"/>
      <c r="CRI2" s="155"/>
      <c r="CRJ2" s="135"/>
      <c r="CRK2" s="135"/>
      <c r="CRL2" s="66"/>
      <c r="CRM2" s="74"/>
      <c r="CRN2" s="155"/>
      <c r="CRO2" s="155"/>
      <c r="CRP2" s="135"/>
      <c r="CRQ2" s="135"/>
      <c r="CRR2" s="66"/>
      <c r="CRS2" s="74"/>
      <c r="CRT2" s="155"/>
      <c r="CRU2" s="155"/>
      <c r="CRV2" s="135"/>
      <c r="CRW2" s="135"/>
      <c r="CRX2" s="66"/>
      <c r="CRY2" s="74"/>
      <c r="CRZ2" s="155"/>
      <c r="CSA2" s="155"/>
      <c r="CSB2" s="135"/>
      <c r="CSC2" s="135"/>
      <c r="CSD2" s="66"/>
      <c r="CSE2" s="74"/>
      <c r="CSF2" s="155"/>
      <c r="CSG2" s="155"/>
      <c r="CSH2" s="135"/>
      <c r="CSI2" s="135"/>
      <c r="CSJ2" s="66"/>
      <c r="CSK2" s="74"/>
      <c r="CSL2" s="155"/>
      <c r="CSM2" s="155"/>
      <c r="CSN2" s="135"/>
      <c r="CSO2" s="135"/>
      <c r="CSP2" s="66"/>
      <c r="CSQ2" s="74"/>
      <c r="CSR2" s="155"/>
      <c r="CSS2" s="155"/>
      <c r="CST2" s="135"/>
      <c r="CSU2" s="135"/>
      <c r="CSV2" s="66"/>
      <c r="CSW2" s="74"/>
      <c r="CSX2" s="155"/>
      <c r="CSY2" s="155"/>
      <c r="CSZ2" s="135"/>
      <c r="CTA2" s="135"/>
      <c r="CTB2" s="66"/>
      <c r="CTC2" s="74"/>
      <c r="CTD2" s="155"/>
      <c r="CTE2" s="155"/>
      <c r="CTF2" s="135"/>
      <c r="CTG2" s="135"/>
      <c r="CTH2" s="66"/>
      <c r="CTI2" s="74"/>
      <c r="CTJ2" s="155"/>
      <c r="CTK2" s="155"/>
      <c r="CTL2" s="135"/>
      <c r="CTM2" s="135"/>
      <c r="CTN2" s="66"/>
      <c r="CTO2" s="74"/>
      <c r="CTP2" s="155"/>
      <c r="CTQ2" s="155"/>
      <c r="CTR2" s="135"/>
      <c r="CTS2" s="135"/>
      <c r="CTT2" s="66"/>
      <c r="CTU2" s="74"/>
      <c r="CTV2" s="155"/>
      <c r="CTW2" s="155"/>
      <c r="CTX2" s="135"/>
      <c r="CTY2" s="135"/>
      <c r="CTZ2" s="66"/>
      <c r="CUA2" s="74"/>
      <c r="CUB2" s="155"/>
      <c r="CUC2" s="155"/>
      <c r="CUD2" s="135"/>
      <c r="CUE2" s="135"/>
      <c r="CUF2" s="66"/>
      <c r="CUG2" s="74"/>
      <c r="CUH2" s="155"/>
      <c r="CUI2" s="155"/>
      <c r="CUJ2" s="135"/>
      <c r="CUK2" s="135"/>
      <c r="CUL2" s="66"/>
      <c r="CUM2" s="74"/>
      <c r="CUN2" s="155"/>
      <c r="CUO2" s="155"/>
      <c r="CUP2" s="135"/>
      <c r="CUQ2" s="135"/>
      <c r="CUR2" s="66"/>
      <c r="CUS2" s="74"/>
      <c r="CUT2" s="155"/>
      <c r="CUU2" s="155"/>
      <c r="CUV2" s="135"/>
      <c r="CUW2" s="135"/>
      <c r="CUX2" s="66"/>
      <c r="CUY2" s="74"/>
      <c r="CUZ2" s="155"/>
      <c r="CVA2" s="155"/>
      <c r="CVB2" s="135"/>
      <c r="CVC2" s="135"/>
      <c r="CVD2" s="66"/>
      <c r="CVE2" s="74"/>
      <c r="CVF2" s="155"/>
      <c r="CVG2" s="155"/>
      <c r="CVH2" s="135"/>
      <c r="CVI2" s="135"/>
      <c r="CVJ2" s="66"/>
      <c r="CVK2" s="74"/>
      <c r="CVL2" s="155"/>
      <c r="CVM2" s="155"/>
      <c r="CVN2" s="135"/>
      <c r="CVO2" s="135"/>
      <c r="CVP2" s="66"/>
      <c r="CVQ2" s="74"/>
      <c r="CVR2" s="155"/>
      <c r="CVS2" s="155"/>
      <c r="CVT2" s="135"/>
      <c r="CVU2" s="135"/>
      <c r="CVV2" s="66"/>
      <c r="CVW2" s="74"/>
      <c r="CVX2" s="155"/>
      <c r="CVY2" s="155"/>
      <c r="CVZ2" s="135"/>
      <c r="CWA2" s="135"/>
      <c r="CWB2" s="66"/>
      <c r="CWC2" s="74"/>
      <c r="CWD2" s="155"/>
      <c r="CWE2" s="155"/>
      <c r="CWF2" s="135"/>
      <c r="CWG2" s="135"/>
      <c r="CWH2" s="66"/>
      <c r="CWI2" s="74"/>
      <c r="CWJ2" s="155"/>
      <c r="CWK2" s="155"/>
      <c r="CWL2" s="135"/>
      <c r="CWM2" s="135"/>
      <c r="CWN2" s="66"/>
      <c r="CWO2" s="74"/>
      <c r="CWP2" s="155"/>
      <c r="CWQ2" s="155"/>
      <c r="CWR2" s="135"/>
      <c r="CWS2" s="135"/>
      <c r="CWT2" s="66"/>
      <c r="CWU2" s="74"/>
      <c r="CWV2" s="155"/>
      <c r="CWW2" s="155"/>
      <c r="CWX2" s="135"/>
      <c r="CWY2" s="135"/>
      <c r="CWZ2" s="66"/>
      <c r="CXA2" s="74"/>
      <c r="CXB2" s="155"/>
      <c r="CXC2" s="155"/>
      <c r="CXD2" s="135"/>
      <c r="CXE2" s="135"/>
      <c r="CXF2" s="66"/>
      <c r="CXG2" s="74"/>
      <c r="CXH2" s="155"/>
      <c r="CXI2" s="155"/>
      <c r="CXJ2" s="135"/>
      <c r="CXK2" s="135"/>
      <c r="CXL2" s="66"/>
      <c r="CXM2" s="74"/>
      <c r="CXN2" s="155"/>
      <c r="CXO2" s="155"/>
      <c r="CXP2" s="135"/>
      <c r="CXQ2" s="135"/>
      <c r="CXR2" s="66"/>
      <c r="CXS2" s="74"/>
      <c r="CXT2" s="155"/>
      <c r="CXU2" s="155"/>
      <c r="CXV2" s="135"/>
      <c r="CXW2" s="135"/>
      <c r="CXX2" s="66"/>
      <c r="CXY2" s="74"/>
      <c r="CXZ2" s="155"/>
      <c r="CYA2" s="155"/>
      <c r="CYB2" s="135"/>
      <c r="CYC2" s="135"/>
      <c r="CYD2" s="66"/>
      <c r="CYE2" s="74"/>
      <c r="CYF2" s="155"/>
      <c r="CYG2" s="155"/>
      <c r="CYH2" s="135"/>
      <c r="CYI2" s="135"/>
      <c r="CYJ2" s="66"/>
      <c r="CYK2" s="74"/>
      <c r="CYL2" s="155"/>
      <c r="CYM2" s="155"/>
      <c r="CYN2" s="135"/>
      <c r="CYO2" s="135"/>
      <c r="CYP2" s="66"/>
      <c r="CYQ2" s="74"/>
      <c r="CYR2" s="155"/>
      <c r="CYS2" s="155"/>
      <c r="CYT2" s="135"/>
      <c r="CYU2" s="135"/>
      <c r="CYV2" s="66"/>
      <c r="CYW2" s="74"/>
      <c r="CYX2" s="155"/>
      <c r="CYY2" s="155"/>
      <c r="CYZ2" s="135"/>
      <c r="CZA2" s="135"/>
      <c r="CZB2" s="66"/>
      <c r="CZC2" s="74"/>
      <c r="CZD2" s="155"/>
      <c r="CZE2" s="155"/>
      <c r="CZF2" s="135"/>
      <c r="CZG2" s="135"/>
      <c r="CZH2" s="66"/>
      <c r="CZI2" s="74"/>
      <c r="CZJ2" s="155"/>
      <c r="CZK2" s="155"/>
      <c r="CZL2" s="135"/>
      <c r="CZM2" s="135"/>
      <c r="CZN2" s="66"/>
      <c r="CZO2" s="74"/>
      <c r="CZP2" s="155"/>
      <c r="CZQ2" s="155"/>
      <c r="CZR2" s="135"/>
      <c r="CZS2" s="135"/>
      <c r="CZT2" s="66"/>
      <c r="CZU2" s="74"/>
      <c r="CZV2" s="155"/>
      <c r="CZW2" s="155"/>
      <c r="CZX2" s="135"/>
      <c r="CZY2" s="135"/>
      <c r="CZZ2" s="66"/>
      <c r="DAA2" s="74"/>
      <c r="DAB2" s="155"/>
      <c r="DAC2" s="155"/>
      <c r="DAD2" s="135"/>
      <c r="DAE2" s="135"/>
      <c r="DAF2" s="66"/>
      <c r="DAG2" s="74"/>
      <c r="DAH2" s="155"/>
      <c r="DAI2" s="155"/>
      <c r="DAJ2" s="135"/>
      <c r="DAK2" s="135"/>
      <c r="DAL2" s="66"/>
      <c r="DAM2" s="74"/>
      <c r="DAN2" s="155"/>
      <c r="DAO2" s="155"/>
      <c r="DAP2" s="135"/>
      <c r="DAQ2" s="135"/>
      <c r="DAR2" s="66"/>
      <c r="DAS2" s="74"/>
      <c r="DAT2" s="155"/>
      <c r="DAU2" s="155"/>
      <c r="DAV2" s="135"/>
      <c r="DAW2" s="135"/>
      <c r="DAX2" s="66"/>
      <c r="DAY2" s="74"/>
      <c r="DAZ2" s="155"/>
      <c r="DBA2" s="155"/>
      <c r="DBB2" s="135"/>
      <c r="DBC2" s="135"/>
      <c r="DBD2" s="66"/>
      <c r="DBE2" s="74"/>
      <c r="DBF2" s="155"/>
      <c r="DBG2" s="155"/>
      <c r="DBH2" s="135"/>
      <c r="DBI2" s="135"/>
      <c r="DBJ2" s="66"/>
      <c r="DBK2" s="74"/>
      <c r="DBL2" s="155"/>
      <c r="DBM2" s="155"/>
      <c r="DBN2" s="135"/>
      <c r="DBO2" s="135"/>
      <c r="DBP2" s="66"/>
      <c r="DBQ2" s="74"/>
      <c r="DBR2" s="155"/>
      <c r="DBS2" s="155"/>
      <c r="DBT2" s="135"/>
      <c r="DBU2" s="135"/>
      <c r="DBV2" s="66"/>
      <c r="DBW2" s="74"/>
      <c r="DBX2" s="155"/>
      <c r="DBY2" s="155"/>
      <c r="DBZ2" s="135"/>
      <c r="DCA2" s="135"/>
      <c r="DCB2" s="66"/>
      <c r="DCC2" s="74"/>
      <c r="DCD2" s="155"/>
      <c r="DCE2" s="155"/>
      <c r="DCF2" s="135"/>
      <c r="DCG2" s="135"/>
      <c r="DCH2" s="66"/>
      <c r="DCI2" s="74"/>
      <c r="DCJ2" s="155"/>
      <c r="DCK2" s="155"/>
      <c r="DCL2" s="135"/>
      <c r="DCM2" s="135"/>
      <c r="DCN2" s="66"/>
      <c r="DCO2" s="74"/>
      <c r="DCP2" s="155"/>
      <c r="DCQ2" s="155"/>
      <c r="DCR2" s="135"/>
      <c r="DCS2" s="135"/>
      <c r="DCT2" s="66"/>
      <c r="DCU2" s="74"/>
      <c r="DCV2" s="155"/>
      <c r="DCW2" s="155"/>
      <c r="DCX2" s="135"/>
      <c r="DCY2" s="135"/>
      <c r="DCZ2" s="66"/>
      <c r="DDA2" s="74"/>
      <c r="DDB2" s="155"/>
      <c r="DDC2" s="155"/>
      <c r="DDD2" s="135"/>
      <c r="DDE2" s="135"/>
      <c r="DDF2" s="66"/>
      <c r="DDG2" s="74"/>
      <c r="DDH2" s="155"/>
      <c r="DDI2" s="155"/>
      <c r="DDJ2" s="135"/>
      <c r="DDK2" s="135"/>
      <c r="DDL2" s="66"/>
      <c r="DDM2" s="74"/>
      <c r="DDN2" s="155"/>
      <c r="DDO2" s="155"/>
      <c r="DDP2" s="135"/>
      <c r="DDQ2" s="135"/>
      <c r="DDR2" s="66"/>
      <c r="DDS2" s="74"/>
      <c r="DDT2" s="155"/>
      <c r="DDU2" s="155"/>
      <c r="DDV2" s="135"/>
      <c r="DDW2" s="135"/>
      <c r="DDX2" s="66"/>
      <c r="DDY2" s="74"/>
      <c r="DDZ2" s="155"/>
      <c r="DEA2" s="155"/>
      <c r="DEB2" s="135"/>
      <c r="DEC2" s="135"/>
      <c r="DED2" s="66"/>
      <c r="DEE2" s="74"/>
      <c r="DEF2" s="155"/>
      <c r="DEG2" s="155"/>
      <c r="DEH2" s="135"/>
      <c r="DEI2" s="135"/>
      <c r="DEJ2" s="66"/>
      <c r="DEK2" s="74"/>
      <c r="DEL2" s="155"/>
      <c r="DEM2" s="155"/>
      <c r="DEN2" s="135"/>
      <c r="DEO2" s="135"/>
      <c r="DEP2" s="66"/>
      <c r="DEQ2" s="74"/>
      <c r="DER2" s="155"/>
      <c r="DES2" s="155"/>
      <c r="DET2" s="135"/>
      <c r="DEU2" s="135"/>
      <c r="DEV2" s="66"/>
      <c r="DEW2" s="74"/>
      <c r="DEX2" s="155"/>
      <c r="DEY2" s="155"/>
      <c r="DEZ2" s="135"/>
      <c r="DFA2" s="135"/>
      <c r="DFB2" s="66"/>
      <c r="DFC2" s="74"/>
      <c r="DFD2" s="155"/>
      <c r="DFE2" s="155"/>
      <c r="DFF2" s="135"/>
      <c r="DFG2" s="135"/>
      <c r="DFH2" s="66"/>
      <c r="DFI2" s="74"/>
      <c r="DFJ2" s="155"/>
      <c r="DFK2" s="155"/>
      <c r="DFL2" s="135"/>
      <c r="DFM2" s="135"/>
      <c r="DFN2" s="66"/>
      <c r="DFO2" s="74"/>
      <c r="DFP2" s="155"/>
      <c r="DFQ2" s="155"/>
      <c r="DFR2" s="135"/>
      <c r="DFS2" s="135"/>
      <c r="DFT2" s="66"/>
      <c r="DFU2" s="74"/>
      <c r="DFV2" s="155"/>
      <c r="DFW2" s="155"/>
      <c r="DFX2" s="135"/>
      <c r="DFY2" s="135"/>
      <c r="DFZ2" s="66"/>
      <c r="DGA2" s="74"/>
      <c r="DGB2" s="155"/>
      <c r="DGC2" s="155"/>
      <c r="DGD2" s="135"/>
      <c r="DGE2" s="135"/>
      <c r="DGF2" s="66"/>
      <c r="DGG2" s="74"/>
      <c r="DGH2" s="155"/>
      <c r="DGI2" s="155"/>
      <c r="DGJ2" s="135"/>
      <c r="DGK2" s="135"/>
      <c r="DGL2" s="66"/>
      <c r="DGM2" s="74"/>
      <c r="DGN2" s="155"/>
      <c r="DGO2" s="155"/>
      <c r="DGP2" s="135"/>
      <c r="DGQ2" s="135"/>
      <c r="DGR2" s="66"/>
      <c r="DGS2" s="74"/>
      <c r="DGT2" s="155"/>
      <c r="DGU2" s="155"/>
      <c r="DGV2" s="135"/>
      <c r="DGW2" s="135"/>
      <c r="DGX2" s="66"/>
      <c r="DGY2" s="74"/>
      <c r="DGZ2" s="155"/>
      <c r="DHA2" s="155"/>
      <c r="DHB2" s="135"/>
      <c r="DHC2" s="135"/>
      <c r="DHD2" s="66"/>
      <c r="DHE2" s="74"/>
      <c r="DHF2" s="155"/>
      <c r="DHG2" s="155"/>
      <c r="DHH2" s="135"/>
      <c r="DHI2" s="135"/>
      <c r="DHJ2" s="66"/>
      <c r="DHK2" s="74"/>
      <c r="DHL2" s="155"/>
      <c r="DHM2" s="155"/>
      <c r="DHN2" s="135"/>
      <c r="DHO2" s="135"/>
      <c r="DHP2" s="66"/>
      <c r="DHQ2" s="74"/>
      <c r="DHR2" s="155"/>
      <c r="DHS2" s="155"/>
      <c r="DHT2" s="135"/>
      <c r="DHU2" s="135"/>
      <c r="DHV2" s="66"/>
      <c r="DHW2" s="74"/>
      <c r="DHX2" s="155"/>
      <c r="DHY2" s="155"/>
      <c r="DHZ2" s="135"/>
      <c r="DIA2" s="135"/>
      <c r="DIB2" s="66"/>
      <c r="DIC2" s="74"/>
      <c r="DID2" s="155"/>
      <c r="DIE2" s="155"/>
      <c r="DIF2" s="135"/>
      <c r="DIG2" s="135"/>
      <c r="DIH2" s="66"/>
      <c r="DII2" s="74"/>
      <c r="DIJ2" s="155"/>
      <c r="DIK2" s="155"/>
      <c r="DIL2" s="135"/>
      <c r="DIM2" s="135"/>
      <c r="DIN2" s="66"/>
      <c r="DIO2" s="74"/>
      <c r="DIP2" s="155"/>
      <c r="DIQ2" s="155"/>
      <c r="DIR2" s="135"/>
      <c r="DIS2" s="135"/>
      <c r="DIT2" s="66"/>
      <c r="DIU2" s="74"/>
      <c r="DIV2" s="155"/>
      <c r="DIW2" s="155"/>
      <c r="DIX2" s="135"/>
      <c r="DIY2" s="135"/>
      <c r="DIZ2" s="66"/>
      <c r="DJA2" s="74"/>
      <c r="DJB2" s="155"/>
      <c r="DJC2" s="155"/>
      <c r="DJD2" s="135"/>
      <c r="DJE2" s="135"/>
      <c r="DJF2" s="66"/>
      <c r="DJG2" s="74"/>
      <c r="DJH2" s="155"/>
      <c r="DJI2" s="155"/>
      <c r="DJJ2" s="135"/>
      <c r="DJK2" s="135"/>
      <c r="DJL2" s="66"/>
      <c r="DJM2" s="74"/>
      <c r="DJN2" s="155"/>
      <c r="DJO2" s="155"/>
      <c r="DJP2" s="135"/>
      <c r="DJQ2" s="135"/>
      <c r="DJR2" s="66"/>
      <c r="DJS2" s="74"/>
      <c r="DJT2" s="155"/>
      <c r="DJU2" s="155"/>
      <c r="DJV2" s="135"/>
      <c r="DJW2" s="135"/>
      <c r="DJX2" s="66"/>
      <c r="DJY2" s="74"/>
      <c r="DJZ2" s="155"/>
      <c r="DKA2" s="155"/>
      <c r="DKB2" s="135"/>
      <c r="DKC2" s="135"/>
      <c r="DKD2" s="66"/>
      <c r="DKE2" s="74"/>
      <c r="DKF2" s="155"/>
      <c r="DKG2" s="155"/>
      <c r="DKH2" s="135"/>
      <c r="DKI2" s="135"/>
      <c r="DKJ2" s="66"/>
      <c r="DKK2" s="74"/>
      <c r="DKL2" s="155"/>
      <c r="DKM2" s="155"/>
      <c r="DKN2" s="135"/>
      <c r="DKO2" s="135"/>
      <c r="DKP2" s="66"/>
      <c r="DKQ2" s="74"/>
      <c r="DKR2" s="155"/>
      <c r="DKS2" s="155"/>
      <c r="DKT2" s="135"/>
      <c r="DKU2" s="135"/>
      <c r="DKV2" s="66"/>
      <c r="DKW2" s="74"/>
      <c r="DKX2" s="155"/>
      <c r="DKY2" s="155"/>
      <c r="DKZ2" s="135"/>
      <c r="DLA2" s="135"/>
      <c r="DLB2" s="66"/>
      <c r="DLC2" s="74"/>
      <c r="DLD2" s="155"/>
      <c r="DLE2" s="155"/>
      <c r="DLF2" s="135"/>
      <c r="DLG2" s="135"/>
      <c r="DLH2" s="66"/>
      <c r="DLI2" s="74"/>
      <c r="DLJ2" s="155"/>
      <c r="DLK2" s="155"/>
      <c r="DLL2" s="135"/>
      <c r="DLM2" s="135"/>
      <c r="DLN2" s="66"/>
      <c r="DLO2" s="74"/>
      <c r="DLP2" s="155"/>
      <c r="DLQ2" s="155"/>
      <c r="DLR2" s="135"/>
      <c r="DLS2" s="135"/>
      <c r="DLT2" s="66"/>
      <c r="DLU2" s="74"/>
      <c r="DLV2" s="155"/>
      <c r="DLW2" s="155"/>
      <c r="DLX2" s="135"/>
      <c r="DLY2" s="135"/>
      <c r="DLZ2" s="66"/>
      <c r="DMA2" s="74"/>
      <c r="DMB2" s="155"/>
      <c r="DMC2" s="155"/>
      <c r="DMD2" s="135"/>
      <c r="DME2" s="135"/>
      <c r="DMF2" s="66"/>
      <c r="DMG2" s="74"/>
      <c r="DMH2" s="155"/>
      <c r="DMI2" s="155"/>
      <c r="DMJ2" s="135"/>
      <c r="DMK2" s="135"/>
      <c r="DML2" s="66"/>
      <c r="DMM2" s="74"/>
      <c r="DMN2" s="155"/>
      <c r="DMO2" s="155"/>
      <c r="DMP2" s="135"/>
      <c r="DMQ2" s="135"/>
      <c r="DMR2" s="66"/>
      <c r="DMS2" s="74"/>
      <c r="DMT2" s="155"/>
      <c r="DMU2" s="155"/>
      <c r="DMV2" s="135"/>
      <c r="DMW2" s="135"/>
      <c r="DMX2" s="66"/>
      <c r="DMY2" s="74"/>
      <c r="DMZ2" s="155"/>
      <c r="DNA2" s="155"/>
      <c r="DNB2" s="135"/>
      <c r="DNC2" s="135"/>
      <c r="DND2" s="66"/>
      <c r="DNE2" s="74"/>
      <c r="DNF2" s="155"/>
      <c r="DNG2" s="155"/>
      <c r="DNH2" s="135"/>
      <c r="DNI2" s="135"/>
      <c r="DNJ2" s="66"/>
      <c r="DNK2" s="74"/>
      <c r="DNL2" s="155"/>
      <c r="DNM2" s="155"/>
      <c r="DNN2" s="135"/>
      <c r="DNO2" s="135"/>
      <c r="DNP2" s="66"/>
      <c r="DNQ2" s="74"/>
      <c r="DNR2" s="155"/>
      <c r="DNS2" s="155"/>
      <c r="DNT2" s="135"/>
      <c r="DNU2" s="135"/>
      <c r="DNV2" s="66"/>
      <c r="DNW2" s="74"/>
      <c r="DNX2" s="155"/>
      <c r="DNY2" s="155"/>
      <c r="DNZ2" s="135"/>
      <c r="DOA2" s="135"/>
      <c r="DOB2" s="66"/>
      <c r="DOC2" s="74"/>
      <c r="DOD2" s="155"/>
      <c r="DOE2" s="155"/>
      <c r="DOF2" s="135"/>
      <c r="DOG2" s="135"/>
      <c r="DOH2" s="66"/>
      <c r="DOI2" s="74"/>
      <c r="DOJ2" s="155"/>
      <c r="DOK2" s="155"/>
      <c r="DOL2" s="135"/>
      <c r="DOM2" s="135"/>
      <c r="DON2" s="66"/>
      <c r="DOO2" s="74"/>
      <c r="DOP2" s="155"/>
      <c r="DOQ2" s="155"/>
      <c r="DOR2" s="135"/>
      <c r="DOS2" s="135"/>
      <c r="DOT2" s="66"/>
      <c r="DOU2" s="74"/>
      <c r="DOV2" s="155"/>
      <c r="DOW2" s="155"/>
      <c r="DOX2" s="135"/>
      <c r="DOY2" s="135"/>
      <c r="DOZ2" s="66"/>
      <c r="DPA2" s="74"/>
      <c r="DPB2" s="155"/>
      <c r="DPC2" s="155"/>
      <c r="DPD2" s="135"/>
      <c r="DPE2" s="135"/>
      <c r="DPF2" s="66"/>
      <c r="DPG2" s="74"/>
      <c r="DPH2" s="155"/>
      <c r="DPI2" s="155"/>
      <c r="DPJ2" s="135"/>
      <c r="DPK2" s="135"/>
      <c r="DPL2" s="66"/>
      <c r="DPM2" s="74"/>
      <c r="DPN2" s="155"/>
      <c r="DPO2" s="155"/>
      <c r="DPP2" s="135"/>
      <c r="DPQ2" s="135"/>
      <c r="DPR2" s="66"/>
      <c r="DPS2" s="74"/>
      <c r="DPT2" s="155"/>
      <c r="DPU2" s="155"/>
      <c r="DPV2" s="135"/>
      <c r="DPW2" s="135"/>
      <c r="DPX2" s="66"/>
      <c r="DPY2" s="74"/>
      <c r="DPZ2" s="155"/>
      <c r="DQA2" s="155"/>
      <c r="DQB2" s="135"/>
      <c r="DQC2" s="135"/>
      <c r="DQD2" s="66"/>
      <c r="DQE2" s="74"/>
      <c r="DQF2" s="155"/>
      <c r="DQG2" s="155"/>
      <c r="DQH2" s="135"/>
      <c r="DQI2" s="135"/>
      <c r="DQJ2" s="66"/>
      <c r="DQK2" s="74"/>
      <c r="DQL2" s="155"/>
      <c r="DQM2" s="155"/>
      <c r="DQN2" s="135"/>
      <c r="DQO2" s="135"/>
      <c r="DQP2" s="66"/>
      <c r="DQQ2" s="74"/>
      <c r="DQR2" s="155"/>
      <c r="DQS2" s="155"/>
      <c r="DQT2" s="135"/>
      <c r="DQU2" s="135"/>
      <c r="DQV2" s="66"/>
      <c r="DQW2" s="74"/>
      <c r="DQX2" s="155"/>
      <c r="DQY2" s="155"/>
      <c r="DQZ2" s="135"/>
      <c r="DRA2" s="135"/>
      <c r="DRB2" s="66"/>
      <c r="DRC2" s="74"/>
      <c r="DRD2" s="155"/>
      <c r="DRE2" s="155"/>
      <c r="DRF2" s="135"/>
      <c r="DRG2" s="135"/>
      <c r="DRH2" s="66"/>
      <c r="DRI2" s="74"/>
      <c r="DRJ2" s="155"/>
      <c r="DRK2" s="155"/>
      <c r="DRL2" s="135"/>
      <c r="DRM2" s="135"/>
      <c r="DRN2" s="66"/>
      <c r="DRO2" s="74"/>
      <c r="DRP2" s="155"/>
      <c r="DRQ2" s="155"/>
      <c r="DRR2" s="135"/>
      <c r="DRS2" s="135"/>
      <c r="DRT2" s="66"/>
      <c r="DRU2" s="74"/>
      <c r="DRV2" s="155"/>
      <c r="DRW2" s="155"/>
      <c r="DRX2" s="135"/>
      <c r="DRY2" s="135"/>
      <c r="DRZ2" s="66"/>
      <c r="DSA2" s="74"/>
      <c r="DSB2" s="155"/>
      <c r="DSC2" s="155"/>
      <c r="DSD2" s="135"/>
      <c r="DSE2" s="135"/>
      <c r="DSF2" s="66"/>
      <c r="DSG2" s="74"/>
      <c r="DSH2" s="155"/>
      <c r="DSI2" s="155"/>
      <c r="DSJ2" s="135"/>
      <c r="DSK2" s="135"/>
      <c r="DSL2" s="66"/>
      <c r="DSM2" s="74"/>
      <c r="DSN2" s="155"/>
      <c r="DSO2" s="155"/>
      <c r="DSP2" s="135"/>
      <c r="DSQ2" s="135"/>
      <c r="DSR2" s="66"/>
      <c r="DSS2" s="74"/>
      <c r="DST2" s="155"/>
      <c r="DSU2" s="155"/>
      <c r="DSV2" s="135"/>
      <c r="DSW2" s="135"/>
      <c r="DSX2" s="66"/>
      <c r="DSY2" s="74"/>
      <c r="DSZ2" s="155"/>
      <c r="DTA2" s="155"/>
      <c r="DTB2" s="135"/>
      <c r="DTC2" s="135"/>
      <c r="DTD2" s="66"/>
      <c r="DTE2" s="74"/>
      <c r="DTF2" s="155"/>
      <c r="DTG2" s="155"/>
      <c r="DTH2" s="135"/>
      <c r="DTI2" s="135"/>
      <c r="DTJ2" s="66"/>
      <c r="DTK2" s="74"/>
      <c r="DTL2" s="155"/>
      <c r="DTM2" s="155"/>
      <c r="DTN2" s="135"/>
      <c r="DTO2" s="135"/>
      <c r="DTP2" s="66"/>
      <c r="DTQ2" s="74"/>
      <c r="DTR2" s="155"/>
      <c r="DTS2" s="155"/>
      <c r="DTT2" s="135"/>
      <c r="DTU2" s="135"/>
      <c r="DTV2" s="66"/>
      <c r="DTW2" s="74"/>
      <c r="DTX2" s="155"/>
      <c r="DTY2" s="155"/>
      <c r="DTZ2" s="135"/>
      <c r="DUA2" s="135"/>
      <c r="DUB2" s="66"/>
      <c r="DUC2" s="74"/>
      <c r="DUD2" s="155"/>
      <c r="DUE2" s="155"/>
      <c r="DUF2" s="135"/>
      <c r="DUG2" s="135"/>
      <c r="DUH2" s="66"/>
      <c r="DUI2" s="74"/>
      <c r="DUJ2" s="155"/>
      <c r="DUK2" s="155"/>
      <c r="DUL2" s="135"/>
      <c r="DUM2" s="135"/>
      <c r="DUN2" s="66"/>
      <c r="DUO2" s="74"/>
      <c r="DUP2" s="155"/>
      <c r="DUQ2" s="155"/>
      <c r="DUR2" s="135"/>
      <c r="DUS2" s="135"/>
      <c r="DUT2" s="66"/>
      <c r="DUU2" s="74"/>
      <c r="DUV2" s="155"/>
      <c r="DUW2" s="155"/>
      <c r="DUX2" s="135"/>
      <c r="DUY2" s="135"/>
      <c r="DUZ2" s="66"/>
      <c r="DVA2" s="74"/>
      <c r="DVB2" s="155"/>
      <c r="DVC2" s="155"/>
      <c r="DVD2" s="135"/>
      <c r="DVE2" s="135"/>
      <c r="DVF2" s="66"/>
      <c r="DVG2" s="74"/>
      <c r="DVH2" s="155"/>
      <c r="DVI2" s="155"/>
      <c r="DVJ2" s="135"/>
      <c r="DVK2" s="135"/>
      <c r="DVL2" s="66"/>
      <c r="DVM2" s="74"/>
      <c r="DVN2" s="155"/>
      <c r="DVO2" s="155"/>
      <c r="DVP2" s="135"/>
      <c r="DVQ2" s="135"/>
      <c r="DVR2" s="66"/>
      <c r="DVS2" s="74"/>
      <c r="DVT2" s="155"/>
      <c r="DVU2" s="155"/>
      <c r="DVV2" s="135"/>
      <c r="DVW2" s="135"/>
      <c r="DVX2" s="66"/>
      <c r="DVY2" s="74"/>
      <c r="DVZ2" s="155"/>
      <c r="DWA2" s="155"/>
      <c r="DWB2" s="135"/>
      <c r="DWC2" s="135"/>
      <c r="DWD2" s="66"/>
      <c r="DWE2" s="74"/>
      <c r="DWF2" s="155"/>
      <c r="DWG2" s="155"/>
      <c r="DWH2" s="135"/>
      <c r="DWI2" s="135"/>
      <c r="DWJ2" s="66"/>
      <c r="DWK2" s="74"/>
      <c r="DWL2" s="155"/>
      <c r="DWM2" s="155"/>
      <c r="DWN2" s="135"/>
      <c r="DWO2" s="135"/>
      <c r="DWP2" s="66"/>
      <c r="DWQ2" s="74"/>
      <c r="DWR2" s="155"/>
      <c r="DWS2" s="155"/>
      <c r="DWT2" s="135"/>
      <c r="DWU2" s="135"/>
      <c r="DWV2" s="66"/>
      <c r="DWW2" s="74"/>
      <c r="DWX2" s="155"/>
      <c r="DWY2" s="155"/>
      <c r="DWZ2" s="135"/>
      <c r="DXA2" s="135"/>
      <c r="DXB2" s="66"/>
      <c r="DXC2" s="74"/>
      <c r="DXD2" s="155"/>
      <c r="DXE2" s="155"/>
      <c r="DXF2" s="135"/>
      <c r="DXG2" s="135"/>
      <c r="DXH2" s="66"/>
      <c r="DXI2" s="74"/>
      <c r="DXJ2" s="155"/>
      <c r="DXK2" s="155"/>
      <c r="DXL2" s="135"/>
      <c r="DXM2" s="135"/>
      <c r="DXN2" s="66"/>
      <c r="DXO2" s="74"/>
      <c r="DXP2" s="155"/>
      <c r="DXQ2" s="155"/>
      <c r="DXR2" s="135"/>
      <c r="DXS2" s="135"/>
      <c r="DXT2" s="66"/>
      <c r="DXU2" s="74"/>
      <c r="DXV2" s="155"/>
      <c r="DXW2" s="155"/>
      <c r="DXX2" s="135"/>
      <c r="DXY2" s="135"/>
      <c r="DXZ2" s="66"/>
      <c r="DYA2" s="74"/>
      <c r="DYB2" s="155"/>
      <c r="DYC2" s="155"/>
      <c r="DYD2" s="135"/>
      <c r="DYE2" s="135"/>
      <c r="DYF2" s="66"/>
      <c r="DYG2" s="74"/>
      <c r="DYH2" s="155"/>
      <c r="DYI2" s="155"/>
      <c r="DYJ2" s="135"/>
      <c r="DYK2" s="135"/>
      <c r="DYL2" s="66"/>
      <c r="DYM2" s="74"/>
      <c r="DYN2" s="155"/>
      <c r="DYO2" s="155"/>
      <c r="DYP2" s="135"/>
      <c r="DYQ2" s="135"/>
      <c r="DYR2" s="66"/>
      <c r="DYS2" s="74"/>
      <c r="DYT2" s="155"/>
      <c r="DYU2" s="155"/>
      <c r="DYV2" s="135"/>
      <c r="DYW2" s="135"/>
      <c r="DYX2" s="66"/>
      <c r="DYY2" s="74"/>
      <c r="DYZ2" s="155"/>
      <c r="DZA2" s="155"/>
      <c r="DZB2" s="135"/>
      <c r="DZC2" s="135"/>
      <c r="DZD2" s="66"/>
      <c r="DZE2" s="74"/>
      <c r="DZF2" s="155"/>
      <c r="DZG2" s="155"/>
      <c r="DZH2" s="135"/>
      <c r="DZI2" s="135"/>
      <c r="DZJ2" s="66"/>
      <c r="DZK2" s="74"/>
      <c r="DZL2" s="155"/>
      <c r="DZM2" s="155"/>
      <c r="DZN2" s="135"/>
      <c r="DZO2" s="135"/>
      <c r="DZP2" s="66"/>
      <c r="DZQ2" s="74"/>
      <c r="DZR2" s="155"/>
      <c r="DZS2" s="155"/>
      <c r="DZT2" s="135"/>
      <c r="DZU2" s="135"/>
      <c r="DZV2" s="66"/>
      <c r="DZW2" s="74"/>
      <c r="DZX2" s="155"/>
      <c r="DZY2" s="155"/>
      <c r="DZZ2" s="135"/>
      <c r="EAA2" s="135"/>
      <c r="EAB2" s="66"/>
      <c r="EAC2" s="74"/>
      <c r="EAD2" s="155"/>
      <c r="EAE2" s="155"/>
      <c r="EAF2" s="135"/>
      <c r="EAG2" s="135"/>
      <c r="EAH2" s="66"/>
      <c r="EAI2" s="74"/>
      <c r="EAJ2" s="155"/>
      <c r="EAK2" s="155"/>
      <c r="EAL2" s="135"/>
      <c r="EAM2" s="135"/>
      <c r="EAN2" s="66"/>
      <c r="EAO2" s="74"/>
      <c r="EAP2" s="155"/>
      <c r="EAQ2" s="155"/>
      <c r="EAR2" s="135"/>
      <c r="EAS2" s="135"/>
      <c r="EAT2" s="66"/>
      <c r="EAU2" s="74"/>
      <c r="EAV2" s="155"/>
      <c r="EAW2" s="155"/>
      <c r="EAX2" s="135"/>
      <c r="EAY2" s="135"/>
      <c r="EAZ2" s="66"/>
      <c r="EBA2" s="74"/>
      <c r="EBB2" s="155"/>
      <c r="EBC2" s="155"/>
      <c r="EBD2" s="135"/>
      <c r="EBE2" s="135"/>
      <c r="EBF2" s="66"/>
      <c r="EBG2" s="74"/>
      <c r="EBH2" s="155"/>
      <c r="EBI2" s="155"/>
      <c r="EBJ2" s="135"/>
      <c r="EBK2" s="135"/>
      <c r="EBL2" s="66"/>
      <c r="EBM2" s="74"/>
      <c r="EBN2" s="155"/>
      <c r="EBO2" s="155"/>
      <c r="EBP2" s="135"/>
      <c r="EBQ2" s="135"/>
      <c r="EBR2" s="66"/>
      <c r="EBS2" s="74"/>
      <c r="EBT2" s="155"/>
      <c r="EBU2" s="155"/>
      <c r="EBV2" s="135"/>
      <c r="EBW2" s="135"/>
      <c r="EBX2" s="66"/>
      <c r="EBY2" s="74"/>
      <c r="EBZ2" s="155"/>
      <c r="ECA2" s="155"/>
      <c r="ECB2" s="135"/>
      <c r="ECC2" s="135"/>
      <c r="ECD2" s="66"/>
      <c r="ECE2" s="74"/>
      <c r="ECF2" s="155"/>
      <c r="ECG2" s="155"/>
      <c r="ECH2" s="135"/>
      <c r="ECI2" s="135"/>
      <c r="ECJ2" s="66"/>
      <c r="ECK2" s="74"/>
      <c r="ECL2" s="155"/>
      <c r="ECM2" s="155"/>
      <c r="ECN2" s="135"/>
      <c r="ECO2" s="135"/>
      <c r="ECP2" s="66"/>
      <c r="ECQ2" s="74"/>
      <c r="ECR2" s="155"/>
      <c r="ECS2" s="155"/>
      <c r="ECT2" s="135"/>
      <c r="ECU2" s="135"/>
      <c r="ECV2" s="66"/>
      <c r="ECW2" s="74"/>
      <c r="ECX2" s="155"/>
      <c r="ECY2" s="155"/>
      <c r="ECZ2" s="135"/>
      <c r="EDA2" s="135"/>
      <c r="EDB2" s="66"/>
      <c r="EDC2" s="74"/>
      <c r="EDD2" s="155"/>
      <c r="EDE2" s="155"/>
      <c r="EDF2" s="135"/>
      <c r="EDG2" s="135"/>
      <c r="EDH2" s="66"/>
      <c r="EDI2" s="74"/>
      <c r="EDJ2" s="155"/>
      <c r="EDK2" s="155"/>
      <c r="EDL2" s="135"/>
      <c r="EDM2" s="135"/>
      <c r="EDN2" s="66"/>
      <c r="EDO2" s="74"/>
      <c r="EDP2" s="155"/>
      <c r="EDQ2" s="155"/>
      <c r="EDR2" s="135"/>
      <c r="EDS2" s="135"/>
      <c r="EDT2" s="66"/>
      <c r="EDU2" s="74"/>
      <c r="EDV2" s="155"/>
      <c r="EDW2" s="155"/>
      <c r="EDX2" s="135"/>
      <c r="EDY2" s="135"/>
      <c r="EDZ2" s="66"/>
      <c r="EEA2" s="74"/>
      <c r="EEB2" s="155"/>
      <c r="EEC2" s="155"/>
      <c r="EED2" s="135"/>
      <c r="EEE2" s="135"/>
      <c r="EEF2" s="66"/>
      <c r="EEG2" s="74"/>
      <c r="EEH2" s="155"/>
      <c r="EEI2" s="155"/>
      <c r="EEJ2" s="135"/>
      <c r="EEK2" s="135"/>
      <c r="EEL2" s="66"/>
      <c r="EEM2" s="74"/>
      <c r="EEN2" s="155"/>
      <c r="EEO2" s="155"/>
      <c r="EEP2" s="135"/>
      <c r="EEQ2" s="135"/>
      <c r="EER2" s="66"/>
      <c r="EES2" s="74"/>
      <c r="EET2" s="155"/>
      <c r="EEU2" s="155"/>
      <c r="EEV2" s="135"/>
      <c r="EEW2" s="135"/>
      <c r="EEX2" s="66"/>
      <c r="EEY2" s="74"/>
      <c r="EEZ2" s="155"/>
      <c r="EFA2" s="155"/>
      <c r="EFB2" s="135"/>
      <c r="EFC2" s="135"/>
      <c r="EFD2" s="66"/>
      <c r="EFE2" s="74"/>
      <c r="EFF2" s="155"/>
      <c r="EFG2" s="155"/>
      <c r="EFH2" s="135"/>
      <c r="EFI2" s="135"/>
      <c r="EFJ2" s="66"/>
      <c r="EFK2" s="74"/>
      <c r="EFL2" s="155"/>
      <c r="EFM2" s="155"/>
      <c r="EFN2" s="135"/>
      <c r="EFO2" s="135"/>
      <c r="EFP2" s="66"/>
      <c r="EFQ2" s="74"/>
      <c r="EFR2" s="155"/>
      <c r="EFS2" s="155"/>
      <c r="EFT2" s="135"/>
      <c r="EFU2" s="135"/>
      <c r="EFV2" s="66"/>
      <c r="EFW2" s="74"/>
      <c r="EFX2" s="155"/>
      <c r="EFY2" s="155"/>
      <c r="EFZ2" s="135"/>
      <c r="EGA2" s="135"/>
      <c r="EGB2" s="66"/>
      <c r="EGC2" s="74"/>
      <c r="EGD2" s="155"/>
      <c r="EGE2" s="155"/>
      <c r="EGF2" s="135"/>
      <c r="EGG2" s="135"/>
      <c r="EGH2" s="66"/>
      <c r="EGI2" s="74"/>
      <c r="EGJ2" s="155"/>
      <c r="EGK2" s="155"/>
      <c r="EGL2" s="135"/>
      <c r="EGM2" s="135"/>
      <c r="EGN2" s="66"/>
      <c r="EGO2" s="74"/>
      <c r="EGP2" s="155"/>
      <c r="EGQ2" s="155"/>
      <c r="EGR2" s="135"/>
      <c r="EGS2" s="135"/>
      <c r="EGT2" s="66"/>
      <c r="EGU2" s="74"/>
      <c r="EGV2" s="155"/>
      <c r="EGW2" s="155"/>
      <c r="EGX2" s="135"/>
      <c r="EGY2" s="135"/>
      <c r="EGZ2" s="66"/>
      <c r="EHA2" s="74"/>
      <c r="EHB2" s="155"/>
      <c r="EHC2" s="155"/>
      <c r="EHD2" s="135"/>
      <c r="EHE2" s="135"/>
      <c r="EHF2" s="66"/>
      <c r="EHG2" s="74"/>
      <c r="EHH2" s="155"/>
      <c r="EHI2" s="155"/>
      <c r="EHJ2" s="135"/>
      <c r="EHK2" s="135"/>
      <c r="EHL2" s="66"/>
      <c r="EHM2" s="74"/>
      <c r="EHN2" s="155"/>
      <c r="EHO2" s="155"/>
      <c r="EHP2" s="135"/>
      <c r="EHQ2" s="135"/>
      <c r="EHR2" s="66"/>
      <c r="EHS2" s="74"/>
      <c r="EHT2" s="155"/>
      <c r="EHU2" s="155"/>
      <c r="EHV2" s="135"/>
      <c r="EHW2" s="135"/>
      <c r="EHX2" s="66"/>
      <c r="EHY2" s="74"/>
      <c r="EHZ2" s="155"/>
      <c r="EIA2" s="155"/>
      <c r="EIB2" s="135"/>
      <c r="EIC2" s="135"/>
      <c r="EID2" s="66"/>
      <c r="EIE2" s="74"/>
      <c r="EIF2" s="155"/>
      <c r="EIG2" s="155"/>
      <c r="EIH2" s="135"/>
      <c r="EII2" s="135"/>
      <c r="EIJ2" s="66"/>
      <c r="EIK2" s="74"/>
      <c r="EIL2" s="155"/>
      <c r="EIM2" s="155"/>
      <c r="EIN2" s="135"/>
      <c r="EIO2" s="135"/>
      <c r="EIP2" s="66"/>
      <c r="EIQ2" s="74"/>
      <c r="EIR2" s="155"/>
      <c r="EIS2" s="155"/>
      <c r="EIT2" s="135"/>
      <c r="EIU2" s="135"/>
      <c r="EIV2" s="66"/>
      <c r="EIW2" s="74"/>
      <c r="EIX2" s="155"/>
      <c r="EIY2" s="155"/>
      <c r="EIZ2" s="135"/>
      <c r="EJA2" s="135"/>
      <c r="EJB2" s="66"/>
      <c r="EJC2" s="74"/>
      <c r="EJD2" s="155"/>
      <c r="EJE2" s="155"/>
      <c r="EJF2" s="135"/>
      <c r="EJG2" s="135"/>
      <c r="EJH2" s="66"/>
      <c r="EJI2" s="74"/>
      <c r="EJJ2" s="155"/>
      <c r="EJK2" s="155"/>
      <c r="EJL2" s="135"/>
      <c r="EJM2" s="135"/>
      <c r="EJN2" s="66"/>
      <c r="EJO2" s="74"/>
      <c r="EJP2" s="155"/>
      <c r="EJQ2" s="155"/>
      <c r="EJR2" s="135"/>
      <c r="EJS2" s="135"/>
      <c r="EJT2" s="66"/>
      <c r="EJU2" s="74"/>
      <c r="EJV2" s="155"/>
      <c r="EJW2" s="155"/>
      <c r="EJX2" s="135"/>
      <c r="EJY2" s="135"/>
      <c r="EJZ2" s="66"/>
      <c r="EKA2" s="74"/>
      <c r="EKB2" s="155"/>
      <c r="EKC2" s="155"/>
      <c r="EKD2" s="135"/>
      <c r="EKE2" s="135"/>
      <c r="EKF2" s="66"/>
      <c r="EKG2" s="74"/>
      <c r="EKH2" s="155"/>
      <c r="EKI2" s="155"/>
      <c r="EKJ2" s="135"/>
      <c r="EKK2" s="135"/>
      <c r="EKL2" s="66"/>
      <c r="EKM2" s="74"/>
      <c r="EKN2" s="155"/>
      <c r="EKO2" s="155"/>
      <c r="EKP2" s="135"/>
      <c r="EKQ2" s="135"/>
      <c r="EKR2" s="66"/>
      <c r="EKS2" s="74"/>
      <c r="EKT2" s="155"/>
      <c r="EKU2" s="155"/>
      <c r="EKV2" s="135"/>
      <c r="EKW2" s="135"/>
      <c r="EKX2" s="66"/>
      <c r="EKY2" s="74"/>
      <c r="EKZ2" s="155"/>
      <c r="ELA2" s="155"/>
      <c r="ELB2" s="135"/>
      <c r="ELC2" s="135"/>
      <c r="ELD2" s="66"/>
      <c r="ELE2" s="74"/>
      <c r="ELF2" s="155"/>
      <c r="ELG2" s="155"/>
      <c r="ELH2" s="135"/>
      <c r="ELI2" s="135"/>
      <c r="ELJ2" s="66"/>
      <c r="ELK2" s="74"/>
      <c r="ELL2" s="155"/>
      <c r="ELM2" s="155"/>
      <c r="ELN2" s="135"/>
      <c r="ELO2" s="135"/>
      <c r="ELP2" s="66"/>
      <c r="ELQ2" s="74"/>
      <c r="ELR2" s="155"/>
      <c r="ELS2" s="155"/>
      <c r="ELT2" s="135"/>
      <c r="ELU2" s="135"/>
      <c r="ELV2" s="66"/>
      <c r="ELW2" s="74"/>
      <c r="ELX2" s="155"/>
      <c r="ELY2" s="155"/>
      <c r="ELZ2" s="135"/>
      <c r="EMA2" s="135"/>
      <c r="EMB2" s="66"/>
      <c r="EMC2" s="74"/>
      <c r="EMD2" s="155"/>
      <c r="EME2" s="155"/>
      <c r="EMF2" s="135"/>
      <c r="EMG2" s="135"/>
      <c r="EMH2" s="66"/>
      <c r="EMI2" s="74"/>
      <c r="EMJ2" s="155"/>
      <c r="EMK2" s="155"/>
      <c r="EML2" s="135"/>
      <c r="EMM2" s="135"/>
      <c r="EMN2" s="66"/>
      <c r="EMO2" s="74"/>
      <c r="EMP2" s="155"/>
      <c r="EMQ2" s="155"/>
      <c r="EMR2" s="135"/>
      <c r="EMS2" s="135"/>
      <c r="EMT2" s="66"/>
      <c r="EMU2" s="74"/>
      <c r="EMV2" s="155"/>
      <c r="EMW2" s="155"/>
      <c r="EMX2" s="135"/>
      <c r="EMY2" s="135"/>
      <c r="EMZ2" s="66"/>
      <c r="ENA2" s="74"/>
      <c r="ENB2" s="155"/>
      <c r="ENC2" s="155"/>
      <c r="END2" s="135"/>
      <c r="ENE2" s="135"/>
      <c r="ENF2" s="66"/>
      <c r="ENG2" s="74"/>
      <c r="ENH2" s="155"/>
      <c r="ENI2" s="155"/>
      <c r="ENJ2" s="135"/>
      <c r="ENK2" s="135"/>
      <c r="ENL2" s="66"/>
      <c r="ENM2" s="74"/>
      <c r="ENN2" s="155"/>
      <c r="ENO2" s="155"/>
      <c r="ENP2" s="135"/>
      <c r="ENQ2" s="135"/>
      <c r="ENR2" s="66"/>
      <c r="ENS2" s="74"/>
      <c r="ENT2" s="155"/>
      <c r="ENU2" s="155"/>
      <c r="ENV2" s="135"/>
      <c r="ENW2" s="135"/>
      <c r="ENX2" s="66"/>
      <c r="ENY2" s="74"/>
      <c r="ENZ2" s="155"/>
      <c r="EOA2" s="155"/>
      <c r="EOB2" s="135"/>
      <c r="EOC2" s="135"/>
      <c r="EOD2" s="66"/>
      <c r="EOE2" s="74"/>
      <c r="EOF2" s="155"/>
      <c r="EOG2" s="155"/>
      <c r="EOH2" s="135"/>
      <c r="EOI2" s="135"/>
      <c r="EOJ2" s="66"/>
      <c r="EOK2" s="74"/>
      <c r="EOL2" s="155"/>
      <c r="EOM2" s="155"/>
      <c r="EON2" s="135"/>
      <c r="EOO2" s="135"/>
      <c r="EOP2" s="66"/>
      <c r="EOQ2" s="74"/>
      <c r="EOR2" s="155"/>
      <c r="EOS2" s="155"/>
      <c r="EOT2" s="135"/>
      <c r="EOU2" s="135"/>
      <c r="EOV2" s="66"/>
      <c r="EOW2" s="74"/>
      <c r="EOX2" s="155"/>
      <c r="EOY2" s="155"/>
      <c r="EOZ2" s="135"/>
      <c r="EPA2" s="135"/>
      <c r="EPB2" s="66"/>
      <c r="EPC2" s="74"/>
      <c r="EPD2" s="155"/>
      <c r="EPE2" s="155"/>
      <c r="EPF2" s="135"/>
      <c r="EPG2" s="135"/>
      <c r="EPH2" s="66"/>
      <c r="EPI2" s="74"/>
      <c r="EPJ2" s="155"/>
      <c r="EPK2" s="155"/>
      <c r="EPL2" s="135"/>
      <c r="EPM2" s="135"/>
      <c r="EPN2" s="66"/>
      <c r="EPO2" s="74"/>
      <c r="EPP2" s="155"/>
      <c r="EPQ2" s="155"/>
      <c r="EPR2" s="135"/>
      <c r="EPS2" s="135"/>
      <c r="EPT2" s="66"/>
      <c r="EPU2" s="74"/>
      <c r="EPV2" s="155"/>
      <c r="EPW2" s="155"/>
      <c r="EPX2" s="135"/>
      <c r="EPY2" s="135"/>
      <c r="EPZ2" s="66"/>
      <c r="EQA2" s="74"/>
      <c r="EQB2" s="155"/>
      <c r="EQC2" s="155"/>
      <c r="EQD2" s="135"/>
      <c r="EQE2" s="135"/>
      <c r="EQF2" s="66"/>
      <c r="EQG2" s="74"/>
      <c r="EQH2" s="155"/>
      <c r="EQI2" s="155"/>
      <c r="EQJ2" s="135"/>
      <c r="EQK2" s="135"/>
      <c r="EQL2" s="66"/>
      <c r="EQM2" s="74"/>
      <c r="EQN2" s="155"/>
      <c r="EQO2" s="155"/>
      <c r="EQP2" s="135"/>
      <c r="EQQ2" s="135"/>
      <c r="EQR2" s="66"/>
      <c r="EQS2" s="74"/>
      <c r="EQT2" s="155"/>
      <c r="EQU2" s="155"/>
      <c r="EQV2" s="135"/>
      <c r="EQW2" s="135"/>
      <c r="EQX2" s="66"/>
      <c r="EQY2" s="74"/>
      <c r="EQZ2" s="155"/>
      <c r="ERA2" s="155"/>
      <c r="ERB2" s="135"/>
      <c r="ERC2" s="135"/>
      <c r="ERD2" s="66"/>
      <c r="ERE2" s="74"/>
      <c r="ERF2" s="155"/>
      <c r="ERG2" s="155"/>
      <c r="ERH2" s="135"/>
      <c r="ERI2" s="135"/>
      <c r="ERJ2" s="66"/>
      <c r="ERK2" s="74"/>
      <c r="ERL2" s="155"/>
      <c r="ERM2" s="155"/>
      <c r="ERN2" s="135"/>
      <c r="ERO2" s="135"/>
      <c r="ERP2" s="66"/>
      <c r="ERQ2" s="74"/>
      <c r="ERR2" s="155"/>
      <c r="ERS2" s="155"/>
      <c r="ERT2" s="135"/>
      <c r="ERU2" s="135"/>
      <c r="ERV2" s="66"/>
      <c r="ERW2" s="74"/>
      <c r="ERX2" s="155"/>
      <c r="ERY2" s="155"/>
      <c r="ERZ2" s="135"/>
      <c r="ESA2" s="135"/>
      <c r="ESB2" s="66"/>
      <c r="ESC2" s="74"/>
      <c r="ESD2" s="155"/>
      <c r="ESE2" s="155"/>
      <c r="ESF2" s="135"/>
      <c r="ESG2" s="135"/>
      <c r="ESH2" s="66"/>
      <c r="ESI2" s="74"/>
      <c r="ESJ2" s="155"/>
      <c r="ESK2" s="155"/>
      <c r="ESL2" s="135"/>
      <c r="ESM2" s="135"/>
      <c r="ESN2" s="66"/>
      <c r="ESO2" s="74"/>
      <c r="ESP2" s="155"/>
      <c r="ESQ2" s="155"/>
      <c r="ESR2" s="135"/>
      <c r="ESS2" s="135"/>
      <c r="EST2" s="66"/>
      <c r="ESU2" s="74"/>
      <c r="ESV2" s="155"/>
      <c r="ESW2" s="155"/>
      <c r="ESX2" s="135"/>
      <c r="ESY2" s="135"/>
      <c r="ESZ2" s="66"/>
      <c r="ETA2" s="74"/>
      <c r="ETB2" s="155"/>
      <c r="ETC2" s="155"/>
      <c r="ETD2" s="135"/>
      <c r="ETE2" s="135"/>
      <c r="ETF2" s="66"/>
      <c r="ETG2" s="74"/>
      <c r="ETH2" s="155"/>
      <c r="ETI2" s="155"/>
      <c r="ETJ2" s="135"/>
      <c r="ETK2" s="135"/>
      <c r="ETL2" s="66"/>
      <c r="ETM2" s="74"/>
      <c r="ETN2" s="155"/>
      <c r="ETO2" s="155"/>
      <c r="ETP2" s="135"/>
      <c r="ETQ2" s="135"/>
      <c r="ETR2" s="66"/>
      <c r="ETS2" s="74"/>
      <c r="ETT2" s="155"/>
      <c r="ETU2" s="155"/>
      <c r="ETV2" s="135"/>
      <c r="ETW2" s="135"/>
      <c r="ETX2" s="66"/>
      <c r="ETY2" s="74"/>
      <c r="ETZ2" s="155"/>
      <c r="EUA2" s="155"/>
      <c r="EUB2" s="135"/>
      <c r="EUC2" s="135"/>
      <c r="EUD2" s="66"/>
      <c r="EUE2" s="74"/>
      <c r="EUF2" s="155"/>
      <c r="EUG2" s="155"/>
      <c r="EUH2" s="135"/>
      <c r="EUI2" s="135"/>
      <c r="EUJ2" s="66"/>
      <c r="EUK2" s="74"/>
      <c r="EUL2" s="155"/>
      <c r="EUM2" s="155"/>
      <c r="EUN2" s="135"/>
      <c r="EUO2" s="135"/>
      <c r="EUP2" s="66"/>
      <c r="EUQ2" s="74"/>
      <c r="EUR2" s="155"/>
      <c r="EUS2" s="155"/>
      <c r="EUT2" s="135"/>
      <c r="EUU2" s="135"/>
      <c r="EUV2" s="66"/>
      <c r="EUW2" s="74"/>
      <c r="EUX2" s="155"/>
      <c r="EUY2" s="155"/>
      <c r="EUZ2" s="135"/>
      <c r="EVA2" s="135"/>
      <c r="EVB2" s="66"/>
      <c r="EVC2" s="74"/>
      <c r="EVD2" s="155"/>
      <c r="EVE2" s="155"/>
      <c r="EVF2" s="135"/>
      <c r="EVG2" s="135"/>
      <c r="EVH2" s="66"/>
      <c r="EVI2" s="74"/>
      <c r="EVJ2" s="155"/>
      <c r="EVK2" s="155"/>
      <c r="EVL2" s="135"/>
      <c r="EVM2" s="135"/>
      <c r="EVN2" s="66"/>
      <c r="EVO2" s="74"/>
      <c r="EVP2" s="155"/>
      <c r="EVQ2" s="155"/>
      <c r="EVR2" s="135"/>
      <c r="EVS2" s="135"/>
      <c r="EVT2" s="66"/>
      <c r="EVU2" s="74"/>
      <c r="EVV2" s="155"/>
      <c r="EVW2" s="155"/>
      <c r="EVX2" s="135"/>
      <c r="EVY2" s="135"/>
      <c r="EVZ2" s="66"/>
      <c r="EWA2" s="74"/>
      <c r="EWB2" s="155"/>
      <c r="EWC2" s="155"/>
      <c r="EWD2" s="135"/>
      <c r="EWE2" s="135"/>
      <c r="EWF2" s="66"/>
      <c r="EWG2" s="74"/>
      <c r="EWH2" s="155"/>
      <c r="EWI2" s="155"/>
      <c r="EWJ2" s="135"/>
      <c r="EWK2" s="135"/>
      <c r="EWL2" s="66"/>
      <c r="EWM2" s="74"/>
      <c r="EWN2" s="155"/>
      <c r="EWO2" s="155"/>
      <c r="EWP2" s="135"/>
      <c r="EWQ2" s="135"/>
      <c r="EWR2" s="66"/>
      <c r="EWS2" s="74"/>
      <c r="EWT2" s="155"/>
      <c r="EWU2" s="155"/>
      <c r="EWV2" s="135"/>
      <c r="EWW2" s="135"/>
      <c r="EWX2" s="66"/>
      <c r="EWY2" s="74"/>
      <c r="EWZ2" s="155"/>
      <c r="EXA2" s="155"/>
      <c r="EXB2" s="135"/>
      <c r="EXC2" s="135"/>
      <c r="EXD2" s="66"/>
      <c r="EXE2" s="74"/>
      <c r="EXF2" s="155"/>
      <c r="EXG2" s="155"/>
      <c r="EXH2" s="135"/>
      <c r="EXI2" s="135"/>
      <c r="EXJ2" s="66"/>
      <c r="EXK2" s="74"/>
      <c r="EXL2" s="155"/>
      <c r="EXM2" s="155"/>
      <c r="EXN2" s="135"/>
      <c r="EXO2" s="135"/>
      <c r="EXP2" s="66"/>
      <c r="EXQ2" s="74"/>
      <c r="EXR2" s="155"/>
      <c r="EXS2" s="155"/>
      <c r="EXT2" s="135"/>
      <c r="EXU2" s="135"/>
      <c r="EXV2" s="66"/>
      <c r="EXW2" s="74"/>
      <c r="EXX2" s="155"/>
      <c r="EXY2" s="155"/>
      <c r="EXZ2" s="135"/>
      <c r="EYA2" s="135"/>
      <c r="EYB2" s="66"/>
      <c r="EYC2" s="74"/>
      <c r="EYD2" s="155"/>
      <c r="EYE2" s="155"/>
      <c r="EYF2" s="135"/>
      <c r="EYG2" s="135"/>
      <c r="EYH2" s="66"/>
      <c r="EYI2" s="74"/>
      <c r="EYJ2" s="155"/>
      <c r="EYK2" s="155"/>
      <c r="EYL2" s="135"/>
      <c r="EYM2" s="135"/>
      <c r="EYN2" s="66"/>
      <c r="EYO2" s="74"/>
      <c r="EYP2" s="155"/>
      <c r="EYQ2" s="155"/>
      <c r="EYR2" s="135"/>
      <c r="EYS2" s="135"/>
      <c r="EYT2" s="66"/>
      <c r="EYU2" s="74"/>
      <c r="EYV2" s="155"/>
      <c r="EYW2" s="155"/>
      <c r="EYX2" s="135"/>
      <c r="EYY2" s="135"/>
      <c r="EYZ2" s="66"/>
      <c r="EZA2" s="74"/>
      <c r="EZB2" s="155"/>
      <c r="EZC2" s="155"/>
      <c r="EZD2" s="135"/>
      <c r="EZE2" s="135"/>
      <c r="EZF2" s="66"/>
      <c r="EZG2" s="74"/>
      <c r="EZH2" s="155"/>
      <c r="EZI2" s="155"/>
      <c r="EZJ2" s="135"/>
      <c r="EZK2" s="135"/>
      <c r="EZL2" s="66"/>
      <c r="EZM2" s="74"/>
      <c r="EZN2" s="155"/>
      <c r="EZO2" s="155"/>
      <c r="EZP2" s="135"/>
      <c r="EZQ2" s="135"/>
      <c r="EZR2" s="66"/>
      <c r="EZS2" s="74"/>
      <c r="EZT2" s="155"/>
      <c r="EZU2" s="155"/>
      <c r="EZV2" s="135"/>
      <c r="EZW2" s="135"/>
      <c r="EZX2" s="66"/>
      <c r="EZY2" s="74"/>
      <c r="EZZ2" s="155"/>
      <c r="FAA2" s="155"/>
      <c r="FAB2" s="135"/>
      <c r="FAC2" s="135"/>
      <c r="FAD2" s="66"/>
      <c r="FAE2" s="74"/>
      <c r="FAF2" s="155"/>
      <c r="FAG2" s="155"/>
      <c r="FAH2" s="135"/>
      <c r="FAI2" s="135"/>
      <c r="FAJ2" s="66"/>
      <c r="FAK2" s="74"/>
      <c r="FAL2" s="155"/>
      <c r="FAM2" s="155"/>
      <c r="FAN2" s="135"/>
      <c r="FAO2" s="135"/>
      <c r="FAP2" s="66"/>
      <c r="FAQ2" s="74"/>
      <c r="FAR2" s="155"/>
      <c r="FAS2" s="155"/>
      <c r="FAT2" s="135"/>
      <c r="FAU2" s="135"/>
      <c r="FAV2" s="66"/>
      <c r="FAW2" s="74"/>
      <c r="FAX2" s="155"/>
      <c r="FAY2" s="155"/>
      <c r="FAZ2" s="135"/>
      <c r="FBA2" s="135"/>
      <c r="FBB2" s="66"/>
      <c r="FBC2" s="74"/>
      <c r="FBD2" s="155"/>
      <c r="FBE2" s="155"/>
      <c r="FBF2" s="135"/>
      <c r="FBG2" s="135"/>
      <c r="FBH2" s="66"/>
      <c r="FBI2" s="74"/>
      <c r="FBJ2" s="155"/>
      <c r="FBK2" s="155"/>
      <c r="FBL2" s="135"/>
      <c r="FBM2" s="135"/>
      <c r="FBN2" s="66"/>
      <c r="FBO2" s="74"/>
      <c r="FBP2" s="155"/>
      <c r="FBQ2" s="155"/>
      <c r="FBR2" s="135"/>
      <c r="FBS2" s="135"/>
      <c r="FBT2" s="66"/>
      <c r="FBU2" s="74"/>
      <c r="FBV2" s="155"/>
      <c r="FBW2" s="155"/>
      <c r="FBX2" s="135"/>
      <c r="FBY2" s="135"/>
      <c r="FBZ2" s="66"/>
      <c r="FCA2" s="74"/>
      <c r="FCB2" s="155"/>
      <c r="FCC2" s="155"/>
      <c r="FCD2" s="135"/>
      <c r="FCE2" s="135"/>
      <c r="FCF2" s="66"/>
      <c r="FCG2" s="74"/>
      <c r="FCH2" s="155"/>
      <c r="FCI2" s="155"/>
      <c r="FCJ2" s="135"/>
      <c r="FCK2" s="135"/>
      <c r="FCL2" s="66"/>
      <c r="FCM2" s="74"/>
      <c r="FCN2" s="155"/>
      <c r="FCO2" s="155"/>
      <c r="FCP2" s="135"/>
      <c r="FCQ2" s="135"/>
      <c r="FCR2" s="66"/>
      <c r="FCS2" s="74"/>
      <c r="FCT2" s="155"/>
      <c r="FCU2" s="155"/>
      <c r="FCV2" s="135"/>
      <c r="FCW2" s="135"/>
      <c r="FCX2" s="66"/>
      <c r="FCY2" s="74"/>
      <c r="FCZ2" s="155"/>
      <c r="FDA2" s="155"/>
      <c r="FDB2" s="135"/>
      <c r="FDC2" s="135"/>
      <c r="FDD2" s="66"/>
      <c r="FDE2" s="74"/>
      <c r="FDF2" s="155"/>
      <c r="FDG2" s="155"/>
      <c r="FDH2" s="135"/>
      <c r="FDI2" s="135"/>
      <c r="FDJ2" s="66"/>
      <c r="FDK2" s="74"/>
      <c r="FDL2" s="155"/>
      <c r="FDM2" s="155"/>
      <c r="FDN2" s="135"/>
      <c r="FDO2" s="135"/>
      <c r="FDP2" s="66"/>
      <c r="FDQ2" s="74"/>
      <c r="FDR2" s="155"/>
      <c r="FDS2" s="155"/>
      <c r="FDT2" s="135"/>
      <c r="FDU2" s="135"/>
      <c r="FDV2" s="66"/>
      <c r="FDW2" s="74"/>
      <c r="FDX2" s="155"/>
      <c r="FDY2" s="155"/>
      <c r="FDZ2" s="135"/>
      <c r="FEA2" s="135"/>
      <c r="FEB2" s="66"/>
      <c r="FEC2" s="74"/>
      <c r="FED2" s="155"/>
      <c r="FEE2" s="155"/>
      <c r="FEF2" s="135"/>
      <c r="FEG2" s="135"/>
      <c r="FEH2" s="66"/>
      <c r="FEI2" s="74"/>
      <c r="FEJ2" s="155"/>
      <c r="FEK2" s="155"/>
      <c r="FEL2" s="135"/>
      <c r="FEM2" s="135"/>
      <c r="FEN2" s="66"/>
      <c r="FEO2" s="74"/>
      <c r="FEP2" s="155"/>
      <c r="FEQ2" s="155"/>
      <c r="FER2" s="135"/>
      <c r="FES2" s="135"/>
      <c r="FET2" s="66"/>
      <c r="FEU2" s="74"/>
      <c r="FEV2" s="155"/>
      <c r="FEW2" s="155"/>
      <c r="FEX2" s="135"/>
      <c r="FEY2" s="135"/>
      <c r="FEZ2" s="66"/>
      <c r="FFA2" s="74"/>
      <c r="FFB2" s="155"/>
      <c r="FFC2" s="155"/>
      <c r="FFD2" s="135"/>
      <c r="FFE2" s="135"/>
      <c r="FFF2" s="66"/>
      <c r="FFG2" s="74"/>
      <c r="FFH2" s="155"/>
      <c r="FFI2" s="155"/>
      <c r="FFJ2" s="135"/>
      <c r="FFK2" s="135"/>
      <c r="FFL2" s="66"/>
      <c r="FFM2" s="74"/>
      <c r="FFN2" s="155"/>
      <c r="FFO2" s="155"/>
      <c r="FFP2" s="135"/>
      <c r="FFQ2" s="135"/>
      <c r="FFR2" s="66"/>
      <c r="FFS2" s="74"/>
      <c r="FFT2" s="155"/>
      <c r="FFU2" s="155"/>
      <c r="FFV2" s="135"/>
      <c r="FFW2" s="135"/>
      <c r="FFX2" s="66"/>
      <c r="FFY2" s="74"/>
      <c r="FFZ2" s="155"/>
      <c r="FGA2" s="155"/>
      <c r="FGB2" s="135"/>
      <c r="FGC2" s="135"/>
      <c r="FGD2" s="66"/>
      <c r="FGE2" s="74"/>
      <c r="FGF2" s="155"/>
      <c r="FGG2" s="155"/>
      <c r="FGH2" s="135"/>
      <c r="FGI2" s="135"/>
      <c r="FGJ2" s="66"/>
      <c r="FGK2" s="74"/>
      <c r="FGL2" s="155"/>
      <c r="FGM2" s="155"/>
      <c r="FGN2" s="135"/>
      <c r="FGO2" s="135"/>
      <c r="FGP2" s="66"/>
      <c r="FGQ2" s="74"/>
      <c r="FGR2" s="155"/>
      <c r="FGS2" s="155"/>
      <c r="FGT2" s="135"/>
      <c r="FGU2" s="135"/>
      <c r="FGV2" s="66"/>
      <c r="FGW2" s="74"/>
      <c r="FGX2" s="155"/>
      <c r="FGY2" s="155"/>
      <c r="FGZ2" s="135"/>
      <c r="FHA2" s="135"/>
      <c r="FHB2" s="66"/>
      <c r="FHC2" s="74"/>
      <c r="FHD2" s="155"/>
      <c r="FHE2" s="155"/>
      <c r="FHF2" s="135"/>
      <c r="FHG2" s="135"/>
      <c r="FHH2" s="66"/>
      <c r="FHI2" s="74"/>
      <c r="FHJ2" s="155"/>
      <c r="FHK2" s="155"/>
      <c r="FHL2" s="135"/>
      <c r="FHM2" s="135"/>
      <c r="FHN2" s="66"/>
      <c r="FHO2" s="74"/>
      <c r="FHP2" s="155"/>
      <c r="FHQ2" s="155"/>
      <c r="FHR2" s="135"/>
      <c r="FHS2" s="135"/>
      <c r="FHT2" s="66"/>
      <c r="FHU2" s="74"/>
      <c r="FHV2" s="155"/>
      <c r="FHW2" s="155"/>
      <c r="FHX2" s="135"/>
      <c r="FHY2" s="135"/>
      <c r="FHZ2" s="66"/>
      <c r="FIA2" s="74"/>
      <c r="FIB2" s="155"/>
      <c r="FIC2" s="155"/>
      <c r="FID2" s="135"/>
      <c r="FIE2" s="135"/>
      <c r="FIF2" s="66"/>
      <c r="FIG2" s="74"/>
      <c r="FIH2" s="155"/>
      <c r="FII2" s="155"/>
      <c r="FIJ2" s="135"/>
      <c r="FIK2" s="135"/>
      <c r="FIL2" s="66"/>
      <c r="FIM2" s="74"/>
      <c r="FIN2" s="155"/>
      <c r="FIO2" s="155"/>
      <c r="FIP2" s="135"/>
      <c r="FIQ2" s="135"/>
      <c r="FIR2" s="66"/>
      <c r="FIS2" s="74"/>
      <c r="FIT2" s="155"/>
      <c r="FIU2" s="155"/>
      <c r="FIV2" s="135"/>
      <c r="FIW2" s="135"/>
      <c r="FIX2" s="66"/>
      <c r="FIY2" s="74"/>
      <c r="FIZ2" s="155"/>
      <c r="FJA2" s="155"/>
      <c r="FJB2" s="135"/>
      <c r="FJC2" s="135"/>
      <c r="FJD2" s="66"/>
      <c r="FJE2" s="74"/>
      <c r="FJF2" s="155"/>
      <c r="FJG2" s="155"/>
      <c r="FJH2" s="135"/>
      <c r="FJI2" s="135"/>
      <c r="FJJ2" s="66"/>
      <c r="FJK2" s="74"/>
      <c r="FJL2" s="155"/>
      <c r="FJM2" s="155"/>
      <c r="FJN2" s="135"/>
      <c r="FJO2" s="135"/>
      <c r="FJP2" s="66"/>
      <c r="FJQ2" s="74"/>
      <c r="FJR2" s="155"/>
      <c r="FJS2" s="155"/>
      <c r="FJT2" s="135"/>
      <c r="FJU2" s="135"/>
      <c r="FJV2" s="66"/>
      <c r="FJW2" s="74"/>
      <c r="FJX2" s="155"/>
      <c r="FJY2" s="155"/>
      <c r="FJZ2" s="135"/>
      <c r="FKA2" s="135"/>
      <c r="FKB2" s="66"/>
      <c r="FKC2" s="74"/>
      <c r="FKD2" s="155"/>
      <c r="FKE2" s="155"/>
      <c r="FKF2" s="135"/>
      <c r="FKG2" s="135"/>
      <c r="FKH2" s="66"/>
      <c r="FKI2" s="74"/>
      <c r="FKJ2" s="155"/>
      <c r="FKK2" s="155"/>
      <c r="FKL2" s="135"/>
      <c r="FKM2" s="135"/>
      <c r="FKN2" s="66"/>
      <c r="FKO2" s="74"/>
      <c r="FKP2" s="155"/>
      <c r="FKQ2" s="155"/>
      <c r="FKR2" s="135"/>
      <c r="FKS2" s="135"/>
      <c r="FKT2" s="66"/>
      <c r="FKU2" s="74"/>
      <c r="FKV2" s="155"/>
      <c r="FKW2" s="155"/>
      <c r="FKX2" s="135"/>
      <c r="FKY2" s="135"/>
      <c r="FKZ2" s="66"/>
      <c r="FLA2" s="74"/>
      <c r="FLB2" s="155"/>
      <c r="FLC2" s="155"/>
      <c r="FLD2" s="135"/>
      <c r="FLE2" s="135"/>
      <c r="FLF2" s="66"/>
      <c r="FLG2" s="74"/>
      <c r="FLH2" s="155"/>
      <c r="FLI2" s="155"/>
      <c r="FLJ2" s="135"/>
      <c r="FLK2" s="135"/>
      <c r="FLL2" s="66"/>
      <c r="FLM2" s="74"/>
      <c r="FLN2" s="155"/>
      <c r="FLO2" s="155"/>
      <c r="FLP2" s="135"/>
      <c r="FLQ2" s="135"/>
      <c r="FLR2" s="66"/>
      <c r="FLS2" s="74"/>
      <c r="FLT2" s="155"/>
      <c r="FLU2" s="155"/>
      <c r="FLV2" s="135"/>
      <c r="FLW2" s="135"/>
      <c r="FLX2" s="66"/>
      <c r="FLY2" s="74"/>
      <c r="FLZ2" s="155"/>
      <c r="FMA2" s="155"/>
      <c r="FMB2" s="135"/>
      <c r="FMC2" s="135"/>
      <c r="FMD2" s="66"/>
      <c r="FME2" s="74"/>
      <c r="FMF2" s="155"/>
      <c r="FMG2" s="155"/>
      <c r="FMH2" s="135"/>
      <c r="FMI2" s="135"/>
      <c r="FMJ2" s="66"/>
      <c r="FMK2" s="74"/>
      <c r="FML2" s="155"/>
      <c r="FMM2" s="155"/>
      <c r="FMN2" s="135"/>
      <c r="FMO2" s="135"/>
      <c r="FMP2" s="66"/>
      <c r="FMQ2" s="74"/>
      <c r="FMR2" s="155"/>
      <c r="FMS2" s="155"/>
      <c r="FMT2" s="135"/>
      <c r="FMU2" s="135"/>
      <c r="FMV2" s="66"/>
      <c r="FMW2" s="74"/>
      <c r="FMX2" s="155"/>
      <c r="FMY2" s="155"/>
      <c r="FMZ2" s="135"/>
      <c r="FNA2" s="135"/>
      <c r="FNB2" s="66"/>
      <c r="FNC2" s="74"/>
      <c r="FND2" s="155"/>
      <c r="FNE2" s="155"/>
      <c r="FNF2" s="135"/>
      <c r="FNG2" s="135"/>
      <c r="FNH2" s="66"/>
      <c r="FNI2" s="74"/>
      <c r="FNJ2" s="155"/>
      <c r="FNK2" s="155"/>
      <c r="FNL2" s="135"/>
      <c r="FNM2" s="135"/>
      <c r="FNN2" s="66"/>
      <c r="FNO2" s="74"/>
      <c r="FNP2" s="155"/>
      <c r="FNQ2" s="155"/>
      <c r="FNR2" s="135"/>
      <c r="FNS2" s="135"/>
      <c r="FNT2" s="66"/>
      <c r="FNU2" s="74"/>
      <c r="FNV2" s="155"/>
      <c r="FNW2" s="155"/>
      <c r="FNX2" s="135"/>
      <c r="FNY2" s="135"/>
      <c r="FNZ2" s="66"/>
      <c r="FOA2" s="74"/>
      <c r="FOB2" s="155"/>
      <c r="FOC2" s="155"/>
      <c r="FOD2" s="135"/>
      <c r="FOE2" s="135"/>
      <c r="FOF2" s="66"/>
      <c r="FOG2" s="74"/>
      <c r="FOH2" s="155"/>
      <c r="FOI2" s="155"/>
      <c r="FOJ2" s="135"/>
      <c r="FOK2" s="135"/>
      <c r="FOL2" s="66"/>
      <c r="FOM2" s="74"/>
      <c r="FON2" s="155"/>
      <c r="FOO2" s="155"/>
      <c r="FOP2" s="135"/>
      <c r="FOQ2" s="135"/>
      <c r="FOR2" s="66"/>
      <c r="FOS2" s="74"/>
      <c r="FOT2" s="155"/>
      <c r="FOU2" s="155"/>
      <c r="FOV2" s="135"/>
      <c r="FOW2" s="135"/>
      <c r="FOX2" s="66"/>
      <c r="FOY2" s="74"/>
      <c r="FOZ2" s="155"/>
      <c r="FPA2" s="155"/>
      <c r="FPB2" s="135"/>
      <c r="FPC2" s="135"/>
      <c r="FPD2" s="66"/>
      <c r="FPE2" s="74"/>
      <c r="FPF2" s="155"/>
      <c r="FPG2" s="155"/>
      <c r="FPH2" s="135"/>
      <c r="FPI2" s="135"/>
      <c r="FPJ2" s="66"/>
      <c r="FPK2" s="74"/>
      <c r="FPL2" s="155"/>
      <c r="FPM2" s="155"/>
      <c r="FPN2" s="135"/>
      <c r="FPO2" s="135"/>
      <c r="FPP2" s="66"/>
      <c r="FPQ2" s="74"/>
      <c r="FPR2" s="155"/>
      <c r="FPS2" s="155"/>
      <c r="FPT2" s="135"/>
      <c r="FPU2" s="135"/>
      <c r="FPV2" s="66"/>
      <c r="FPW2" s="74"/>
      <c r="FPX2" s="155"/>
      <c r="FPY2" s="155"/>
      <c r="FPZ2" s="135"/>
      <c r="FQA2" s="135"/>
      <c r="FQB2" s="66"/>
      <c r="FQC2" s="74"/>
      <c r="FQD2" s="155"/>
      <c r="FQE2" s="155"/>
      <c r="FQF2" s="135"/>
      <c r="FQG2" s="135"/>
      <c r="FQH2" s="66"/>
      <c r="FQI2" s="74"/>
      <c r="FQJ2" s="155"/>
      <c r="FQK2" s="155"/>
      <c r="FQL2" s="135"/>
      <c r="FQM2" s="135"/>
      <c r="FQN2" s="66"/>
      <c r="FQO2" s="74"/>
      <c r="FQP2" s="155"/>
      <c r="FQQ2" s="155"/>
      <c r="FQR2" s="135"/>
      <c r="FQS2" s="135"/>
      <c r="FQT2" s="66"/>
      <c r="FQU2" s="74"/>
      <c r="FQV2" s="155"/>
      <c r="FQW2" s="155"/>
      <c r="FQX2" s="135"/>
      <c r="FQY2" s="135"/>
      <c r="FQZ2" s="66"/>
      <c r="FRA2" s="74"/>
      <c r="FRB2" s="155"/>
      <c r="FRC2" s="155"/>
      <c r="FRD2" s="135"/>
      <c r="FRE2" s="135"/>
      <c r="FRF2" s="66"/>
      <c r="FRG2" s="74"/>
      <c r="FRH2" s="155"/>
      <c r="FRI2" s="155"/>
      <c r="FRJ2" s="135"/>
      <c r="FRK2" s="135"/>
      <c r="FRL2" s="66"/>
      <c r="FRM2" s="74"/>
      <c r="FRN2" s="155"/>
      <c r="FRO2" s="155"/>
      <c r="FRP2" s="135"/>
      <c r="FRQ2" s="135"/>
      <c r="FRR2" s="66"/>
      <c r="FRS2" s="74"/>
      <c r="FRT2" s="155"/>
      <c r="FRU2" s="155"/>
      <c r="FRV2" s="135"/>
      <c r="FRW2" s="135"/>
      <c r="FRX2" s="66"/>
      <c r="FRY2" s="74"/>
      <c r="FRZ2" s="155"/>
      <c r="FSA2" s="155"/>
      <c r="FSB2" s="135"/>
      <c r="FSC2" s="135"/>
      <c r="FSD2" s="66"/>
      <c r="FSE2" s="74"/>
      <c r="FSF2" s="155"/>
      <c r="FSG2" s="155"/>
      <c r="FSH2" s="135"/>
      <c r="FSI2" s="135"/>
      <c r="FSJ2" s="66"/>
      <c r="FSK2" s="74"/>
      <c r="FSL2" s="155"/>
      <c r="FSM2" s="155"/>
      <c r="FSN2" s="135"/>
      <c r="FSO2" s="135"/>
      <c r="FSP2" s="66"/>
      <c r="FSQ2" s="74"/>
      <c r="FSR2" s="155"/>
      <c r="FSS2" s="155"/>
      <c r="FST2" s="135"/>
      <c r="FSU2" s="135"/>
      <c r="FSV2" s="66"/>
      <c r="FSW2" s="74"/>
      <c r="FSX2" s="155"/>
      <c r="FSY2" s="155"/>
      <c r="FSZ2" s="135"/>
      <c r="FTA2" s="135"/>
      <c r="FTB2" s="66"/>
      <c r="FTC2" s="74"/>
      <c r="FTD2" s="155"/>
      <c r="FTE2" s="155"/>
      <c r="FTF2" s="135"/>
      <c r="FTG2" s="135"/>
      <c r="FTH2" s="66"/>
      <c r="FTI2" s="74"/>
      <c r="FTJ2" s="155"/>
      <c r="FTK2" s="155"/>
      <c r="FTL2" s="135"/>
      <c r="FTM2" s="135"/>
      <c r="FTN2" s="66"/>
      <c r="FTO2" s="74"/>
      <c r="FTP2" s="155"/>
      <c r="FTQ2" s="155"/>
      <c r="FTR2" s="135"/>
      <c r="FTS2" s="135"/>
      <c r="FTT2" s="66"/>
      <c r="FTU2" s="74"/>
      <c r="FTV2" s="155"/>
      <c r="FTW2" s="155"/>
      <c r="FTX2" s="135"/>
      <c r="FTY2" s="135"/>
      <c r="FTZ2" s="66"/>
      <c r="FUA2" s="74"/>
      <c r="FUB2" s="155"/>
      <c r="FUC2" s="155"/>
      <c r="FUD2" s="135"/>
      <c r="FUE2" s="135"/>
      <c r="FUF2" s="66"/>
      <c r="FUG2" s="74"/>
      <c r="FUH2" s="155"/>
      <c r="FUI2" s="155"/>
      <c r="FUJ2" s="135"/>
      <c r="FUK2" s="135"/>
      <c r="FUL2" s="66"/>
      <c r="FUM2" s="74"/>
      <c r="FUN2" s="155"/>
      <c r="FUO2" s="155"/>
      <c r="FUP2" s="135"/>
      <c r="FUQ2" s="135"/>
      <c r="FUR2" s="66"/>
      <c r="FUS2" s="74"/>
      <c r="FUT2" s="155"/>
      <c r="FUU2" s="155"/>
      <c r="FUV2" s="135"/>
      <c r="FUW2" s="135"/>
      <c r="FUX2" s="66"/>
      <c r="FUY2" s="74"/>
      <c r="FUZ2" s="155"/>
      <c r="FVA2" s="155"/>
      <c r="FVB2" s="135"/>
      <c r="FVC2" s="135"/>
      <c r="FVD2" s="66"/>
      <c r="FVE2" s="74"/>
      <c r="FVF2" s="155"/>
      <c r="FVG2" s="155"/>
      <c r="FVH2" s="135"/>
      <c r="FVI2" s="135"/>
      <c r="FVJ2" s="66"/>
      <c r="FVK2" s="74"/>
      <c r="FVL2" s="155"/>
      <c r="FVM2" s="155"/>
      <c r="FVN2" s="135"/>
      <c r="FVO2" s="135"/>
      <c r="FVP2" s="66"/>
      <c r="FVQ2" s="74"/>
      <c r="FVR2" s="155"/>
      <c r="FVS2" s="155"/>
      <c r="FVT2" s="135"/>
      <c r="FVU2" s="135"/>
      <c r="FVV2" s="66"/>
      <c r="FVW2" s="74"/>
      <c r="FVX2" s="155"/>
      <c r="FVY2" s="155"/>
      <c r="FVZ2" s="135"/>
      <c r="FWA2" s="135"/>
      <c r="FWB2" s="66"/>
      <c r="FWC2" s="74"/>
      <c r="FWD2" s="155"/>
      <c r="FWE2" s="155"/>
      <c r="FWF2" s="135"/>
      <c r="FWG2" s="135"/>
      <c r="FWH2" s="66"/>
      <c r="FWI2" s="74"/>
      <c r="FWJ2" s="155"/>
      <c r="FWK2" s="155"/>
      <c r="FWL2" s="135"/>
      <c r="FWM2" s="135"/>
      <c r="FWN2" s="66"/>
      <c r="FWO2" s="74"/>
      <c r="FWP2" s="155"/>
      <c r="FWQ2" s="155"/>
      <c r="FWR2" s="135"/>
      <c r="FWS2" s="135"/>
      <c r="FWT2" s="66"/>
      <c r="FWU2" s="74"/>
      <c r="FWV2" s="155"/>
      <c r="FWW2" s="155"/>
      <c r="FWX2" s="135"/>
      <c r="FWY2" s="135"/>
      <c r="FWZ2" s="66"/>
      <c r="FXA2" s="74"/>
      <c r="FXB2" s="155"/>
      <c r="FXC2" s="155"/>
      <c r="FXD2" s="135"/>
      <c r="FXE2" s="135"/>
      <c r="FXF2" s="66"/>
      <c r="FXG2" s="74"/>
      <c r="FXH2" s="155"/>
      <c r="FXI2" s="155"/>
      <c r="FXJ2" s="135"/>
      <c r="FXK2" s="135"/>
      <c r="FXL2" s="66"/>
      <c r="FXM2" s="74"/>
      <c r="FXN2" s="155"/>
      <c r="FXO2" s="155"/>
      <c r="FXP2" s="135"/>
      <c r="FXQ2" s="135"/>
      <c r="FXR2" s="66"/>
      <c r="FXS2" s="74"/>
      <c r="FXT2" s="155"/>
      <c r="FXU2" s="155"/>
      <c r="FXV2" s="135"/>
      <c r="FXW2" s="135"/>
      <c r="FXX2" s="66"/>
      <c r="FXY2" s="74"/>
      <c r="FXZ2" s="155"/>
      <c r="FYA2" s="155"/>
      <c r="FYB2" s="135"/>
      <c r="FYC2" s="135"/>
      <c r="FYD2" s="66"/>
      <c r="FYE2" s="74"/>
      <c r="FYF2" s="155"/>
      <c r="FYG2" s="155"/>
      <c r="FYH2" s="135"/>
      <c r="FYI2" s="135"/>
      <c r="FYJ2" s="66"/>
      <c r="FYK2" s="74"/>
      <c r="FYL2" s="155"/>
      <c r="FYM2" s="155"/>
      <c r="FYN2" s="135"/>
      <c r="FYO2" s="135"/>
      <c r="FYP2" s="66"/>
      <c r="FYQ2" s="74"/>
      <c r="FYR2" s="155"/>
      <c r="FYS2" s="155"/>
      <c r="FYT2" s="135"/>
      <c r="FYU2" s="135"/>
      <c r="FYV2" s="66"/>
      <c r="FYW2" s="74"/>
      <c r="FYX2" s="155"/>
      <c r="FYY2" s="155"/>
      <c r="FYZ2" s="135"/>
      <c r="FZA2" s="135"/>
      <c r="FZB2" s="66"/>
      <c r="FZC2" s="74"/>
      <c r="FZD2" s="155"/>
      <c r="FZE2" s="155"/>
      <c r="FZF2" s="135"/>
      <c r="FZG2" s="135"/>
      <c r="FZH2" s="66"/>
      <c r="FZI2" s="74"/>
      <c r="FZJ2" s="155"/>
      <c r="FZK2" s="155"/>
      <c r="FZL2" s="135"/>
      <c r="FZM2" s="135"/>
      <c r="FZN2" s="66"/>
      <c r="FZO2" s="74"/>
      <c r="FZP2" s="155"/>
      <c r="FZQ2" s="155"/>
      <c r="FZR2" s="135"/>
      <c r="FZS2" s="135"/>
      <c r="FZT2" s="66"/>
      <c r="FZU2" s="74"/>
      <c r="FZV2" s="155"/>
      <c r="FZW2" s="155"/>
      <c r="FZX2" s="135"/>
      <c r="FZY2" s="135"/>
      <c r="FZZ2" s="66"/>
      <c r="GAA2" s="74"/>
      <c r="GAB2" s="155"/>
      <c r="GAC2" s="155"/>
      <c r="GAD2" s="135"/>
      <c r="GAE2" s="135"/>
      <c r="GAF2" s="66"/>
      <c r="GAG2" s="74"/>
      <c r="GAH2" s="155"/>
      <c r="GAI2" s="155"/>
      <c r="GAJ2" s="135"/>
      <c r="GAK2" s="135"/>
      <c r="GAL2" s="66"/>
      <c r="GAM2" s="74"/>
      <c r="GAN2" s="155"/>
      <c r="GAO2" s="155"/>
      <c r="GAP2" s="135"/>
      <c r="GAQ2" s="135"/>
      <c r="GAR2" s="66"/>
      <c r="GAS2" s="74"/>
      <c r="GAT2" s="155"/>
      <c r="GAU2" s="155"/>
      <c r="GAV2" s="135"/>
      <c r="GAW2" s="135"/>
      <c r="GAX2" s="66"/>
      <c r="GAY2" s="74"/>
      <c r="GAZ2" s="155"/>
      <c r="GBA2" s="155"/>
      <c r="GBB2" s="135"/>
      <c r="GBC2" s="135"/>
      <c r="GBD2" s="66"/>
      <c r="GBE2" s="74"/>
      <c r="GBF2" s="155"/>
      <c r="GBG2" s="155"/>
      <c r="GBH2" s="135"/>
      <c r="GBI2" s="135"/>
      <c r="GBJ2" s="66"/>
      <c r="GBK2" s="74"/>
      <c r="GBL2" s="155"/>
      <c r="GBM2" s="155"/>
      <c r="GBN2" s="135"/>
      <c r="GBO2" s="135"/>
      <c r="GBP2" s="66"/>
      <c r="GBQ2" s="74"/>
      <c r="GBR2" s="155"/>
      <c r="GBS2" s="155"/>
      <c r="GBT2" s="135"/>
      <c r="GBU2" s="135"/>
      <c r="GBV2" s="66"/>
      <c r="GBW2" s="74"/>
      <c r="GBX2" s="155"/>
      <c r="GBY2" s="155"/>
      <c r="GBZ2" s="135"/>
      <c r="GCA2" s="135"/>
      <c r="GCB2" s="66"/>
      <c r="GCC2" s="74"/>
      <c r="GCD2" s="155"/>
      <c r="GCE2" s="155"/>
      <c r="GCF2" s="135"/>
      <c r="GCG2" s="135"/>
      <c r="GCH2" s="66"/>
      <c r="GCI2" s="74"/>
      <c r="GCJ2" s="155"/>
      <c r="GCK2" s="155"/>
      <c r="GCL2" s="135"/>
      <c r="GCM2" s="135"/>
      <c r="GCN2" s="66"/>
      <c r="GCO2" s="74"/>
      <c r="GCP2" s="155"/>
      <c r="GCQ2" s="155"/>
      <c r="GCR2" s="135"/>
      <c r="GCS2" s="135"/>
      <c r="GCT2" s="66"/>
      <c r="GCU2" s="74"/>
      <c r="GCV2" s="155"/>
      <c r="GCW2" s="155"/>
      <c r="GCX2" s="135"/>
      <c r="GCY2" s="135"/>
      <c r="GCZ2" s="66"/>
      <c r="GDA2" s="74"/>
      <c r="GDB2" s="155"/>
      <c r="GDC2" s="155"/>
      <c r="GDD2" s="135"/>
      <c r="GDE2" s="135"/>
      <c r="GDF2" s="66"/>
      <c r="GDG2" s="74"/>
      <c r="GDH2" s="155"/>
      <c r="GDI2" s="155"/>
      <c r="GDJ2" s="135"/>
      <c r="GDK2" s="135"/>
      <c r="GDL2" s="66"/>
      <c r="GDM2" s="74"/>
      <c r="GDN2" s="155"/>
      <c r="GDO2" s="155"/>
      <c r="GDP2" s="135"/>
      <c r="GDQ2" s="135"/>
      <c r="GDR2" s="66"/>
      <c r="GDS2" s="74"/>
      <c r="GDT2" s="155"/>
      <c r="GDU2" s="155"/>
      <c r="GDV2" s="135"/>
      <c r="GDW2" s="135"/>
      <c r="GDX2" s="66"/>
      <c r="GDY2" s="74"/>
      <c r="GDZ2" s="155"/>
      <c r="GEA2" s="155"/>
      <c r="GEB2" s="135"/>
      <c r="GEC2" s="135"/>
      <c r="GED2" s="66"/>
      <c r="GEE2" s="74"/>
      <c r="GEF2" s="155"/>
      <c r="GEG2" s="155"/>
      <c r="GEH2" s="135"/>
      <c r="GEI2" s="135"/>
      <c r="GEJ2" s="66"/>
      <c r="GEK2" s="74"/>
      <c r="GEL2" s="155"/>
      <c r="GEM2" s="155"/>
      <c r="GEN2" s="135"/>
      <c r="GEO2" s="135"/>
      <c r="GEP2" s="66"/>
      <c r="GEQ2" s="74"/>
      <c r="GER2" s="155"/>
      <c r="GES2" s="155"/>
      <c r="GET2" s="135"/>
      <c r="GEU2" s="135"/>
      <c r="GEV2" s="66"/>
      <c r="GEW2" s="74"/>
      <c r="GEX2" s="155"/>
      <c r="GEY2" s="155"/>
      <c r="GEZ2" s="135"/>
      <c r="GFA2" s="135"/>
      <c r="GFB2" s="66"/>
      <c r="GFC2" s="74"/>
      <c r="GFD2" s="155"/>
      <c r="GFE2" s="155"/>
      <c r="GFF2" s="135"/>
      <c r="GFG2" s="135"/>
      <c r="GFH2" s="66"/>
      <c r="GFI2" s="74"/>
      <c r="GFJ2" s="155"/>
      <c r="GFK2" s="155"/>
      <c r="GFL2" s="135"/>
      <c r="GFM2" s="135"/>
      <c r="GFN2" s="66"/>
      <c r="GFO2" s="74"/>
      <c r="GFP2" s="155"/>
      <c r="GFQ2" s="155"/>
      <c r="GFR2" s="135"/>
      <c r="GFS2" s="135"/>
      <c r="GFT2" s="66"/>
      <c r="GFU2" s="74"/>
      <c r="GFV2" s="155"/>
      <c r="GFW2" s="155"/>
      <c r="GFX2" s="135"/>
      <c r="GFY2" s="135"/>
      <c r="GFZ2" s="66"/>
      <c r="GGA2" s="74"/>
      <c r="GGB2" s="155"/>
      <c r="GGC2" s="155"/>
      <c r="GGD2" s="135"/>
      <c r="GGE2" s="135"/>
      <c r="GGF2" s="66"/>
      <c r="GGG2" s="74"/>
      <c r="GGH2" s="155"/>
      <c r="GGI2" s="155"/>
      <c r="GGJ2" s="135"/>
      <c r="GGK2" s="135"/>
      <c r="GGL2" s="66"/>
      <c r="GGM2" s="74"/>
      <c r="GGN2" s="155"/>
      <c r="GGO2" s="155"/>
      <c r="GGP2" s="135"/>
      <c r="GGQ2" s="135"/>
      <c r="GGR2" s="66"/>
      <c r="GGS2" s="74"/>
      <c r="GGT2" s="155"/>
      <c r="GGU2" s="155"/>
      <c r="GGV2" s="135"/>
      <c r="GGW2" s="135"/>
      <c r="GGX2" s="66"/>
      <c r="GGY2" s="74"/>
      <c r="GGZ2" s="155"/>
      <c r="GHA2" s="155"/>
      <c r="GHB2" s="135"/>
      <c r="GHC2" s="135"/>
      <c r="GHD2" s="66"/>
      <c r="GHE2" s="74"/>
      <c r="GHF2" s="155"/>
      <c r="GHG2" s="155"/>
      <c r="GHH2" s="135"/>
      <c r="GHI2" s="135"/>
      <c r="GHJ2" s="66"/>
      <c r="GHK2" s="74"/>
      <c r="GHL2" s="155"/>
      <c r="GHM2" s="155"/>
      <c r="GHN2" s="135"/>
      <c r="GHO2" s="135"/>
      <c r="GHP2" s="66"/>
      <c r="GHQ2" s="74"/>
      <c r="GHR2" s="155"/>
      <c r="GHS2" s="155"/>
      <c r="GHT2" s="135"/>
      <c r="GHU2" s="135"/>
      <c r="GHV2" s="66"/>
      <c r="GHW2" s="74"/>
      <c r="GHX2" s="155"/>
      <c r="GHY2" s="155"/>
      <c r="GHZ2" s="135"/>
      <c r="GIA2" s="135"/>
      <c r="GIB2" s="66"/>
      <c r="GIC2" s="74"/>
      <c r="GID2" s="155"/>
      <c r="GIE2" s="155"/>
      <c r="GIF2" s="135"/>
      <c r="GIG2" s="135"/>
      <c r="GIH2" s="66"/>
      <c r="GII2" s="74"/>
      <c r="GIJ2" s="155"/>
      <c r="GIK2" s="155"/>
      <c r="GIL2" s="135"/>
      <c r="GIM2" s="135"/>
      <c r="GIN2" s="66"/>
      <c r="GIO2" s="74"/>
      <c r="GIP2" s="155"/>
      <c r="GIQ2" s="155"/>
      <c r="GIR2" s="135"/>
      <c r="GIS2" s="135"/>
      <c r="GIT2" s="66"/>
      <c r="GIU2" s="74"/>
      <c r="GIV2" s="155"/>
      <c r="GIW2" s="155"/>
      <c r="GIX2" s="135"/>
      <c r="GIY2" s="135"/>
      <c r="GIZ2" s="66"/>
      <c r="GJA2" s="74"/>
      <c r="GJB2" s="155"/>
      <c r="GJC2" s="155"/>
      <c r="GJD2" s="135"/>
      <c r="GJE2" s="135"/>
      <c r="GJF2" s="66"/>
      <c r="GJG2" s="74"/>
      <c r="GJH2" s="155"/>
      <c r="GJI2" s="155"/>
      <c r="GJJ2" s="135"/>
      <c r="GJK2" s="135"/>
      <c r="GJL2" s="66"/>
      <c r="GJM2" s="74"/>
      <c r="GJN2" s="155"/>
      <c r="GJO2" s="155"/>
      <c r="GJP2" s="135"/>
      <c r="GJQ2" s="135"/>
      <c r="GJR2" s="66"/>
      <c r="GJS2" s="74"/>
      <c r="GJT2" s="155"/>
      <c r="GJU2" s="155"/>
      <c r="GJV2" s="135"/>
      <c r="GJW2" s="135"/>
      <c r="GJX2" s="66"/>
      <c r="GJY2" s="74"/>
      <c r="GJZ2" s="155"/>
      <c r="GKA2" s="155"/>
      <c r="GKB2" s="135"/>
      <c r="GKC2" s="135"/>
      <c r="GKD2" s="66"/>
      <c r="GKE2" s="74"/>
      <c r="GKF2" s="155"/>
      <c r="GKG2" s="155"/>
      <c r="GKH2" s="135"/>
      <c r="GKI2" s="135"/>
      <c r="GKJ2" s="66"/>
      <c r="GKK2" s="74"/>
      <c r="GKL2" s="155"/>
      <c r="GKM2" s="155"/>
      <c r="GKN2" s="135"/>
      <c r="GKO2" s="135"/>
      <c r="GKP2" s="66"/>
      <c r="GKQ2" s="74"/>
      <c r="GKR2" s="155"/>
      <c r="GKS2" s="155"/>
      <c r="GKT2" s="135"/>
      <c r="GKU2" s="135"/>
      <c r="GKV2" s="66"/>
      <c r="GKW2" s="74"/>
      <c r="GKX2" s="155"/>
      <c r="GKY2" s="155"/>
      <c r="GKZ2" s="135"/>
      <c r="GLA2" s="135"/>
      <c r="GLB2" s="66"/>
      <c r="GLC2" s="74"/>
      <c r="GLD2" s="155"/>
      <c r="GLE2" s="155"/>
      <c r="GLF2" s="135"/>
      <c r="GLG2" s="135"/>
      <c r="GLH2" s="66"/>
      <c r="GLI2" s="74"/>
      <c r="GLJ2" s="155"/>
      <c r="GLK2" s="155"/>
      <c r="GLL2" s="135"/>
      <c r="GLM2" s="135"/>
      <c r="GLN2" s="66"/>
      <c r="GLO2" s="74"/>
      <c r="GLP2" s="155"/>
      <c r="GLQ2" s="155"/>
      <c r="GLR2" s="135"/>
      <c r="GLS2" s="135"/>
      <c r="GLT2" s="66"/>
      <c r="GLU2" s="74"/>
      <c r="GLV2" s="155"/>
      <c r="GLW2" s="155"/>
      <c r="GLX2" s="135"/>
      <c r="GLY2" s="135"/>
      <c r="GLZ2" s="66"/>
      <c r="GMA2" s="74"/>
      <c r="GMB2" s="155"/>
      <c r="GMC2" s="155"/>
      <c r="GMD2" s="135"/>
      <c r="GME2" s="135"/>
      <c r="GMF2" s="66"/>
      <c r="GMG2" s="74"/>
      <c r="GMH2" s="155"/>
      <c r="GMI2" s="155"/>
      <c r="GMJ2" s="135"/>
      <c r="GMK2" s="135"/>
      <c r="GML2" s="66"/>
      <c r="GMM2" s="74"/>
      <c r="GMN2" s="155"/>
      <c r="GMO2" s="155"/>
      <c r="GMP2" s="135"/>
      <c r="GMQ2" s="135"/>
      <c r="GMR2" s="66"/>
      <c r="GMS2" s="74"/>
      <c r="GMT2" s="155"/>
      <c r="GMU2" s="155"/>
      <c r="GMV2" s="135"/>
      <c r="GMW2" s="135"/>
      <c r="GMX2" s="66"/>
      <c r="GMY2" s="74"/>
      <c r="GMZ2" s="155"/>
      <c r="GNA2" s="155"/>
      <c r="GNB2" s="135"/>
      <c r="GNC2" s="135"/>
      <c r="GND2" s="66"/>
      <c r="GNE2" s="74"/>
      <c r="GNF2" s="155"/>
      <c r="GNG2" s="155"/>
      <c r="GNH2" s="135"/>
      <c r="GNI2" s="135"/>
      <c r="GNJ2" s="66"/>
      <c r="GNK2" s="74"/>
      <c r="GNL2" s="155"/>
      <c r="GNM2" s="155"/>
      <c r="GNN2" s="135"/>
      <c r="GNO2" s="135"/>
      <c r="GNP2" s="66"/>
      <c r="GNQ2" s="74"/>
      <c r="GNR2" s="155"/>
      <c r="GNS2" s="155"/>
      <c r="GNT2" s="135"/>
      <c r="GNU2" s="135"/>
      <c r="GNV2" s="66"/>
      <c r="GNW2" s="74"/>
      <c r="GNX2" s="155"/>
      <c r="GNY2" s="155"/>
      <c r="GNZ2" s="135"/>
      <c r="GOA2" s="135"/>
      <c r="GOB2" s="66"/>
      <c r="GOC2" s="74"/>
      <c r="GOD2" s="155"/>
      <c r="GOE2" s="155"/>
      <c r="GOF2" s="135"/>
      <c r="GOG2" s="135"/>
      <c r="GOH2" s="66"/>
      <c r="GOI2" s="74"/>
      <c r="GOJ2" s="155"/>
      <c r="GOK2" s="155"/>
      <c r="GOL2" s="135"/>
      <c r="GOM2" s="135"/>
      <c r="GON2" s="66"/>
      <c r="GOO2" s="74"/>
      <c r="GOP2" s="155"/>
      <c r="GOQ2" s="155"/>
      <c r="GOR2" s="135"/>
      <c r="GOS2" s="135"/>
      <c r="GOT2" s="66"/>
      <c r="GOU2" s="74"/>
      <c r="GOV2" s="155"/>
      <c r="GOW2" s="155"/>
      <c r="GOX2" s="135"/>
      <c r="GOY2" s="135"/>
      <c r="GOZ2" s="66"/>
      <c r="GPA2" s="74"/>
      <c r="GPB2" s="155"/>
      <c r="GPC2" s="155"/>
      <c r="GPD2" s="135"/>
      <c r="GPE2" s="135"/>
      <c r="GPF2" s="66"/>
      <c r="GPG2" s="74"/>
      <c r="GPH2" s="155"/>
      <c r="GPI2" s="155"/>
      <c r="GPJ2" s="135"/>
      <c r="GPK2" s="135"/>
      <c r="GPL2" s="66"/>
      <c r="GPM2" s="74"/>
      <c r="GPN2" s="155"/>
      <c r="GPO2" s="155"/>
      <c r="GPP2" s="135"/>
      <c r="GPQ2" s="135"/>
      <c r="GPR2" s="66"/>
      <c r="GPS2" s="74"/>
      <c r="GPT2" s="155"/>
      <c r="GPU2" s="155"/>
      <c r="GPV2" s="135"/>
      <c r="GPW2" s="135"/>
      <c r="GPX2" s="66"/>
      <c r="GPY2" s="74"/>
      <c r="GPZ2" s="155"/>
      <c r="GQA2" s="155"/>
      <c r="GQB2" s="135"/>
      <c r="GQC2" s="135"/>
      <c r="GQD2" s="66"/>
      <c r="GQE2" s="74"/>
      <c r="GQF2" s="155"/>
      <c r="GQG2" s="155"/>
      <c r="GQH2" s="135"/>
      <c r="GQI2" s="135"/>
      <c r="GQJ2" s="66"/>
      <c r="GQK2" s="74"/>
      <c r="GQL2" s="155"/>
      <c r="GQM2" s="155"/>
      <c r="GQN2" s="135"/>
      <c r="GQO2" s="135"/>
      <c r="GQP2" s="66"/>
      <c r="GQQ2" s="74"/>
      <c r="GQR2" s="155"/>
      <c r="GQS2" s="155"/>
      <c r="GQT2" s="135"/>
      <c r="GQU2" s="135"/>
      <c r="GQV2" s="66"/>
      <c r="GQW2" s="74"/>
      <c r="GQX2" s="155"/>
      <c r="GQY2" s="155"/>
      <c r="GQZ2" s="135"/>
      <c r="GRA2" s="135"/>
      <c r="GRB2" s="66"/>
      <c r="GRC2" s="74"/>
      <c r="GRD2" s="155"/>
      <c r="GRE2" s="155"/>
      <c r="GRF2" s="135"/>
      <c r="GRG2" s="135"/>
      <c r="GRH2" s="66"/>
      <c r="GRI2" s="74"/>
      <c r="GRJ2" s="155"/>
      <c r="GRK2" s="155"/>
      <c r="GRL2" s="135"/>
      <c r="GRM2" s="135"/>
      <c r="GRN2" s="66"/>
      <c r="GRO2" s="74"/>
      <c r="GRP2" s="155"/>
      <c r="GRQ2" s="155"/>
      <c r="GRR2" s="135"/>
      <c r="GRS2" s="135"/>
      <c r="GRT2" s="66"/>
      <c r="GRU2" s="74"/>
      <c r="GRV2" s="155"/>
      <c r="GRW2" s="155"/>
      <c r="GRX2" s="135"/>
      <c r="GRY2" s="135"/>
      <c r="GRZ2" s="66"/>
      <c r="GSA2" s="74"/>
      <c r="GSB2" s="155"/>
      <c r="GSC2" s="155"/>
      <c r="GSD2" s="135"/>
      <c r="GSE2" s="135"/>
      <c r="GSF2" s="66"/>
      <c r="GSG2" s="74"/>
      <c r="GSH2" s="155"/>
      <c r="GSI2" s="155"/>
      <c r="GSJ2" s="135"/>
      <c r="GSK2" s="135"/>
      <c r="GSL2" s="66"/>
      <c r="GSM2" s="74"/>
      <c r="GSN2" s="155"/>
      <c r="GSO2" s="155"/>
      <c r="GSP2" s="135"/>
      <c r="GSQ2" s="135"/>
      <c r="GSR2" s="66"/>
      <c r="GSS2" s="74"/>
      <c r="GST2" s="155"/>
      <c r="GSU2" s="155"/>
      <c r="GSV2" s="135"/>
      <c r="GSW2" s="135"/>
      <c r="GSX2" s="66"/>
      <c r="GSY2" s="74"/>
      <c r="GSZ2" s="155"/>
      <c r="GTA2" s="155"/>
      <c r="GTB2" s="135"/>
      <c r="GTC2" s="135"/>
      <c r="GTD2" s="66"/>
      <c r="GTE2" s="74"/>
      <c r="GTF2" s="155"/>
      <c r="GTG2" s="155"/>
      <c r="GTH2" s="135"/>
      <c r="GTI2" s="135"/>
      <c r="GTJ2" s="66"/>
      <c r="GTK2" s="74"/>
      <c r="GTL2" s="155"/>
      <c r="GTM2" s="155"/>
      <c r="GTN2" s="135"/>
      <c r="GTO2" s="135"/>
      <c r="GTP2" s="66"/>
      <c r="GTQ2" s="74"/>
      <c r="GTR2" s="155"/>
      <c r="GTS2" s="155"/>
      <c r="GTT2" s="135"/>
      <c r="GTU2" s="135"/>
      <c r="GTV2" s="66"/>
      <c r="GTW2" s="74"/>
      <c r="GTX2" s="155"/>
      <c r="GTY2" s="155"/>
      <c r="GTZ2" s="135"/>
      <c r="GUA2" s="135"/>
      <c r="GUB2" s="66"/>
      <c r="GUC2" s="74"/>
      <c r="GUD2" s="155"/>
      <c r="GUE2" s="155"/>
      <c r="GUF2" s="135"/>
      <c r="GUG2" s="135"/>
      <c r="GUH2" s="66"/>
      <c r="GUI2" s="74"/>
      <c r="GUJ2" s="155"/>
      <c r="GUK2" s="155"/>
      <c r="GUL2" s="135"/>
      <c r="GUM2" s="135"/>
      <c r="GUN2" s="66"/>
      <c r="GUO2" s="74"/>
      <c r="GUP2" s="155"/>
      <c r="GUQ2" s="155"/>
      <c r="GUR2" s="135"/>
      <c r="GUS2" s="135"/>
      <c r="GUT2" s="66"/>
      <c r="GUU2" s="74"/>
      <c r="GUV2" s="155"/>
      <c r="GUW2" s="155"/>
      <c r="GUX2" s="135"/>
      <c r="GUY2" s="135"/>
      <c r="GUZ2" s="66"/>
      <c r="GVA2" s="74"/>
      <c r="GVB2" s="155"/>
      <c r="GVC2" s="155"/>
      <c r="GVD2" s="135"/>
      <c r="GVE2" s="135"/>
      <c r="GVF2" s="66"/>
      <c r="GVG2" s="74"/>
      <c r="GVH2" s="155"/>
      <c r="GVI2" s="155"/>
      <c r="GVJ2" s="135"/>
      <c r="GVK2" s="135"/>
      <c r="GVL2" s="66"/>
      <c r="GVM2" s="74"/>
      <c r="GVN2" s="155"/>
      <c r="GVO2" s="155"/>
      <c r="GVP2" s="135"/>
      <c r="GVQ2" s="135"/>
      <c r="GVR2" s="66"/>
      <c r="GVS2" s="74"/>
      <c r="GVT2" s="155"/>
      <c r="GVU2" s="155"/>
      <c r="GVV2" s="135"/>
      <c r="GVW2" s="135"/>
      <c r="GVX2" s="66"/>
      <c r="GVY2" s="74"/>
      <c r="GVZ2" s="155"/>
      <c r="GWA2" s="155"/>
      <c r="GWB2" s="135"/>
      <c r="GWC2" s="135"/>
      <c r="GWD2" s="66"/>
      <c r="GWE2" s="74"/>
      <c r="GWF2" s="155"/>
      <c r="GWG2" s="155"/>
      <c r="GWH2" s="135"/>
      <c r="GWI2" s="135"/>
      <c r="GWJ2" s="66"/>
      <c r="GWK2" s="74"/>
      <c r="GWL2" s="155"/>
      <c r="GWM2" s="155"/>
      <c r="GWN2" s="135"/>
      <c r="GWO2" s="135"/>
      <c r="GWP2" s="66"/>
      <c r="GWQ2" s="74"/>
      <c r="GWR2" s="155"/>
      <c r="GWS2" s="155"/>
      <c r="GWT2" s="135"/>
      <c r="GWU2" s="135"/>
      <c r="GWV2" s="66"/>
      <c r="GWW2" s="74"/>
      <c r="GWX2" s="155"/>
      <c r="GWY2" s="155"/>
      <c r="GWZ2" s="135"/>
      <c r="GXA2" s="135"/>
      <c r="GXB2" s="66"/>
      <c r="GXC2" s="74"/>
      <c r="GXD2" s="155"/>
      <c r="GXE2" s="155"/>
      <c r="GXF2" s="135"/>
      <c r="GXG2" s="135"/>
      <c r="GXH2" s="66"/>
      <c r="GXI2" s="74"/>
      <c r="GXJ2" s="155"/>
      <c r="GXK2" s="155"/>
      <c r="GXL2" s="135"/>
      <c r="GXM2" s="135"/>
      <c r="GXN2" s="66"/>
      <c r="GXO2" s="74"/>
      <c r="GXP2" s="155"/>
      <c r="GXQ2" s="155"/>
      <c r="GXR2" s="135"/>
      <c r="GXS2" s="135"/>
      <c r="GXT2" s="66"/>
      <c r="GXU2" s="74"/>
      <c r="GXV2" s="155"/>
      <c r="GXW2" s="155"/>
      <c r="GXX2" s="135"/>
      <c r="GXY2" s="135"/>
      <c r="GXZ2" s="66"/>
      <c r="GYA2" s="74"/>
      <c r="GYB2" s="155"/>
      <c r="GYC2" s="155"/>
      <c r="GYD2" s="135"/>
      <c r="GYE2" s="135"/>
      <c r="GYF2" s="66"/>
      <c r="GYG2" s="74"/>
      <c r="GYH2" s="155"/>
      <c r="GYI2" s="155"/>
      <c r="GYJ2" s="135"/>
      <c r="GYK2" s="135"/>
      <c r="GYL2" s="66"/>
      <c r="GYM2" s="74"/>
      <c r="GYN2" s="155"/>
      <c r="GYO2" s="155"/>
      <c r="GYP2" s="135"/>
      <c r="GYQ2" s="135"/>
      <c r="GYR2" s="66"/>
      <c r="GYS2" s="74"/>
      <c r="GYT2" s="155"/>
      <c r="GYU2" s="155"/>
      <c r="GYV2" s="135"/>
      <c r="GYW2" s="135"/>
      <c r="GYX2" s="66"/>
      <c r="GYY2" s="74"/>
      <c r="GYZ2" s="155"/>
      <c r="GZA2" s="155"/>
      <c r="GZB2" s="135"/>
      <c r="GZC2" s="135"/>
      <c r="GZD2" s="66"/>
      <c r="GZE2" s="74"/>
      <c r="GZF2" s="155"/>
      <c r="GZG2" s="155"/>
      <c r="GZH2" s="135"/>
      <c r="GZI2" s="135"/>
      <c r="GZJ2" s="66"/>
      <c r="GZK2" s="74"/>
      <c r="GZL2" s="155"/>
      <c r="GZM2" s="155"/>
      <c r="GZN2" s="135"/>
      <c r="GZO2" s="135"/>
      <c r="GZP2" s="66"/>
      <c r="GZQ2" s="74"/>
      <c r="GZR2" s="155"/>
      <c r="GZS2" s="155"/>
      <c r="GZT2" s="135"/>
      <c r="GZU2" s="135"/>
      <c r="GZV2" s="66"/>
      <c r="GZW2" s="74"/>
      <c r="GZX2" s="155"/>
      <c r="GZY2" s="155"/>
      <c r="GZZ2" s="135"/>
      <c r="HAA2" s="135"/>
      <c r="HAB2" s="66"/>
      <c r="HAC2" s="74"/>
      <c r="HAD2" s="155"/>
      <c r="HAE2" s="155"/>
      <c r="HAF2" s="135"/>
      <c r="HAG2" s="135"/>
      <c r="HAH2" s="66"/>
      <c r="HAI2" s="74"/>
      <c r="HAJ2" s="155"/>
      <c r="HAK2" s="155"/>
      <c r="HAL2" s="135"/>
      <c r="HAM2" s="135"/>
      <c r="HAN2" s="66"/>
      <c r="HAO2" s="74"/>
      <c r="HAP2" s="155"/>
      <c r="HAQ2" s="155"/>
      <c r="HAR2" s="135"/>
      <c r="HAS2" s="135"/>
      <c r="HAT2" s="66"/>
      <c r="HAU2" s="74"/>
      <c r="HAV2" s="155"/>
      <c r="HAW2" s="155"/>
      <c r="HAX2" s="135"/>
      <c r="HAY2" s="135"/>
      <c r="HAZ2" s="66"/>
      <c r="HBA2" s="74"/>
      <c r="HBB2" s="155"/>
      <c r="HBC2" s="155"/>
      <c r="HBD2" s="135"/>
      <c r="HBE2" s="135"/>
      <c r="HBF2" s="66"/>
      <c r="HBG2" s="74"/>
      <c r="HBH2" s="155"/>
      <c r="HBI2" s="155"/>
      <c r="HBJ2" s="135"/>
      <c r="HBK2" s="135"/>
      <c r="HBL2" s="66"/>
      <c r="HBM2" s="74"/>
      <c r="HBN2" s="155"/>
      <c r="HBO2" s="155"/>
      <c r="HBP2" s="135"/>
      <c r="HBQ2" s="135"/>
      <c r="HBR2" s="66"/>
      <c r="HBS2" s="74"/>
      <c r="HBT2" s="155"/>
      <c r="HBU2" s="155"/>
      <c r="HBV2" s="135"/>
      <c r="HBW2" s="135"/>
      <c r="HBX2" s="66"/>
      <c r="HBY2" s="74"/>
      <c r="HBZ2" s="155"/>
      <c r="HCA2" s="155"/>
      <c r="HCB2" s="135"/>
      <c r="HCC2" s="135"/>
      <c r="HCD2" s="66"/>
      <c r="HCE2" s="74"/>
      <c r="HCF2" s="155"/>
      <c r="HCG2" s="155"/>
      <c r="HCH2" s="135"/>
      <c r="HCI2" s="135"/>
      <c r="HCJ2" s="66"/>
      <c r="HCK2" s="74"/>
      <c r="HCL2" s="155"/>
      <c r="HCM2" s="155"/>
      <c r="HCN2" s="135"/>
      <c r="HCO2" s="135"/>
      <c r="HCP2" s="66"/>
      <c r="HCQ2" s="74"/>
      <c r="HCR2" s="155"/>
      <c r="HCS2" s="155"/>
      <c r="HCT2" s="135"/>
      <c r="HCU2" s="135"/>
      <c r="HCV2" s="66"/>
      <c r="HCW2" s="74"/>
      <c r="HCX2" s="155"/>
      <c r="HCY2" s="155"/>
      <c r="HCZ2" s="135"/>
      <c r="HDA2" s="135"/>
      <c r="HDB2" s="66"/>
      <c r="HDC2" s="74"/>
      <c r="HDD2" s="155"/>
      <c r="HDE2" s="155"/>
      <c r="HDF2" s="135"/>
      <c r="HDG2" s="135"/>
      <c r="HDH2" s="66"/>
      <c r="HDI2" s="74"/>
      <c r="HDJ2" s="155"/>
      <c r="HDK2" s="155"/>
      <c r="HDL2" s="135"/>
      <c r="HDM2" s="135"/>
      <c r="HDN2" s="66"/>
      <c r="HDO2" s="74"/>
      <c r="HDP2" s="155"/>
      <c r="HDQ2" s="155"/>
      <c r="HDR2" s="135"/>
      <c r="HDS2" s="135"/>
      <c r="HDT2" s="66"/>
      <c r="HDU2" s="74"/>
      <c r="HDV2" s="155"/>
      <c r="HDW2" s="155"/>
      <c r="HDX2" s="135"/>
      <c r="HDY2" s="135"/>
      <c r="HDZ2" s="66"/>
      <c r="HEA2" s="74"/>
      <c r="HEB2" s="155"/>
      <c r="HEC2" s="155"/>
      <c r="HED2" s="135"/>
      <c r="HEE2" s="135"/>
      <c r="HEF2" s="66"/>
      <c r="HEG2" s="74"/>
      <c r="HEH2" s="155"/>
      <c r="HEI2" s="155"/>
      <c r="HEJ2" s="135"/>
      <c r="HEK2" s="135"/>
      <c r="HEL2" s="66"/>
      <c r="HEM2" s="74"/>
      <c r="HEN2" s="155"/>
      <c r="HEO2" s="155"/>
      <c r="HEP2" s="135"/>
      <c r="HEQ2" s="135"/>
      <c r="HER2" s="66"/>
      <c r="HES2" s="74"/>
      <c r="HET2" s="155"/>
      <c r="HEU2" s="155"/>
      <c r="HEV2" s="135"/>
      <c r="HEW2" s="135"/>
      <c r="HEX2" s="66"/>
      <c r="HEY2" s="74"/>
      <c r="HEZ2" s="155"/>
      <c r="HFA2" s="155"/>
      <c r="HFB2" s="135"/>
      <c r="HFC2" s="135"/>
      <c r="HFD2" s="66"/>
      <c r="HFE2" s="74"/>
      <c r="HFF2" s="155"/>
      <c r="HFG2" s="155"/>
      <c r="HFH2" s="135"/>
      <c r="HFI2" s="135"/>
      <c r="HFJ2" s="66"/>
      <c r="HFK2" s="74"/>
      <c r="HFL2" s="155"/>
      <c r="HFM2" s="155"/>
      <c r="HFN2" s="135"/>
      <c r="HFO2" s="135"/>
      <c r="HFP2" s="66"/>
      <c r="HFQ2" s="74"/>
      <c r="HFR2" s="155"/>
      <c r="HFS2" s="155"/>
      <c r="HFT2" s="135"/>
      <c r="HFU2" s="135"/>
      <c r="HFV2" s="66"/>
      <c r="HFW2" s="74"/>
      <c r="HFX2" s="155"/>
      <c r="HFY2" s="155"/>
      <c r="HFZ2" s="135"/>
      <c r="HGA2" s="135"/>
      <c r="HGB2" s="66"/>
      <c r="HGC2" s="74"/>
      <c r="HGD2" s="155"/>
      <c r="HGE2" s="155"/>
      <c r="HGF2" s="135"/>
      <c r="HGG2" s="135"/>
      <c r="HGH2" s="66"/>
      <c r="HGI2" s="74"/>
      <c r="HGJ2" s="155"/>
      <c r="HGK2" s="155"/>
      <c r="HGL2" s="135"/>
      <c r="HGM2" s="135"/>
      <c r="HGN2" s="66"/>
      <c r="HGO2" s="74"/>
      <c r="HGP2" s="155"/>
      <c r="HGQ2" s="155"/>
      <c r="HGR2" s="135"/>
      <c r="HGS2" s="135"/>
      <c r="HGT2" s="66"/>
      <c r="HGU2" s="74"/>
      <c r="HGV2" s="155"/>
      <c r="HGW2" s="155"/>
      <c r="HGX2" s="135"/>
      <c r="HGY2" s="135"/>
      <c r="HGZ2" s="66"/>
      <c r="HHA2" s="74"/>
      <c r="HHB2" s="155"/>
      <c r="HHC2" s="155"/>
      <c r="HHD2" s="135"/>
      <c r="HHE2" s="135"/>
      <c r="HHF2" s="66"/>
      <c r="HHG2" s="74"/>
      <c r="HHH2" s="155"/>
      <c r="HHI2" s="155"/>
      <c r="HHJ2" s="135"/>
      <c r="HHK2" s="135"/>
      <c r="HHL2" s="66"/>
      <c r="HHM2" s="74"/>
      <c r="HHN2" s="155"/>
      <c r="HHO2" s="155"/>
      <c r="HHP2" s="135"/>
      <c r="HHQ2" s="135"/>
      <c r="HHR2" s="66"/>
      <c r="HHS2" s="74"/>
      <c r="HHT2" s="155"/>
      <c r="HHU2" s="155"/>
      <c r="HHV2" s="135"/>
      <c r="HHW2" s="135"/>
      <c r="HHX2" s="66"/>
      <c r="HHY2" s="74"/>
      <c r="HHZ2" s="155"/>
      <c r="HIA2" s="155"/>
      <c r="HIB2" s="135"/>
      <c r="HIC2" s="135"/>
      <c r="HID2" s="66"/>
      <c r="HIE2" s="74"/>
      <c r="HIF2" s="155"/>
      <c r="HIG2" s="155"/>
      <c r="HIH2" s="135"/>
      <c r="HII2" s="135"/>
      <c r="HIJ2" s="66"/>
      <c r="HIK2" s="74"/>
      <c r="HIL2" s="155"/>
      <c r="HIM2" s="155"/>
      <c r="HIN2" s="135"/>
      <c r="HIO2" s="135"/>
      <c r="HIP2" s="66"/>
      <c r="HIQ2" s="74"/>
      <c r="HIR2" s="155"/>
      <c r="HIS2" s="155"/>
      <c r="HIT2" s="135"/>
      <c r="HIU2" s="135"/>
      <c r="HIV2" s="66"/>
      <c r="HIW2" s="74"/>
      <c r="HIX2" s="155"/>
      <c r="HIY2" s="155"/>
      <c r="HIZ2" s="135"/>
      <c r="HJA2" s="135"/>
      <c r="HJB2" s="66"/>
      <c r="HJC2" s="74"/>
      <c r="HJD2" s="155"/>
      <c r="HJE2" s="155"/>
      <c r="HJF2" s="135"/>
      <c r="HJG2" s="135"/>
      <c r="HJH2" s="66"/>
      <c r="HJI2" s="74"/>
      <c r="HJJ2" s="155"/>
      <c r="HJK2" s="155"/>
      <c r="HJL2" s="135"/>
      <c r="HJM2" s="135"/>
      <c r="HJN2" s="66"/>
      <c r="HJO2" s="74"/>
      <c r="HJP2" s="155"/>
      <c r="HJQ2" s="155"/>
      <c r="HJR2" s="135"/>
      <c r="HJS2" s="135"/>
      <c r="HJT2" s="66"/>
      <c r="HJU2" s="74"/>
      <c r="HJV2" s="155"/>
      <c r="HJW2" s="155"/>
      <c r="HJX2" s="135"/>
      <c r="HJY2" s="135"/>
      <c r="HJZ2" s="66"/>
      <c r="HKA2" s="74"/>
      <c r="HKB2" s="155"/>
      <c r="HKC2" s="155"/>
      <c r="HKD2" s="135"/>
      <c r="HKE2" s="135"/>
      <c r="HKF2" s="66"/>
      <c r="HKG2" s="74"/>
      <c r="HKH2" s="155"/>
      <c r="HKI2" s="155"/>
      <c r="HKJ2" s="135"/>
      <c r="HKK2" s="135"/>
      <c r="HKL2" s="66"/>
      <c r="HKM2" s="74"/>
      <c r="HKN2" s="155"/>
      <c r="HKO2" s="155"/>
      <c r="HKP2" s="135"/>
      <c r="HKQ2" s="135"/>
      <c r="HKR2" s="66"/>
      <c r="HKS2" s="74"/>
      <c r="HKT2" s="155"/>
      <c r="HKU2" s="155"/>
      <c r="HKV2" s="135"/>
      <c r="HKW2" s="135"/>
      <c r="HKX2" s="66"/>
      <c r="HKY2" s="74"/>
      <c r="HKZ2" s="155"/>
      <c r="HLA2" s="155"/>
      <c r="HLB2" s="135"/>
      <c r="HLC2" s="135"/>
      <c r="HLD2" s="66"/>
      <c r="HLE2" s="74"/>
      <c r="HLF2" s="155"/>
      <c r="HLG2" s="155"/>
      <c r="HLH2" s="135"/>
      <c r="HLI2" s="135"/>
      <c r="HLJ2" s="66"/>
      <c r="HLK2" s="74"/>
      <c r="HLL2" s="155"/>
      <c r="HLM2" s="155"/>
      <c r="HLN2" s="135"/>
      <c r="HLO2" s="135"/>
      <c r="HLP2" s="66"/>
      <c r="HLQ2" s="74"/>
      <c r="HLR2" s="155"/>
      <c r="HLS2" s="155"/>
      <c r="HLT2" s="135"/>
      <c r="HLU2" s="135"/>
      <c r="HLV2" s="66"/>
      <c r="HLW2" s="74"/>
      <c r="HLX2" s="155"/>
      <c r="HLY2" s="155"/>
      <c r="HLZ2" s="135"/>
      <c r="HMA2" s="135"/>
      <c r="HMB2" s="66"/>
      <c r="HMC2" s="74"/>
      <c r="HMD2" s="155"/>
      <c r="HME2" s="155"/>
      <c r="HMF2" s="135"/>
      <c r="HMG2" s="135"/>
      <c r="HMH2" s="66"/>
      <c r="HMI2" s="74"/>
      <c r="HMJ2" s="155"/>
      <c r="HMK2" s="155"/>
      <c r="HML2" s="135"/>
      <c r="HMM2" s="135"/>
      <c r="HMN2" s="66"/>
      <c r="HMO2" s="74"/>
      <c r="HMP2" s="155"/>
      <c r="HMQ2" s="155"/>
      <c r="HMR2" s="135"/>
      <c r="HMS2" s="135"/>
      <c r="HMT2" s="66"/>
      <c r="HMU2" s="74"/>
      <c r="HMV2" s="155"/>
      <c r="HMW2" s="155"/>
      <c r="HMX2" s="135"/>
      <c r="HMY2" s="135"/>
      <c r="HMZ2" s="66"/>
      <c r="HNA2" s="74"/>
      <c r="HNB2" s="155"/>
      <c r="HNC2" s="155"/>
      <c r="HND2" s="135"/>
      <c r="HNE2" s="135"/>
      <c r="HNF2" s="66"/>
      <c r="HNG2" s="74"/>
      <c r="HNH2" s="155"/>
      <c r="HNI2" s="155"/>
      <c r="HNJ2" s="135"/>
      <c r="HNK2" s="135"/>
      <c r="HNL2" s="66"/>
      <c r="HNM2" s="74"/>
      <c r="HNN2" s="155"/>
      <c r="HNO2" s="155"/>
      <c r="HNP2" s="135"/>
      <c r="HNQ2" s="135"/>
      <c r="HNR2" s="66"/>
      <c r="HNS2" s="74"/>
      <c r="HNT2" s="155"/>
      <c r="HNU2" s="155"/>
      <c r="HNV2" s="135"/>
      <c r="HNW2" s="135"/>
      <c r="HNX2" s="66"/>
      <c r="HNY2" s="74"/>
      <c r="HNZ2" s="155"/>
      <c r="HOA2" s="155"/>
      <c r="HOB2" s="135"/>
      <c r="HOC2" s="135"/>
      <c r="HOD2" s="66"/>
      <c r="HOE2" s="74"/>
      <c r="HOF2" s="155"/>
      <c r="HOG2" s="155"/>
      <c r="HOH2" s="135"/>
      <c r="HOI2" s="135"/>
      <c r="HOJ2" s="66"/>
      <c r="HOK2" s="74"/>
      <c r="HOL2" s="155"/>
      <c r="HOM2" s="155"/>
      <c r="HON2" s="135"/>
      <c r="HOO2" s="135"/>
      <c r="HOP2" s="66"/>
      <c r="HOQ2" s="74"/>
      <c r="HOR2" s="155"/>
      <c r="HOS2" s="155"/>
      <c r="HOT2" s="135"/>
      <c r="HOU2" s="135"/>
      <c r="HOV2" s="66"/>
      <c r="HOW2" s="74"/>
      <c r="HOX2" s="155"/>
      <c r="HOY2" s="155"/>
      <c r="HOZ2" s="135"/>
      <c r="HPA2" s="135"/>
      <c r="HPB2" s="66"/>
      <c r="HPC2" s="74"/>
      <c r="HPD2" s="155"/>
      <c r="HPE2" s="155"/>
      <c r="HPF2" s="135"/>
      <c r="HPG2" s="135"/>
      <c r="HPH2" s="66"/>
      <c r="HPI2" s="74"/>
      <c r="HPJ2" s="155"/>
      <c r="HPK2" s="155"/>
      <c r="HPL2" s="135"/>
      <c r="HPM2" s="135"/>
      <c r="HPN2" s="66"/>
      <c r="HPO2" s="74"/>
      <c r="HPP2" s="155"/>
      <c r="HPQ2" s="155"/>
      <c r="HPR2" s="135"/>
      <c r="HPS2" s="135"/>
      <c r="HPT2" s="66"/>
      <c r="HPU2" s="74"/>
      <c r="HPV2" s="155"/>
      <c r="HPW2" s="155"/>
      <c r="HPX2" s="135"/>
      <c r="HPY2" s="135"/>
      <c r="HPZ2" s="66"/>
      <c r="HQA2" s="74"/>
      <c r="HQB2" s="155"/>
      <c r="HQC2" s="155"/>
      <c r="HQD2" s="135"/>
      <c r="HQE2" s="135"/>
      <c r="HQF2" s="66"/>
      <c r="HQG2" s="74"/>
      <c r="HQH2" s="155"/>
      <c r="HQI2" s="155"/>
      <c r="HQJ2" s="135"/>
      <c r="HQK2" s="135"/>
      <c r="HQL2" s="66"/>
      <c r="HQM2" s="74"/>
      <c r="HQN2" s="155"/>
      <c r="HQO2" s="155"/>
      <c r="HQP2" s="135"/>
      <c r="HQQ2" s="135"/>
      <c r="HQR2" s="66"/>
      <c r="HQS2" s="74"/>
      <c r="HQT2" s="155"/>
      <c r="HQU2" s="155"/>
      <c r="HQV2" s="135"/>
      <c r="HQW2" s="135"/>
      <c r="HQX2" s="66"/>
      <c r="HQY2" s="74"/>
      <c r="HQZ2" s="155"/>
      <c r="HRA2" s="155"/>
      <c r="HRB2" s="135"/>
      <c r="HRC2" s="135"/>
      <c r="HRD2" s="66"/>
      <c r="HRE2" s="74"/>
      <c r="HRF2" s="155"/>
      <c r="HRG2" s="155"/>
      <c r="HRH2" s="135"/>
      <c r="HRI2" s="135"/>
      <c r="HRJ2" s="66"/>
      <c r="HRK2" s="74"/>
      <c r="HRL2" s="155"/>
      <c r="HRM2" s="155"/>
      <c r="HRN2" s="135"/>
      <c r="HRO2" s="135"/>
      <c r="HRP2" s="66"/>
      <c r="HRQ2" s="74"/>
      <c r="HRR2" s="155"/>
      <c r="HRS2" s="155"/>
      <c r="HRT2" s="135"/>
      <c r="HRU2" s="135"/>
      <c r="HRV2" s="66"/>
      <c r="HRW2" s="74"/>
      <c r="HRX2" s="155"/>
      <c r="HRY2" s="155"/>
      <c r="HRZ2" s="135"/>
      <c r="HSA2" s="135"/>
      <c r="HSB2" s="66"/>
      <c r="HSC2" s="74"/>
      <c r="HSD2" s="155"/>
      <c r="HSE2" s="155"/>
      <c r="HSF2" s="135"/>
      <c r="HSG2" s="135"/>
      <c r="HSH2" s="66"/>
      <c r="HSI2" s="74"/>
      <c r="HSJ2" s="155"/>
      <c r="HSK2" s="155"/>
      <c r="HSL2" s="135"/>
      <c r="HSM2" s="135"/>
      <c r="HSN2" s="66"/>
      <c r="HSO2" s="74"/>
      <c r="HSP2" s="155"/>
      <c r="HSQ2" s="155"/>
      <c r="HSR2" s="135"/>
      <c r="HSS2" s="135"/>
      <c r="HST2" s="66"/>
      <c r="HSU2" s="74"/>
      <c r="HSV2" s="155"/>
      <c r="HSW2" s="155"/>
      <c r="HSX2" s="135"/>
      <c r="HSY2" s="135"/>
      <c r="HSZ2" s="66"/>
      <c r="HTA2" s="74"/>
      <c r="HTB2" s="155"/>
      <c r="HTC2" s="155"/>
      <c r="HTD2" s="135"/>
      <c r="HTE2" s="135"/>
      <c r="HTF2" s="66"/>
      <c r="HTG2" s="74"/>
      <c r="HTH2" s="155"/>
      <c r="HTI2" s="155"/>
      <c r="HTJ2" s="135"/>
      <c r="HTK2" s="135"/>
      <c r="HTL2" s="66"/>
      <c r="HTM2" s="74"/>
      <c r="HTN2" s="155"/>
      <c r="HTO2" s="155"/>
      <c r="HTP2" s="135"/>
      <c r="HTQ2" s="135"/>
      <c r="HTR2" s="66"/>
      <c r="HTS2" s="74"/>
      <c r="HTT2" s="155"/>
      <c r="HTU2" s="155"/>
      <c r="HTV2" s="135"/>
      <c r="HTW2" s="135"/>
      <c r="HTX2" s="66"/>
      <c r="HTY2" s="74"/>
      <c r="HTZ2" s="155"/>
      <c r="HUA2" s="155"/>
      <c r="HUB2" s="135"/>
      <c r="HUC2" s="135"/>
      <c r="HUD2" s="66"/>
      <c r="HUE2" s="74"/>
      <c r="HUF2" s="155"/>
      <c r="HUG2" s="155"/>
      <c r="HUH2" s="135"/>
      <c r="HUI2" s="135"/>
      <c r="HUJ2" s="66"/>
      <c r="HUK2" s="74"/>
      <c r="HUL2" s="155"/>
      <c r="HUM2" s="155"/>
      <c r="HUN2" s="135"/>
      <c r="HUO2" s="135"/>
      <c r="HUP2" s="66"/>
      <c r="HUQ2" s="74"/>
      <c r="HUR2" s="155"/>
      <c r="HUS2" s="155"/>
      <c r="HUT2" s="135"/>
      <c r="HUU2" s="135"/>
      <c r="HUV2" s="66"/>
      <c r="HUW2" s="74"/>
      <c r="HUX2" s="155"/>
      <c r="HUY2" s="155"/>
      <c r="HUZ2" s="135"/>
      <c r="HVA2" s="135"/>
      <c r="HVB2" s="66"/>
      <c r="HVC2" s="74"/>
      <c r="HVD2" s="155"/>
      <c r="HVE2" s="155"/>
      <c r="HVF2" s="135"/>
      <c r="HVG2" s="135"/>
      <c r="HVH2" s="66"/>
      <c r="HVI2" s="74"/>
      <c r="HVJ2" s="155"/>
      <c r="HVK2" s="155"/>
      <c r="HVL2" s="135"/>
      <c r="HVM2" s="135"/>
      <c r="HVN2" s="66"/>
      <c r="HVO2" s="74"/>
      <c r="HVP2" s="155"/>
      <c r="HVQ2" s="155"/>
      <c r="HVR2" s="135"/>
      <c r="HVS2" s="135"/>
      <c r="HVT2" s="66"/>
      <c r="HVU2" s="74"/>
      <c r="HVV2" s="155"/>
      <c r="HVW2" s="155"/>
      <c r="HVX2" s="135"/>
      <c r="HVY2" s="135"/>
      <c r="HVZ2" s="66"/>
      <c r="HWA2" s="74"/>
      <c r="HWB2" s="155"/>
      <c r="HWC2" s="155"/>
      <c r="HWD2" s="135"/>
      <c r="HWE2" s="135"/>
      <c r="HWF2" s="66"/>
      <c r="HWG2" s="74"/>
      <c r="HWH2" s="155"/>
      <c r="HWI2" s="155"/>
      <c r="HWJ2" s="135"/>
      <c r="HWK2" s="135"/>
      <c r="HWL2" s="66"/>
      <c r="HWM2" s="74"/>
      <c r="HWN2" s="155"/>
      <c r="HWO2" s="155"/>
      <c r="HWP2" s="135"/>
      <c r="HWQ2" s="135"/>
      <c r="HWR2" s="66"/>
      <c r="HWS2" s="74"/>
      <c r="HWT2" s="155"/>
      <c r="HWU2" s="155"/>
      <c r="HWV2" s="135"/>
      <c r="HWW2" s="135"/>
      <c r="HWX2" s="66"/>
      <c r="HWY2" s="74"/>
      <c r="HWZ2" s="155"/>
      <c r="HXA2" s="155"/>
      <c r="HXB2" s="135"/>
      <c r="HXC2" s="135"/>
      <c r="HXD2" s="66"/>
      <c r="HXE2" s="74"/>
      <c r="HXF2" s="155"/>
      <c r="HXG2" s="155"/>
      <c r="HXH2" s="135"/>
      <c r="HXI2" s="135"/>
      <c r="HXJ2" s="66"/>
      <c r="HXK2" s="74"/>
      <c r="HXL2" s="155"/>
      <c r="HXM2" s="155"/>
      <c r="HXN2" s="135"/>
      <c r="HXO2" s="135"/>
      <c r="HXP2" s="66"/>
      <c r="HXQ2" s="74"/>
      <c r="HXR2" s="155"/>
      <c r="HXS2" s="155"/>
      <c r="HXT2" s="135"/>
      <c r="HXU2" s="135"/>
      <c r="HXV2" s="66"/>
      <c r="HXW2" s="74"/>
      <c r="HXX2" s="155"/>
      <c r="HXY2" s="155"/>
      <c r="HXZ2" s="135"/>
      <c r="HYA2" s="135"/>
      <c r="HYB2" s="66"/>
      <c r="HYC2" s="74"/>
      <c r="HYD2" s="155"/>
      <c r="HYE2" s="155"/>
      <c r="HYF2" s="135"/>
      <c r="HYG2" s="135"/>
      <c r="HYH2" s="66"/>
      <c r="HYI2" s="74"/>
      <c r="HYJ2" s="155"/>
      <c r="HYK2" s="155"/>
      <c r="HYL2" s="135"/>
      <c r="HYM2" s="135"/>
      <c r="HYN2" s="66"/>
      <c r="HYO2" s="74"/>
      <c r="HYP2" s="155"/>
      <c r="HYQ2" s="155"/>
      <c r="HYR2" s="135"/>
      <c r="HYS2" s="135"/>
      <c r="HYT2" s="66"/>
      <c r="HYU2" s="74"/>
      <c r="HYV2" s="155"/>
      <c r="HYW2" s="155"/>
      <c r="HYX2" s="135"/>
      <c r="HYY2" s="135"/>
      <c r="HYZ2" s="66"/>
      <c r="HZA2" s="74"/>
      <c r="HZB2" s="155"/>
      <c r="HZC2" s="155"/>
      <c r="HZD2" s="135"/>
      <c r="HZE2" s="135"/>
      <c r="HZF2" s="66"/>
      <c r="HZG2" s="74"/>
      <c r="HZH2" s="155"/>
      <c r="HZI2" s="155"/>
      <c r="HZJ2" s="135"/>
      <c r="HZK2" s="135"/>
      <c r="HZL2" s="66"/>
      <c r="HZM2" s="74"/>
      <c r="HZN2" s="155"/>
      <c r="HZO2" s="155"/>
      <c r="HZP2" s="135"/>
      <c r="HZQ2" s="135"/>
      <c r="HZR2" s="66"/>
      <c r="HZS2" s="74"/>
      <c r="HZT2" s="155"/>
      <c r="HZU2" s="155"/>
      <c r="HZV2" s="135"/>
      <c r="HZW2" s="135"/>
      <c r="HZX2" s="66"/>
      <c r="HZY2" s="74"/>
      <c r="HZZ2" s="155"/>
      <c r="IAA2" s="155"/>
      <c r="IAB2" s="135"/>
      <c r="IAC2" s="135"/>
      <c r="IAD2" s="66"/>
      <c r="IAE2" s="74"/>
      <c r="IAF2" s="155"/>
      <c r="IAG2" s="155"/>
      <c r="IAH2" s="135"/>
      <c r="IAI2" s="135"/>
      <c r="IAJ2" s="66"/>
      <c r="IAK2" s="74"/>
      <c r="IAL2" s="155"/>
      <c r="IAM2" s="155"/>
      <c r="IAN2" s="135"/>
      <c r="IAO2" s="135"/>
      <c r="IAP2" s="66"/>
      <c r="IAQ2" s="74"/>
      <c r="IAR2" s="155"/>
      <c r="IAS2" s="155"/>
      <c r="IAT2" s="135"/>
      <c r="IAU2" s="135"/>
      <c r="IAV2" s="66"/>
      <c r="IAW2" s="74"/>
      <c r="IAX2" s="155"/>
      <c r="IAY2" s="155"/>
      <c r="IAZ2" s="135"/>
      <c r="IBA2" s="135"/>
      <c r="IBB2" s="66"/>
      <c r="IBC2" s="74"/>
      <c r="IBD2" s="155"/>
      <c r="IBE2" s="155"/>
      <c r="IBF2" s="135"/>
      <c r="IBG2" s="135"/>
      <c r="IBH2" s="66"/>
      <c r="IBI2" s="74"/>
      <c r="IBJ2" s="155"/>
      <c r="IBK2" s="155"/>
      <c r="IBL2" s="135"/>
      <c r="IBM2" s="135"/>
      <c r="IBN2" s="66"/>
      <c r="IBO2" s="74"/>
      <c r="IBP2" s="155"/>
      <c r="IBQ2" s="155"/>
      <c r="IBR2" s="135"/>
      <c r="IBS2" s="135"/>
      <c r="IBT2" s="66"/>
      <c r="IBU2" s="74"/>
      <c r="IBV2" s="155"/>
      <c r="IBW2" s="155"/>
      <c r="IBX2" s="135"/>
      <c r="IBY2" s="135"/>
      <c r="IBZ2" s="66"/>
      <c r="ICA2" s="74"/>
      <c r="ICB2" s="155"/>
      <c r="ICC2" s="155"/>
      <c r="ICD2" s="135"/>
      <c r="ICE2" s="135"/>
      <c r="ICF2" s="66"/>
      <c r="ICG2" s="74"/>
      <c r="ICH2" s="155"/>
      <c r="ICI2" s="155"/>
      <c r="ICJ2" s="135"/>
      <c r="ICK2" s="135"/>
      <c r="ICL2" s="66"/>
      <c r="ICM2" s="74"/>
      <c r="ICN2" s="155"/>
      <c r="ICO2" s="155"/>
      <c r="ICP2" s="135"/>
      <c r="ICQ2" s="135"/>
      <c r="ICR2" s="66"/>
      <c r="ICS2" s="74"/>
      <c r="ICT2" s="155"/>
      <c r="ICU2" s="155"/>
      <c r="ICV2" s="135"/>
      <c r="ICW2" s="135"/>
      <c r="ICX2" s="66"/>
      <c r="ICY2" s="74"/>
      <c r="ICZ2" s="155"/>
      <c r="IDA2" s="155"/>
      <c r="IDB2" s="135"/>
      <c r="IDC2" s="135"/>
      <c r="IDD2" s="66"/>
      <c r="IDE2" s="74"/>
      <c r="IDF2" s="155"/>
      <c r="IDG2" s="155"/>
      <c r="IDH2" s="135"/>
      <c r="IDI2" s="135"/>
      <c r="IDJ2" s="66"/>
      <c r="IDK2" s="74"/>
      <c r="IDL2" s="155"/>
      <c r="IDM2" s="155"/>
      <c r="IDN2" s="135"/>
      <c r="IDO2" s="135"/>
      <c r="IDP2" s="66"/>
      <c r="IDQ2" s="74"/>
      <c r="IDR2" s="155"/>
      <c r="IDS2" s="155"/>
      <c r="IDT2" s="135"/>
      <c r="IDU2" s="135"/>
      <c r="IDV2" s="66"/>
      <c r="IDW2" s="74"/>
      <c r="IDX2" s="155"/>
      <c r="IDY2" s="155"/>
      <c r="IDZ2" s="135"/>
      <c r="IEA2" s="135"/>
      <c r="IEB2" s="66"/>
      <c r="IEC2" s="74"/>
      <c r="IED2" s="155"/>
      <c r="IEE2" s="155"/>
      <c r="IEF2" s="135"/>
      <c r="IEG2" s="135"/>
      <c r="IEH2" s="66"/>
      <c r="IEI2" s="74"/>
      <c r="IEJ2" s="155"/>
      <c r="IEK2" s="155"/>
      <c r="IEL2" s="135"/>
      <c r="IEM2" s="135"/>
      <c r="IEN2" s="66"/>
      <c r="IEO2" s="74"/>
      <c r="IEP2" s="155"/>
      <c r="IEQ2" s="155"/>
      <c r="IER2" s="135"/>
      <c r="IES2" s="135"/>
      <c r="IET2" s="66"/>
      <c r="IEU2" s="74"/>
      <c r="IEV2" s="155"/>
      <c r="IEW2" s="155"/>
      <c r="IEX2" s="135"/>
      <c r="IEY2" s="135"/>
      <c r="IEZ2" s="66"/>
      <c r="IFA2" s="74"/>
      <c r="IFB2" s="155"/>
      <c r="IFC2" s="155"/>
      <c r="IFD2" s="135"/>
      <c r="IFE2" s="135"/>
      <c r="IFF2" s="66"/>
      <c r="IFG2" s="74"/>
      <c r="IFH2" s="155"/>
      <c r="IFI2" s="155"/>
      <c r="IFJ2" s="135"/>
      <c r="IFK2" s="135"/>
      <c r="IFL2" s="66"/>
      <c r="IFM2" s="74"/>
      <c r="IFN2" s="155"/>
      <c r="IFO2" s="155"/>
      <c r="IFP2" s="135"/>
      <c r="IFQ2" s="135"/>
      <c r="IFR2" s="66"/>
      <c r="IFS2" s="74"/>
      <c r="IFT2" s="155"/>
      <c r="IFU2" s="155"/>
      <c r="IFV2" s="135"/>
      <c r="IFW2" s="135"/>
      <c r="IFX2" s="66"/>
      <c r="IFY2" s="74"/>
      <c r="IFZ2" s="155"/>
      <c r="IGA2" s="155"/>
      <c r="IGB2" s="135"/>
      <c r="IGC2" s="135"/>
      <c r="IGD2" s="66"/>
      <c r="IGE2" s="74"/>
      <c r="IGF2" s="155"/>
      <c r="IGG2" s="155"/>
      <c r="IGH2" s="135"/>
      <c r="IGI2" s="135"/>
      <c r="IGJ2" s="66"/>
      <c r="IGK2" s="74"/>
      <c r="IGL2" s="155"/>
      <c r="IGM2" s="155"/>
      <c r="IGN2" s="135"/>
      <c r="IGO2" s="135"/>
      <c r="IGP2" s="66"/>
      <c r="IGQ2" s="74"/>
      <c r="IGR2" s="155"/>
      <c r="IGS2" s="155"/>
      <c r="IGT2" s="135"/>
      <c r="IGU2" s="135"/>
      <c r="IGV2" s="66"/>
      <c r="IGW2" s="74"/>
      <c r="IGX2" s="155"/>
      <c r="IGY2" s="155"/>
      <c r="IGZ2" s="135"/>
      <c r="IHA2" s="135"/>
      <c r="IHB2" s="66"/>
      <c r="IHC2" s="74"/>
      <c r="IHD2" s="155"/>
      <c r="IHE2" s="155"/>
      <c r="IHF2" s="135"/>
      <c r="IHG2" s="135"/>
      <c r="IHH2" s="66"/>
      <c r="IHI2" s="74"/>
      <c r="IHJ2" s="155"/>
      <c r="IHK2" s="155"/>
      <c r="IHL2" s="135"/>
      <c r="IHM2" s="135"/>
      <c r="IHN2" s="66"/>
      <c r="IHO2" s="74"/>
      <c r="IHP2" s="155"/>
      <c r="IHQ2" s="155"/>
      <c r="IHR2" s="135"/>
      <c r="IHS2" s="135"/>
      <c r="IHT2" s="66"/>
      <c r="IHU2" s="74"/>
      <c r="IHV2" s="155"/>
      <c r="IHW2" s="155"/>
      <c r="IHX2" s="135"/>
      <c r="IHY2" s="135"/>
      <c r="IHZ2" s="66"/>
      <c r="IIA2" s="74"/>
      <c r="IIB2" s="155"/>
      <c r="IIC2" s="155"/>
      <c r="IID2" s="135"/>
      <c r="IIE2" s="135"/>
      <c r="IIF2" s="66"/>
      <c r="IIG2" s="74"/>
      <c r="IIH2" s="155"/>
      <c r="III2" s="155"/>
      <c r="IIJ2" s="135"/>
      <c r="IIK2" s="135"/>
      <c r="IIL2" s="66"/>
      <c r="IIM2" s="74"/>
      <c r="IIN2" s="155"/>
      <c r="IIO2" s="155"/>
      <c r="IIP2" s="135"/>
      <c r="IIQ2" s="135"/>
      <c r="IIR2" s="66"/>
      <c r="IIS2" s="74"/>
      <c r="IIT2" s="155"/>
      <c r="IIU2" s="155"/>
      <c r="IIV2" s="135"/>
      <c r="IIW2" s="135"/>
      <c r="IIX2" s="66"/>
      <c r="IIY2" s="74"/>
      <c r="IIZ2" s="155"/>
      <c r="IJA2" s="155"/>
      <c r="IJB2" s="135"/>
      <c r="IJC2" s="135"/>
      <c r="IJD2" s="66"/>
      <c r="IJE2" s="74"/>
      <c r="IJF2" s="155"/>
      <c r="IJG2" s="155"/>
      <c r="IJH2" s="135"/>
      <c r="IJI2" s="135"/>
      <c r="IJJ2" s="66"/>
      <c r="IJK2" s="74"/>
      <c r="IJL2" s="155"/>
      <c r="IJM2" s="155"/>
      <c r="IJN2" s="135"/>
      <c r="IJO2" s="135"/>
      <c r="IJP2" s="66"/>
      <c r="IJQ2" s="74"/>
      <c r="IJR2" s="155"/>
      <c r="IJS2" s="155"/>
      <c r="IJT2" s="135"/>
      <c r="IJU2" s="135"/>
      <c r="IJV2" s="66"/>
      <c r="IJW2" s="74"/>
      <c r="IJX2" s="155"/>
      <c r="IJY2" s="155"/>
      <c r="IJZ2" s="135"/>
      <c r="IKA2" s="135"/>
      <c r="IKB2" s="66"/>
      <c r="IKC2" s="74"/>
      <c r="IKD2" s="155"/>
      <c r="IKE2" s="155"/>
      <c r="IKF2" s="135"/>
      <c r="IKG2" s="135"/>
      <c r="IKH2" s="66"/>
      <c r="IKI2" s="74"/>
      <c r="IKJ2" s="155"/>
      <c r="IKK2" s="155"/>
      <c r="IKL2" s="135"/>
      <c r="IKM2" s="135"/>
      <c r="IKN2" s="66"/>
      <c r="IKO2" s="74"/>
      <c r="IKP2" s="155"/>
      <c r="IKQ2" s="155"/>
      <c r="IKR2" s="135"/>
      <c r="IKS2" s="135"/>
      <c r="IKT2" s="66"/>
      <c r="IKU2" s="74"/>
      <c r="IKV2" s="155"/>
      <c r="IKW2" s="155"/>
      <c r="IKX2" s="135"/>
      <c r="IKY2" s="135"/>
      <c r="IKZ2" s="66"/>
      <c r="ILA2" s="74"/>
      <c r="ILB2" s="155"/>
      <c r="ILC2" s="155"/>
      <c r="ILD2" s="135"/>
      <c r="ILE2" s="135"/>
      <c r="ILF2" s="66"/>
      <c r="ILG2" s="74"/>
      <c r="ILH2" s="155"/>
      <c r="ILI2" s="155"/>
      <c r="ILJ2" s="135"/>
      <c r="ILK2" s="135"/>
      <c r="ILL2" s="66"/>
      <c r="ILM2" s="74"/>
      <c r="ILN2" s="155"/>
      <c r="ILO2" s="155"/>
      <c r="ILP2" s="135"/>
      <c r="ILQ2" s="135"/>
      <c r="ILR2" s="66"/>
      <c r="ILS2" s="74"/>
      <c r="ILT2" s="155"/>
      <c r="ILU2" s="155"/>
      <c r="ILV2" s="135"/>
      <c r="ILW2" s="135"/>
      <c r="ILX2" s="66"/>
      <c r="ILY2" s="74"/>
      <c r="ILZ2" s="155"/>
      <c r="IMA2" s="155"/>
      <c r="IMB2" s="135"/>
      <c r="IMC2" s="135"/>
      <c r="IMD2" s="66"/>
      <c r="IME2" s="74"/>
      <c r="IMF2" s="155"/>
      <c r="IMG2" s="155"/>
      <c r="IMH2" s="135"/>
      <c r="IMI2" s="135"/>
      <c r="IMJ2" s="66"/>
      <c r="IMK2" s="74"/>
      <c r="IML2" s="155"/>
      <c r="IMM2" s="155"/>
      <c r="IMN2" s="135"/>
      <c r="IMO2" s="135"/>
      <c r="IMP2" s="66"/>
      <c r="IMQ2" s="74"/>
      <c r="IMR2" s="155"/>
      <c r="IMS2" s="155"/>
      <c r="IMT2" s="135"/>
      <c r="IMU2" s="135"/>
      <c r="IMV2" s="66"/>
      <c r="IMW2" s="74"/>
      <c r="IMX2" s="155"/>
      <c r="IMY2" s="155"/>
      <c r="IMZ2" s="135"/>
      <c r="INA2" s="135"/>
      <c r="INB2" s="66"/>
      <c r="INC2" s="74"/>
      <c r="IND2" s="155"/>
      <c r="INE2" s="155"/>
      <c r="INF2" s="135"/>
      <c r="ING2" s="135"/>
      <c r="INH2" s="66"/>
      <c r="INI2" s="74"/>
      <c r="INJ2" s="155"/>
      <c r="INK2" s="155"/>
      <c r="INL2" s="135"/>
      <c r="INM2" s="135"/>
      <c r="INN2" s="66"/>
      <c r="INO2" s="74"/>
      <c r="INP2" s="155"/>
      <c r="INQ2" s="155"/>
      <c r="INR2" s="135"/>
      <c r="INS2" s="135"/>
      <c r="INT2" s="66"/>
      <c r="INU2" s="74"/>
      <c r="INV2" s="155"/>
      <c r="INW2" s="155"/>
      <c r="INX2" s="135"/>
      <c r="INY2" s="135"/>
      <c r="INZ2" s="66"/>
      <c r="IOA2" s="74"/>
      <c r="IOB2" s="155"/>
      <c r="IOC2" s="155"/>
      <c r="IOD2" s="135"/>
      <c r="IOE2" s="135"/>
      <c r="IOF2" s="66"/>
      <c r="IOG2" s="74"/>
      <c r="IOH2" s="155"/>
      <c r="IOI2" s="155"/>
      <c r="IOJ2" s="135"/>
      <c r="IOK2" s="135"/>
      <c r="IOL2" s="66"/>
      <c r="IOM2" s="74"/>
      <c r="ION2" s="155"/>
      <c r="IOO2" s="155"/>
      <c r="IOP2" s="135"/>
      <c r="IOQ2" s="135"/>
      <c r="IOR2" s="66"/>
      <c r="IOS2" s="74"/>
      <c r="IOT2" s="155"/>
      <c r="IOU2" s="155"/>
      <c r="IOV2" s="135"/>
      <c r="IOW2" s="135"/>
      <c r="IOX2" s="66"/>
      <c r="IOY2" s="74"/>
      <c r="IOZ2" s="155"/>
      <c r="IPA2" s="155"/>
      <c r="IPB2" s="135"/>
      <c r="IPC2" s="135"/>
      <c r="IPD2" s="66"/>
      <c r="IPE2" s="74"/>
      <c r="IPF2" s="155"/>
      <c r="IPG2" s="155"/>
      <c r="IPH2" s="135"/>
      <c r="IPI2" s="135"/>
      <c r="IPJ2" s="66"/>
      <c r="IPK2" s="74"/>
      <c r="IPL2" s="155"/>
      <c r="IPM2" s="155"/>
      <c r="IPN2" s="135"/>
      <c r="IPO2" s="135"/>
      <c r="IPP2" s="66"/>
      <c r="IPQ2" s="74"/>
      <c r="IPR2" s="155"/>
      <c r="IPS2" s="155"/>
      <c r="IPT2" s="135"/>
      <c r="IPU2" s="135"/>
      <c r="IPV2" s="66"/>
      <c r="IPW2" s="74"/>
      <c r="IPX2" s="155"/>
      <c r="IPY2" s="155"/>
      <c r="IPZ2" s="135"/>
      <c r="IQA2" s="135"/>
      <c r="IQB2" s="66"/>
      <c r="IQC2" s="74"/>
      <c r="IQD2" s="155"/>
      <c r="IQE2" s="155"/>
      <c r="IQF2" s="135"/>
      <c r="IQG2" s="135"/>
      <c r="IQH2" s="66"/>
      <c r="IQI2" s="74"/>
      <c r="IQJ2" s="155"/>
      <c r="IQK2" s="155"/>
      <c r="IQL2" s="135"/>
      <c r="IQM2" s="135"/>
      <c r="IQN2" s="66"/>
      <c r="IQO2" s="74"/>
      <c r="IQP2" s="155"/>
      <c r="IQQ2" s="155"/>
      <c r="IQR2" s="135"/>
      <c r="IQS2" s="135"/>
      <c r="IQT2" s="66"/>
      <c r="IQU2" s="74"/>
      <c r="IQV2" s="155"/>
      <c r="IQW2" s="155"/>
      <c r="IQX2" s="135"/>
      <c r="IQY2" s="135"/>
      <c r="IQZ2" s="66"/>
      <c r="IRA2" s="74"/>
      <c r="IRB2" s="155"/>
      <c r="IRC2" s="155"/>
      <c r="IRD2" s="135"/>
      <c r="IRE2" s="135"/>
      <c r="IRF2" s="66"/>
      <c r="IRG2" s="74"/>
      <c r="IRH2" s="155"/>
      <c r="IRI2" s="155"/>
      <c r="IRJ2" s="135"/>
      <c r="IRK2" s="135"/>
      <c r="IRL2" s="66"/>
      <c r="IRM2" s="74"/>
      <c r="IRN2" s="155"/>
      <c r="IRO2" s="155"/>
      <c r="IRP2" s="135"/>
      <c r="IRQ2" s="135"/>
      <c r="IRR2" s="66"/>
      <c r="IRS2" s="74"/>
      <c r="IRT2" s="155"/>
      <c r="IRU2" s="155"/>
      <c r="IRV2" s="135"/>
      <c r="IRW2" s="135"/>
      <c r="IRX2" s="66"/>
      <c r="IRY2" s="74"/>
      <c r="IRZ2" s="155"/>
      <c r="ISA2" s="155"/>
      <c r="ISB2" s="135"/>
      <c r="ISC2" s="135"/>
      <c r="ISD2" s="66"/>
      <c r="ISE2" s="74"/>
      <c r="ISF2" s="155"/>
      <c r="ISG2" s="155"/>
      <c r="ISH2" s="135"/>
      <c r="ISI2" s="135"/>
      <c r="ISJ2" s="66"/>
      <c r="ISK2" s="74"/>
      <c r="ISL2" s="155"/>
      <c r="ISM2" s="155"/>
      <c r="ISN2" s="135"/>
      <c r="ISO2" s="135"/>
      <c r="ISP2" s="66"/>
      <c r="ISQ2" s="74"/>
      <c r="ISR2" s="155"/>
      <c r="ISS2" s="155"/>
      <c r="IST2" s="135"/>
      <c r="ISU2" s="135"/>
      <c r="ISV2" s="66"/>
      <c r="ISW2" s="74"/>
      <c r="ISX2" s="155"/>
      <c r="ISY2" s="155"/>
      <c r="ISZ2" s="135"/>
      <c r="ITA2" s="135"/>
      <c r="ITB2" s="66"/>
      <c r="ITC2" s="74"/>
      <c r="ITD2" s="155"/>
      <c r="ITE2" s="155"/>
      <c r="ITF2" s="135"/>
      <c r="ITG2" s="135"/>
      <c r="ITH2" s="66"/>
      <c r="ITI2" s="74"/>
      <c r="ITJ2" s="155"/>
      <c r="ITK2" s="155"/>
      <c r="ITL2" s="135"/>
      <c r="ITM2" s="135"/>
      <c r="ITN2" s="66"/>
      <c r="ITO2" s="74"/>
      <c r="ITP2" s="155"/>
      <c r="ITQ2" s="155"/>
      <c r="ITR2" s="135"/>
      <c r="ITS2" s="135"/>
      <c r="ITT2" s="66"/>
      <c r="ITU2" s="74"/>
      <c r="ITV2" s="155"/>
      <c r="ITW2" s="155"/>
      <c r="ITX2" s="135"/>
      <c r="ITY2" s="135"/>
      <c r="ITZ2" s="66"/>
      <c r="IUA2" s="74"/>
      <c r="IUB2" s="155"/>
      <c r="IUC2" s="155"/>
      <c r="IUD2" s="135"/>
      <c r="IUE2" s="135"/>
      <c r="IUF2" s="66"/>
      <c r="IUG2" s="74"/>
      <c r="IUH2" s="155"/>
      <c r="IUI2" s="155"/>
      <c r="IUJ2" s="135"/>
      <c r="IUK2" s="135"/>
      <c r="IUL2" s="66"/>
      <c r="IUM2" s="74"/>
      <c r="IUN2" s="155"/>
      <c r="IUO2" s="155"/>
      <c r="IUP2" s="135"/>
      <c r="IUQ2" s="135"/>
      <c r="IUR2" s="66"/>
      <c r="IUS2" s="74"/>
      <c r="IUT2" s="155"/>
      <c r="IUU2" s="155"/>
      <c r="IUV2" s="135"/>
      <c r="IUW2" s="135"/>
      <c r="IUX2" s="66"/>
      <c r="IUY2" s="74"/>
      <c r="IUZ2" s="155"/>
      <c r="IVA2" s="155"/>
      <c r="IVB2" s="135"/>
      <c r="IVC2" s="135"/>
      <c r="IVD2" s="66"/>
      <c r="IVE2" s="74"/>
      <c r="IVF2" s="155"/>
      <c r="IVG2" s="155"/>
      <c r="IVH2" s="135"/>
      <c r="IVI2" s="135"/>
      <c r="IVJ2" s="66"/>
      <c r="IVK2" s="74"/>
      <c r="IVL2" s="155"/>
      <c r="IVM2" s="155"/>
      <c r="IVN2" s="135"/>
      <c r="IVO2" s="135"/>
      <c r="IVP2" s="66"/>
      <c r="IVQ2" s="74"/>
      <c r="IVR2" s="155"/>
      <c r="IVS2" s="155"/>
      <c r="IVT2" s="135"/>
      <c r="IVU2" s="135"/>
      <c r="IVV2" s="66"/>
      <c r="IVW2" s="74"/>
      <c r="IVX2" s="155"/>
      <c r="IVY2" s="155"/>
      <c r="IVZ2" s="135"/>
      <c r="IWA2" s="135"/>
      <c r="IWB2" s="66"/>
      <c r="IWC2" s="74"/>
      <c r="IWD2" s="155"/>
      <c r="IWE2" s="155"/>
      <c r="IWF2" s="135"/>
      <c r="IWG2" s="135"/>
      <c r="IWH2" s="66"/>
      <c r="IWI2" s="74"/>
      <c r="IWJ2" s="155"/>
      <c r="IWK2" s="155"/>
      <c r="IWL2" s="135"/>
      <c r="IWM2" s="135"/>
      <c r="IWN2" s="66"/>
      <c r="IWO2" s="74"/>
      <c r="IWP2" s="155"/>
      <c r="IWQ2" s="155"/>
      <c r="IWR2" s="135"/>
      <c r="IWS2" s="135"/>
      <c r="IWT2" s="66"/>
      <c r="IWU2" s="74"/>
      <c r="IWV2" s="155"/>
      <c r="IWW2" s="155"/>
      <c r="IWX2" s="135"/>
      <c r="IWY2" s="135"/>
      <c r="IWZ2" s="66"/>
      <c r="IXA2" s="74"/>
      <c r="IXB2" s="155"/>
      <c r="IXC2" s="155"/>
      <c r="IXD2" s="135"/>
      <c r="IXE2" s="135"/>
      <c r="IXF2" s="66"/>
      <c r="IXG2" s="74"/>
      <c r="IXH2" s="155"/>
      <c r="IXI2" s="155"/>
      <c r="IXJ2" s="135"/>
      <c r="IXK2" s="135"/>
      <c r="IXL2" s="66"/>
      <c r="IXM2" s="74"/>
      <c r="IXN2" s="155"/>
      <c r="IXO2" s="155"/>
      <c r="IXP2" s="135"/>
      <c r="IXQ2" s="135"/>
      <c r="IXR2" s="66"/>
      <c r="IXS2" s="74"/>
      <c r="IXT2" s="155"/>
      <c r="IXU2" s="155"/>
      <c r="IXV2" s="135"/>
      <c r="IXW2" s="135"/>
      <c r="IXX2" s="66"/>
      <c r="IXY2" s="74"/>
      <c r="IXZ2" s="155"/>
      <c r="IYA2" s="155"/>
      <c r="IYB2" s="135"/>
      <c r="IYC2" s="135"/>
      <c r="IYD2" s="66"/>
      <c r="IYE2" s="74"/>
      <c r="IYF2" s="155"/>
      <c r="IYG2" s="155"/>
      <c r="IYH2" s="135"/>
      <c r="IYI2" s="135"/>
      <c r="IYJ2" s="66"/>
      <c r="IYK2" s="74"/>
      <c r="IYL2" s="155"/>
      <c r="IYM2" s="155"/>
      <c r="IYN2" s="135"/>
      <c r="IYO2" s="135"/>
      <c r="IYP2" s="66"/>
      <c r="IYQ2" s="74"/>
      <c r="IYR2" s="155"/>
      <c r="IYS2" s="155"/>
      <c r="IYT2" s="135"/>
      <c r="IYU2" s="135"/>
      <c r="IYV2" s="66"/>
      <c r="IYW2" s="74"/>
      <c r="IYX2" s="155"/>
      <c r="IYY2" s="155"/>
      <c r="IYZ2" s="135"/>
      <c r="IZA2" s="135"/>
      <c r="IZB2" s="66"/>
      <c r="IZC2" s="74"/>
      <c r="IZD2" s="155"/>
      <c r="IZE2" s="155"/>
      <c r="IZF2" s="135"/>
      <c r="IZG2" s="135"/>
      <c r="IZH2" s="66"/>
      <c r="IZI2" s="74"/>
      <c r="IZJ2" s="155"/>
      <c r="IZK2" s="155"/>
      <c r="IZL2" s="135"/>
      <c r="IZM2" s="135"/>
      <c r="IZN2" s="66"/>
      <c r="IZO2" s="74"/>
      <c r="IZP2" s="155"/>
      <c r="IZQ2" s="155"/>
      <c r="IZR2" s="135"/>
      <c r="IZS2" s="135"/>
      <c r="IZT2" s="66"/>
      <c r="IZU2" s="74"/>
      <c r="IZV2" s="155"/>
      <c r="IZW2" s="155"/>
      <c r="IZX2" s="135"/>
      <c r="IZY2" s="135"/>
      <c r="IZZ2" s="66"/>
      <c r="JAA2" s="74"/>
      <c r="JAB2" s="155"/>
      <c r="JAC2" s="155"/>
      <c r="JAD2" s="135"/>
      <c r="JAE2" s="135"/>
      <c r="JAF2" s="66"/>
      <c r="JAG2" s="74"/>
      <c r="JAH2" s="155"/>
      <c r="JAI2" s="155"/>
      <c r="JAJ2" s="135"/>
      <c r="JAK2" s="135"/>
      <c r="JAL2" s="66"/>
      <c r="JAM2" s="74"/>
      <c r="JAN2" s="155"/>
      <c r="JAO2" s="155"/>
      <c r="JAP2" s="135"/>
      <c r="JAQ2" s="135"/>
      <c r="JAR2" s="66"/>
      <c r="JAS2" s="74"/>
      <c r="JAT2" s="155"/>
      <c r="JAU2" s="155"/>
      <c r="JAV2" s="135"/>
      <c r="JAW2" s="135"/>
      <c r="JAX2" s="66"/>
      <c r="JAY2" s="74"/>
      <c r="JAZ2" s="155"/>
      <c r="JBA2" s="155"/>
      <c r="JBB2" s="135"/>
      <c r="JBC2" s="135"/>
      <c r="JBD2" s="66"/>
      <c r="JBE2" s="74"/>
      <c r="JBF2" s="155"/>
      <c r="JBG2" s="155"/>
      <c r="JBH2" s="135"/>
      <c r="JBI2" s="135"/>
      <c r="JBJ2" s="66"/>
      <c r="JBK2" s="74"/>
      <c r="JBL2" s="155"/>
      <c r="JBM2" s="155"/>
      <c r="JBN2" s="135"/>
      <c r="JBO2" s="135"/>
      <c r="JBP2" s="66"/>
      <c r="JBQ2" s="74"/>
      <c r="JBR2" s="155"/>
      <c r="JBS2" s="155"/>
      <c r="JBT2" s="135"/>
      <c r="JBU2" s="135"/>
      <c r="JBV2" s="66"/>
      <c r="JBW2" s="74"/>
      <c r="JBX2" s="155"/>
      <c r="JBY2" s="155"/>
      <c r="JBZ2" s="135"/>
      <c r="JCA2" s="135"/>
      <c r="JCB2" s="66"/>
      <c r="JCC2" s="74"/>
      <c r="JCD2" s="155"/>
      <c r="JCE2" s="155"/>
      <c r="JCF2" s="135"/>
      <c r="JCG2" s="135"/>
      <c r="JCH2" s="66"/>
      <c r="JCI2" s="74"/>
      <c r="JCJ2" s="155"/>
      <c r="JCK2" s="155"/>
      <c r="JCL2" s="135"/>
      <c r="JCM2" s="135"/>
      <c r="JCN2" s="66"/>
      <c r="JCO2" s="74"/>
      <c r="JCP2" s="155"/>
      <c r="JCQ2" s="155"/>
      <c r="JCR2" s="135"/>
      <c r="JCS2" s="135"/>
      <c r="JCT2" s="66"/>
      <c r="JCU2" s="74"/>
      <c r="JCV2" s="155"/>
      <c r="JCW2" s="155"/>
      <c r="JCX2" s="135"/>
      <c r="JCY2" s="135"/>
      <c r="JCZ2" s="66"/>
      <c r="JDA2" s="74"/>
      <c r="JDB2" s="155"/>
      <c r="JDC2" s="155"/>
      <c r="JDD2" s="135"/>
      <c r="JDE2" s="135"/>
      <c r="JDF2" s="66"/>
      <c r="JDG2" s="74"/>
      <c r="JDH2" s="155"/>
      <c r="JDI2" s="155"/>
      <c r="JDJ2" s="135"/>
      <c r="JDK2" s="135"/>
      <c r="JDL2" s="66"/>
      <c r="JDM2" s="74"/>
      <c r="JDN2" s="155"/>
      <c r="JDO2" s="155"/>
      <c r="JDP2" s="135"/>
      <c r="JDQ2" s="135"/>
      <c r="JDR2" s="66"/>
      <c r="JDS2" s="74"/>
      <c r="JDT2" s="155"/>
      <c r="JDU2" s="155"/>
      <c r="JDV2" s="135"/>
      <c r="JDW2" s="135"/>
      <c r="JDX2" s="66"/>
      <c r="JDY2" s="74"/>
      <c r="JDZ2" s="155"/>
      <c r="JEA2" s="155"/>
      <c r="JEB2" s="135"/>
      <c r="JEC2" s="135"/>
      <c r="JED2" s="66"/>
      <c r="JEE2" s="74"/>
      <c r="JEF2" s="155"/>
      <c r="JEG2" s="155"/>
      <c r="JEH2" s="135"/>
      <c r="JEI2" s="135"/>
      <c r="JEJ2" s="66"/>
      <c r="JEK2" s="74"/>
      <c r="JEL2" s="155"/>
      <c r="JEM2" s="155"/>
      <c r="JEN2" s="135"/>
      <c r="JEO2" s="135"/>
      <c r="JEP2" s="66"/>
      <c r="JEQ2" s="74"/>
      <c r="JER2" s="155"/>
      <c r="JES2" s="155"/>
      <c r="JET2" s="135"/>
      <c r="JEU2" s="135"/>
      <c r="JEV2" s="66"/>
      <c r="JEW2" s="74"/>
      <c r="JEX2" s="155"/>
      <c r="JEY2" s="155"/>
      <c r="JEZ2" s="135"/>
      <c r="JFA2" s="135"/>
      <c r="JFB2" s="66"/>
      <c r="JFC2" s="74"/>
      <c r="JFD2" s="155"/>
      <c r="JFE2" s="155"/>
      <c r="JFF2" s="135"/>
      <c r="JFG2" s="135"/>
      <c r="JFH2" s="66"/>
      <c r="JFI2" s="74"/>
      <c r="JFJ2" s="155"/>
      <c r="JFK2" s="155"/>
      <c r="JFL2" s="135"/>
      <c r="JFM2" s="135"/>
      <c r="JFN2" s="66"/>
      <c r="JFO2" s="74"/>
      <c r="JFP2" s="155"/>
      <c r="JFQ2" s="155"/>
      <c r="JFR2" s="135"/>
      <c r="JFS2" s="135"/>
      <c r="JFT2" s="66"/>
      <c r="JFU2" s="74"/>
      <c r="JFV2" s="155"/>
      <c r="JFW2" s="155"/>
      <c r="JFX2" s="135"/>
      <c r="JFY2" s="135"/>
      <c r="JFZ2" s="66"/>
      <c r="JGA2" s="74"/>
      <c r="JGB2" s="155"/>
      <c r="JGC2" s="155"/>
      <c r="JGD2" s="135"/>
      <c r="JGE2" s="135"/>
      <c r="JGF2" s="66"/>
      <c r="JGG2" s="74"/>
      <c r="JGH2" s="155"/>
      <c r="JGI2" s="155"/>
      <c r="JGJ2" s="135"/>
      <c r="JGK2" s="135"/>
      <c r="JGL2" s="66"/>
      <c r="JGM2" s="74"/>
      <c r="JGN2" s="155"/>
      <c r="JGO2" s="155"/>
      <c r="JGP2" s="135"/>
      <c r="JGQ2" s="135"/>
      <c r="JGR2" s="66"/>
      <c r="JGS2" s="74"/>
      <c r="JGT2" s="155"/>
      <c r="JGU2" s="155"/>
      <c r="JGV2" s="135"/>
      <c r="JGW2" s="135"/>
      <c r="JGX2" s="66"/>
      <c r="JGY2" s="74"/>
      <c r="JGZ2" s="155"/>
      <c r="JHA2" s="155"/>
      <c r="JHB2" s="135"/>
      <c r="JHC2" s="135"/>
      <c r="JHD2" s="66"/>
      <c r="JHE2" s="74"/>
      <c r="JHF2" s="155"/>
      <c r="JHG2" s="155"/>
      <c r="JHH2" s="135"/>
      <c r="JHI2" s="135"/>
      <c r="JHJ2" s="66"/>
      <c r="JHK2" s="74"/>
      <c r="JHL2" s="155"/>
      <c r="JHM2" s="155"/>
      <c r="JHN2" s="135"/>
      <c r="JHO2" s="135"/>
      <c r="JHP2" s="66"/>
      <c r="JHQ2" s="74"/>
      <c r="JHR2" s="155"/>
      <c r="JHS2" s="155"/>
      <c r="JHT2" s="135"/>
      <c r="JHU2" s="135"/>
      <c r="JHV2" s="66"/>
      <c r="JHW2" s="74"/>
      <c r="JHX2" s="155"/>
      <c r="JHY2" s="155"/>
      <c r="JHZ2" s="135"/>
      <c r="JIA2" s="135"/>
      <c r="JIB2" s="66"/>
      <c r="JIC2" s="74"/>
      <c r="JID2" s="155"/>
      <c r="JIE2" s="155"/>
      <c r="JIF2" s="135"/>
      <c r="JIG2" s="135"/>
      <c r="JIH2" s="66"/>
      <c r="JII2" s="74"/>
      <c r="JIJ2" s="155"/>
      <c r="JIK2" s="155"/>
      <c r="JIL2" s="135"/>
      <c r="JIM2" s="135"/>
      <c r="JIN2" s="66"/>
      <c r="JIO2" s="74"/>
      <c r="JIP2" s="155"/>
      <c r="JIQ2" s="155"/>
      <c r="JIR2" s="135"/>
      <c r="JIS2" s="135"/>
      <c r="JIT2" s="66"/>
      <c r="JIU2" s="74"/>
      <c r="JIV2" s="155"/>
      <c r="JIW2" s="155"/>
      <c r="JIX2" s="135"/>
      <c r="JIY2" s="135"/>
      <c r="JIZ2" s="66"/>
      <c r="JJA2" s="74"/>
      <c r="JJB2" s="155"/>
      <c r="JJC2" s="155"/>
      <c r="JJD2" s="135"/>
      <c r="JJE2" s="135"/>
      <c r="JJF2" s="66"/>
      <c r="JJG2" s="74"/>
      <c r="JJH2" s="155"/>
      <c r="JJI2" s="155"/>
      <c r="JJJ2" s="135"/>
      <c r="JJK2" s="135"/>
      <c r="JJL2" s="66"/>
      <c r="JJM2" s="74"/>
      <c r="JJN2" s="155"/>
      <c r="JJO2" s="155"/>
      <c r="JJP2" s="135"/>
      <c r="JJQ2" s="135"/>
      <c r="JJR2" s="66"/>
      <c r="JJS2" s="74"/>
      <c r="JJT2" s="155"/>
      <c r="JJU2" s="155"/>
      <c r="JJV2" s="135"/>
      <c r="JJW2" s="135"/>
      <c r="JJX2" s="66"/>
      <c r="JJY2" s="74"/>
      <c r="JJZ2" s="155"/>
      <c r="JKA2" s="155"/>
      <c r="JKB2" s="135"/>
      <c r="JKC2" s="135"/>
      <c r="JKD2" s="66"/>
      <c r="JKE2" s="74"/>
      <c r="JKF2" s="155"/>
      <c r="JKG2" s="155"/>
      <c r="JKH2" s="135"/>
      <c r="JKI2" s="135"/>
      <c r="JKJ2" s="66"/>
      <c r="JKK2" s="74"/>
      <c r="JKL2" s="155"/>
      <c r="JKM2" s="155"/>
      <c r="JKN2" s="135"/>
      <c r="JKO2" s="135"/>
      <c r="JKP2" s="66"/>
      <c r="JKQ2" s="74"/>
      <c r="JKR2" s="155"/>
      <c r="JKS2" s="155"/>
      <c r="JKT2" s="135"/>
      <c r="JKU2" s="135"/>
      <c r="JKV2" s="66"/>
      <c r="JKW2" s="74"/>
      <c r="JKX2" s="155"/>
      <c r="JKY2" s="155"/>
      <c r="JKZ2" s="135"/>
      <c r="JLA2" s="135"/>
      <c r="JLB2" s="66"/>
      <c r="JLC2" s="74"/>
      <c r="JLD2" s="155"/>
      <c r="JLE2" s="155"/>
      <c r="JLF2" s="135"/>
      <c r="JLG2" s="135"/>
      <c r="JLH2" s="66"/>
      <c r="JLI2" s="74"/>
      <c r="JLJ2" s="155"/>
      <c r="JLK2" s="155"/>
      <c r="JLL2" s="135"/>
      <c r="JLM2" s="135"/>
      <c r="JLN2" s="66"/>
      <c r="JLO2" s="74"/>
      <c r="JLP2" s="155"/>
      <c r="JLQ2" s="155"/>
      <c r="JLR2" s="135"/>
      <c r="JLS2" s="135"/>
      <c r="JLT2" s="66"/>
      <c r="JLU2" s="74"/>
      <c r="JLV2" s="155"/>
      <c r="JLW2" s="155"/>
      <c r="JLX2" s="135"/>
      <c r="JLY2" s="135"/>
      <c r="JLZ2" s="66"/>
      <c r="JMA2" s="74"/>
      <c r="JMB2" s="155"/>
      <c r="JMC2" s="155"/>
      <c r="JMD2" s="135"/>
      <c r="JME2" s="135"/>
      <c r="JMF2" s="66"/>
      <c r="JMG2" s="74"/>
      <c r="JMH2" s="155"/>
      <c r="JMI2" s="155"/>
      <c r="JMJ2" s="135"/>
      <c r="JMK2" s="135"/>
      <c r="JML2" s="66"/>
      <c r="JMM2" s="74"/>
      <c r="JMN2" s="155"/>
      <c r="JMO2" s="155"/>
      <c r="JMP2" s="135"/>
      <c r="JMQ2" s="135"/>
      <c r="JMR2" s="66"/>
      <c r="JMS2" s="74"/>
      <c r="JMT2" s="155"/>
      <c r="JMU2" s="155"/>
      <c r="JMV2" s="135"/>
      <c r="JMW2" s="135"/>
      <c r="JMX2" s="66"/>
      <c r="JMY2" s="74"/>
      <c r="JMZ2" s="155"/>
      <c r="JNA2" s="155"/>
      <c r="JNB2" s="135"/>
      <c r="JNC2" s="135"/>
      <c r="JND2" s="66"/>
      <c r="JNE2" s="74"/>
      <c r="JNF2" s="155"/>
      <c r="JNG2" s="155"/>
      <c r="JNH2" s="135"/>
      <c r="JNI2" s="135"/>
      <c r="JNJ2" s="66"/>
      <c r="JNK2" s="74"/>
      <c r="JNL2" s="155"/>
      <c r="JNM2" s="155"/>
      <c r="JNN2" s="135"/>
      <c r="JNO2" s="135"/>
      <c r="JNP2" s="66"/>
      <c r="JNQ2" s="74"/>
      <c r="JNR2" s="155"/>
      <c r="JNS2" s="155"/>
      <c r="JNT2" s="135"/>
      <c r="JNU2" s="135"/>
      <c r="JNV2" s="66"/>
      <c r="JNW2" s="74"/>
      <c r="JNX2" s="155"/>
      <c r="JNY2" s="155"/>
      <c r="JNZ2" s="135"/>
      <c r="JOA2" s="135"/>
      <c r="JOB2" s="66"/>
      <c r="JOC2" s="74"/>
      <c r="JOD2" s="155"/>
      <c r="JOE2" s="155"/>
      <c r="JOF2" s="135"/>
      <c r="JOG2" s="135"/>
      <c r="JOH2" s="66"/>
      <c r="JOI2" s="74"/>
      <c r="JOJ2" s="155"/>
      <c r="JOK2" s="155"/>
      <c r="JOL2" s="135"/>
      <c r="JOM2" s="135"/>
      <c r="JON2" s="66"/>
      <c r="JOO2" s="74"/>
      <c r="JOP2" s="155"/>
      <c r="JOQ2" s="155"/>
      <c r="JOR2" s="135"/>
      <c r="JOS2" s="135"/>
      <c r="JOT2" s="66"/>
      <c r="JOU2" s="74"/>
      <c r="JOV2" s="155"/>
      <c r="JOW2" s="155"/>
      <c r="JOX2" s="135"/>
      <c r="JOY2" s="135"/>
      <c r="JOZ2" s="66"/>
      <c r="JPA2" s="74"/>
      <c r="JPB2" s="155"/>
      <c r="JPC2" s="155"/>
      <c r="JPD2" s="135"/>
      <c r="JPE2" s="135"/>
      <c r="JPF2" s="66"/>
      <c r="JPG2" s="74"/>
      <c r="JPH2" s="155"/>
      <c r="JPI2" s="155"/>
      <c r="JPJ2" s="135"/>
      <c r="JPK2" s="135"/>
      <c r="JPL2" s="66"/>
      <c r="JPM2" s="74"/>
      <c r="JPN2" s="155"/>
      <c r="JPO2" s="155"/>
      <c r="JPP2" s="135"/>
      <c r="JPQ2" s="135"/>
      <c r="JPR2" s="66"/>
      <c r="JPS2" s="74"/>
      <c r="JPT2" s="155"/>
      <c r="JPU2" s="155"/>
      <c r="JPV2" s="135"/>
      <c r="JPW2" s="135"/>
      <c r="JPX2" s="66"/>
      <c r="JPY2" s="74"/>
      <c r="JPZ2" s="155"/>
      <c r="JQA2" s="155"/>
      <c r="JQB2" s="135"/>
      <c r="JQC2" s="135"/>
      <c r="JQD2" s="66"/>
      <c r="JQE2" s="74"/>
      <c r="JQF2" s="155"/>
      <c r="JQG2" s="155"/>
      <c r="JQH2" s="135"/>
      <c r="JQI2" s="135"/>
      <c r="JQJ2" s="66"/>
      <c r="JQK2" s="74"/>
      <c r="JQL2" s="155"/>
      <c r="JQM2" s="155"/>
      <c r="JQN2" s="135"/>
      <c r="JQO2" s="135"/>
      <c r="JQP2" s="66"/>
      <c r="JQQ2" s="74"/>
      <c r="JQR2" s="155"/>
      <c r="JQS2" s="155"/>
      <c r="JQT2" s="135"/>
      <c r="JQU2" s="135"/>
      <c r="JQV2" s="66"/>
      <c r="JQW2" s="74"/>
      <c r="JQX2" s="155"/>
      <c r="JQY2" s="155"/>
      <c r="JQZ2" s="135"/>
      <c r="JRA2" s="135"/>
      <c r="JRB2" s="66"/>
      <c r="JRC2" s="74"/>
      <c r="JRD2" s="155"/>
      <c r="JRE2" s="155"/>
      <c r="JRF2" s="135"/>
      <c r="JRG2" s="135"/>
      <c r="JRH2" s="66"/>
      <c r="JRI2" s="74"/>
      <c r="JRJ2" s="155"/>
      <c r="JRK2" s="155"/>
      <c r="JRL2" s="135"/>
      <c r="JRM2" s="135"/>
      <c r="JRN2" s="66"/>
      <c r="JRO2" s="74"/>
      <c r="JRP2" s="155"/>
      <c r="JRQ2" s="155"/>
      <c r="JRR2" s="135"/>
      <c r="JRS2" s="135"/>
      <c r="JRT2" s="66"/>
      <c r="JRU2" s="74"/>
      <c r="JRV2" s="155"/>
      <c r="JRW2" s="155"/>
      <c r="JRX2" s="135"/>
      <c r="JRY2" s="135"/>
      <c r="JRZ2" s="66"/>
      <c r="JSA2" s="74"/>
      <c r="JSB2" s="155"/>
      <c r="JSC2" s="155"/>
      <c r="JSD2" s="135"/>
      <c r="JSE2" s="135"/>
      <c r="JSF2" s="66"/>
      <c r="JSG2" s="74"/>
      <c r="JSH2" s="155"/>
      <c r="JSI2" s="155"/>
      <c r="JSJ2" s="135"/>
      <c r="JSK2" s="135"/>
      <c r="JSL2" s="66"/>
      <c r="JSM2" s="74"/>
      <c r="JSN2" s="155"/>
      <c r="JSO2" s="155"/>
      <c r="JSP2" s="135"/>
      <c r="JSQ2" s="135"/>
      <c r="JSR2" s="66"/>
      <c r="JSS2" s="74"/>
      <c r="JST2" s="155"/>
      <c r="JSU2" s="155"/>
      <c r="JSV2" s="135"/>
      <c r="JSW2" s="135"/>
      <c r="JSX2" s="66"/>
      <c r="JSY2" s="74"/>
      <c r="JSZ2" s="155"/>
      <c r="JTA2" s="155"/>
      <c r="JTB2" s="135"/>
      <c r="JTC2" s="135"/>
      <c r="JTD2" s="66"/>
      <c r="JTE2" s="74"/>
      <c r="JTF2" s="155"/>
      <c r="JTG2" s="155"/>
      <c r="JTH2" s="135"/>
      <c r="JTI2" s="135"/>
      <c r="JTJ2" s="66"/>
      <c r="JTK2" s="74"/>
      <c r="JTL2" s="155"/>
      <c r="JTM2" s="155"/>
      <c r="JTN2" s="135"/>
      <c r="JTO2" s="135"/>
      <c r="JTP2" s="66"/>
      <c r="JTQ2" s="74"/>
      <c r="JTR2" s="155"/>
      <c r="JTS2" s="155"/>
      <c r="JTT2" s="135"/>
      <c r="JTU2" s="135"/>
      <c r="JTV2" s="66"/>
      <c r="JTW2" s="74"/>
      <c r="JTX2" s="155"/>
      <c r="JTY2" s="155"/>
      <c r="JTZ2" s="135"/>
      <c r="JUA2" s="135"/>
      <c r="JUB2" s="66"/>
      <c r="JUC2" s="74"/>
      <c r="JUD2" s="155"/>
      <c r="JUE2" s="155"/>
      <c r="JUF2" s="135"/>
      <c r="JUG2" s="135"/>
      <c r="JUH2" s="66"/>
      <c r="JUI2" s="74"/>
      <c r="JUJ2" s="155"/>
      <c r="JUK2" s="155"/>
      <c r="JUL2" s="135"/>
      <c r="JUM2" s="135"/>
      <c r="JUN2" s="66"/>
      <c r="JUO2" s="74"/>
      <c r="JUP2" s="155"/>
      <c r="JUQ2" s="155"/>
      <c r="JUR2" s="135"/>
      <c r="JUS2" s="135"/>
      <c r="JUT2" s="66"/>
      <c r="JUU2" s="74"/>
      <c r="JUV2" s="155"/>
      <c r="JUW2" s="155"/>
      <c r="JUX2" s="135"/>
      <c r="JUY2" s="135"/>
      <c r="JUZ2" s="66"/>
      <c r="JVA2" s="74"/>
      <c r="JVB2" s="155"/>
      <c r="JVC2" s="155"/>
      <c r="JVD2" s="135"/>
      <c r="JVE2" s="135"/>
      <c r="JVF2" s="66"/>
      <c r="JVG2" s="74"/>
      <c r="JVH2" s="155"/>
      <c r="JVI2" s="155"/>
      <c r="JVJ2" s="135"/>
      <c r="JVK2" s="135"/>
      <c r="JVL2" s="66"/>
      <c r="JVM2" s="74"/>
      <c r="JVN2" s="155"/>
      <c r="JVO2" s="155"/>
      <c r="JVP2" s="135"/>
      <c r="JVQ2" s="135"/>
      <c r="JVR2" s="66"/>
      <c r="JVS2" s="74"/>
      <c r="JVT2" s="155"/>
      <c r="JVU2" s="155"/>
      <c r="JVV2" s="135"/>
      <c r="JVW2" s="135"/>
      <c r="JVX2" s="66"/>
      <c r="JVY2" s="74"/>
      <c r="JVZ2" s="155"/>
      <c r="JWA2" s="155"/>
      <c r="JWB2" s="135"/>
      <c r="JWC2" s="135"/>
      <c r="JWD2" s="66"/>
      <c r="JWE2" s="74"/>
      <c r="JWF2" s="155"/>
      <c r="JWG2" s="155"/>
      <c r="JWH2" s="135"/>
      <c r="JWI2" s="135"/>
      <c r="JWJ2" s="66"/>
      <c r="JWK2" s="74"/>
      <c r="JWL2" s="155"/>
      <c r="JWM2" s="155"/>
      <c r="JWN2" s="135"/>
      <c r="JWO2" s="135"/>
      <c r="JWP2" s="66"/>
      <c r="JWQ2" s="74"/>
      <c r="JWR2" s="155"/>
      <c r="JWS2" s="155"/>
      <c r="JWT2" s="135"/>
      <c r="JWU2" s="135"/>
      <c r="JWV2" s="66"/>
      <c r="JWW2" s="74"/>
      <c r="JWX2" s="155"/>
      <c r="JWY2" s="155"/>
      <c r="JWZ2" s="135"/>
      <c r="JXA2" s="135"/>
      <c r="JXB2" s="66"/>
      <c r="JXC2" s="74"/>
      <c r="JXD2" s="155"/>
      <c r="JXE2" s="155"/>
      <c r="JXF2" s="135"/>
      <c r="JXG2" s="135"/>
      <c r="JXH2" s="66"/>
      <c r="JXI2" s="74"/>
      <c r="JXJ2" s="155"/>
      <c r="JXK2" s="155"/>
      <c r="JXL2" s="135"/>
      <c r="JXM2" s="135"/>
      <c r="JXN2" s="66"/>
      <c r="JXO2" s="74"/>
      <c r="JXP2" s="155"/>
      <c r="JXQ2" s="155"/>
      <c r="JXR2" s="135"/>
      <c r="JXS2" s="135"/>
      <c r="JXT2" s="66"/>
      <c r="JXU2" s="74"/>
      <c r="JXV2" s="155"/>
      <c r="JXW2" s="155"/>
      <c r="JXX2" s="135"/>
      <c r="JXY2" s="135"/>
      <c r="JXZ2" s="66"/>
      <c r="JYA2" s="74"/>
      <c r="JYB2" s="155"/>
      <c r="JYC2" s="155"/>
      <c r="JYD2" s="135"/>
      <c r="JYE2" s="135"/>
      <c r="JYF2" s="66"/>
      <c r="JYG2" s="74"/>
      <c r="JYH2" s="155"/>
      <c r="JYI2" s="155"/>
      <c r="JYJ2" s="135"/>
      <c r="JYK2" s="135"/>
      <c r="JYL2" s="66"/>
      <c r="JYM2" s="74"/>
      <c r="JYN2" s="155"/>
      <c r="JYO2" s="155"/>
      <c r="JYP2" s="135"/>
      <c r="JYQ2" s="135"/>
      <c r="JYR2" s="66"/>
      <c r="JYS2" s="74"/>
      <c r="JYT2" s="155"/>
      <c r="JYU2" s="155"/>
      <c r="JYV2" s="135"/>
      <c r="JYW2" s="135"/>
      <c r="JYX2" s="66"/>
      <c r="JYY2" s="74"/>
      <c r="JYZ2" s="155"/>
      <c r="JZA2" s="155"/>
      <c r="JZB2" s="135"/>
      <c r="JZC2" s="135"/>
      <c r="JZD2" s="66"/>
      <c r="JZE2" s="74"/>
      <c r="JZF2" s="155"/>
      <c r="JZG2" s="155"/>
      <c r="JZH2" s="135"/>
      <c r="JZI2" s="135"/>
      <c r="JZJ2" s="66"/>
      <c r="JZK2" s="74"/>
      <c r="JZL2" s="155"/>
      <c r="JZM2" s="155"/>
      <c r="JZN2" s="135"/>
      <c r="JZO2" s="135"/>
      <c r="JZP2" s="66"/>
      <c r="JZQ2" s="74"/>
      <c r="JZR2" s="155"/>
      <c r="JZS2" s="155"/>
      <c r="JZT2" s="135"/>
      <c r="JZU2" s="135"/>
      <c r="JZV2" s="66"/>
      <c r="JZW2" s="74"/>
      <c r="JZX2" s="155"/>
      <c r="JZY2" s="155"/>
      <c r="JZZ2" s="135"/>
      <c r="KAA2" s="135"/>
      <c r="KAB2" s="66"/>
      <c r="KAC2" s="74"/>
      <c r="KAD2" s="155"/>
      <c r="KAE2" s="155"/>
      <c r="KAF2" s="135"/>
      <c r="KAG2" s="135"/>
      <c r="KAH2" s="66"/>
      <c r="KAI2" s="74"/>
      <c r="KAJ2" s="155"/>
      <c r="KAK2" s="155"/>
      <c r="KAL2" s="135"/>
      <c r="KAM2" s="135"/>
      <c r="KAN2" s="66"/>
      <c r="KAO2" s="74"/>
      <c r="KAP2" s="155"/>
      <c r="KAQ2" s="155"/>
      <c r="KAR2" s="135"/>
      <c r="KAS2" s="135"/>
      <c r="KAT2" s="66"/>
      <c r="KAU2" s="74"/>
      <c r="KAV2" s="155"/>
      <c r="KAW2" s="155"/>
      <c r="KAX2" s="135"/>
      <c r="KAY2" s="135"/>
      <c r="KAZ2" s="66"/>
      <c r="KBA2" s="74"/>
      <c r="KBB2" s="155"/>
      <c r="KBC2" s="155"/>
      <c r="KBD2" s="135"/>
      <c r="KBE2" s="135"/>
      <c r="KBF2" s="66"/>
      <c r="KBG2" s="74"/>
      <c r="KBH2" s="155"/>
      <c r="KBI2" s="155"/>
      <c r="KBJ2" s="135"/>
      <c r="KBK2" s="135"/>
      <c r="KBL2" s="66"/>
      <c r="KBM2" s="74"/>
      <c r="KBN2" s="155"/>
      <c r="KBO2" s="155"/>
      <c r="KBP2" s="135"/>
      <c r="KBQ2" s="135"/>
      <c r="KBR2" s="66"/>
      <c r="KBS2" s="74"/>
      <c r="KBT2" s="155"/>
      <c r="KBU2" s="155"/>
      <c r="KBV2" s="135"/>
      <c r="KBW2" s="135"/>
      <c r="KBX2" s="66"/>
      <c r="KBY2" s="74"/>
      <c r="KBZ2" s="155"/>
      <c r="KCA2" s="155"/>
      <c r="KCB2" s="135"/>
      <c r="KCC2" s="135"/>
      <c r="KCD2" s="66"/>
      <c r="KCE2" s="74"/>
      <c r="KCF2" s="155"/>
      <c r="KCG2" s="155"/>
      <c r="KCH2" s="135"/>
      <c r="KCI2" s="135"/>
      <c r="KCJ2" s="66"/>
      <c r="KCK2" s="74"/>
      <c r="KCL2" s="155"/>
      <c r="KCM2" s="155"/>
      <c r="KCN2" s="135"/>
      <c r="KCO2" s="135"/>
      <c r="KCP2" s="66"/>
      <c r="KCQ2" s="74"/>
      <c r="KCR2" s="155"/>
      <c r="KCS2" s="155"/>
      <c r="KCT2" s="135"/>
      <c r="KCU2" s="135"/>
      <c r="KCV2" s="66"/>
      <c r="KCW2" s="74"/>
      <c r="KCX2" s="155"/>
      <c r="KCY2" s="155"/>
      <c r="KCZ2" s="135"/>
      <c r="KDA2" s="135"/>
      <c r="KDB2" s="66"/>
      <c r="KDC2" s="74"/>
      <c r="KDD2" s="155"/>
      <c r="KDE2" s="155"/>
      <c r="KDF2" s="135"/>
      <c r="KDG2" s="135"/>
      <c r="KDH2" s="66"/>
      <c r="KDI2" s="74"/>
      <c r="KDJ2" s="155"/>
      <c r="KDK2" s="155"/>
      <c r="KDL2" s="135"/>
      <c r="KDM2" s="135"/>
      <c r="KDN2" s="66"/>
      <c r="KDO2" s="74"/>
      <c r="KDP2" s="155"/>
      <c r="KDQ2" s="155"/>
      <c r="KDR2" s="135"/>
      <c r="KDS2" s="135"/>
      <c r="KDT2" s="66"/>
      <c r="KDU2" s="74"/>
      <c r="KDV2" s="155"/>
      <c r="KDW2" s="155"/>
      <c r="KDX2" s="135"/>
      <c r="KDY2" s="135"/>
      <c r="KDZ2" s="66"/>
      <c r="KEA2" s="74"/>
      <c r="KEB2" s="155"/>
      <c r="KEC2" s="155"/>
      <c r="KED2" s="135"/>
      <c r="KEE2" s="135"/>
      <c r="KEF2" s="66"/>
      <c r="KEG2" s="74"/>
      <c r="KEH2" s="155"/>
      <c r="KEI2" s="155"/>
      <c r="KEJ2" s="135"/>
      <c r="KEK2" s="135"/>
      <c r="KEL2" s="66"/>
      <c r="KEM2" s="74"/>
      <c r="KEN2" s="155"/>
      <c r="KEO2" s="155"/>
      <c r="KEP2" s="135"/>
      <c r="KEQ2" s="135"/>
      <c r="KER2" s="66"/>
      <c r="KES2" s="74"/>
      <c r="KET2" s="155"/>
      <c r="KEU2" s="155"/>
      <c r="KEV2" s="135"/>
      <c r="KEW2" s="135"/>
      <c r="KEX2" s="66"/>
      <c r="KEY2" s="74"/>
      <c r="KEZ2" s="155"/>
      <c r="KFA2" s="155"/>
      <c r="KFB2" s="135"/>
      <c r="KFC2" s="135"/>
      <c r="KFD2" s="66"/>
      <c r="KFE2" s="74"/>
      <c r="KFF2" s="155"/>
      <c r="KFG2" s="155"/>
      <c r="KFH2" s="135"/>
      <c r="KFI2" s="135"/>
      <c r="KFJ2" s="66"/>
      <c r="KFK2" s="74"/>
      <c r="KFL2" s="155"/>
      <c r="KFM2" s="155"/>
      <c r="KFN2" s="135"/>
      <c r="KFO2" s="135"/>
      <c r="KFP2" s="66"/>
      <c r="KFQ2" s="74"/>
      <c r="KFR2" s="155"/>
      <c r="KFS2" s="155"/>
      <c r="KFT2" s="135"/>
      <c r="KFU2" s="135"/>
      <c r="KFV2" s="66"/>
      <c r="KFW2" s="74"/>
      <c r="KFX2" s="155"/>
      <c r="KFY2" s="155"/>
      <c r="KFZ2" s="135"/>
      <c r="KGA2" s="135"/>
      <c r="KGB2" s="66"/>
      <c r="KGC2" s="74"/>
      <c r="KGD2" s="155"/>
      <c r="KGE2" s="155"/>
      <c r="KGF2" s="135"/>
      <c r="KGG2" s="135"/>
      <c r="KGH2" s="66"/>
      <c r="KGI2" s="74"/>
      <c r="KGJ2" s="155"/>
      <c r="KGK2" s="155"/>
      <c r="KGL2" s="135"/>
      <c r="KGM2" s="135"/>
      <c r="KGN2" s="66"/>
      <c r="KGO2" s="74"/>
      <c r="KGP2" s="155"/>
      <c r="KGQ2" s="155"/>
      <c r="KGR2" s="135"/>
      <c r="KGS2" s="135"/>
      <c r="KGT2" s="66"/>
      <c r="KGU2" s="74"/>
      <c r="KGV2" s="155"/>
      <c r="KGW2" s="155"/>
      <c r="KGX2" s="135"/>
      <c r="KGY2" s="135"/>
      <c r="KGZ2" s="66"/>
      <c r="KHA2" s="74"/>
      <c r="KHB2" s="155"/>
      <c r="KHC2" s="155"/>
      <c r="KHD2" s="135"/>
      <c r="KHE2" s="135"/>
      <c r="KHF2" s="66"/>
      <c r="KHG2" s="74"/>
      <c r="KHH2" s="155"/>
      <c r="KHI2" s="155"/>
      <c r="KHJ2" s="135"/>
      <c r="KHK2" s="135"/>
      <c r="KHL2" s="66"/>
      <c r="KHM2" s="74"/>
      <c r="KHN2" s="155"/>
      <c r="KHO2" s="155"/>
      <c r="KHP2" s="135"/>
      <c r="KHQ2" s="135"/>
      <c r="KHR2" s="66"/>
      <c r="KHS2" s="74"/>
      <c r="KHT2" s="155"/>
      <c r="KHU2" s="155"/>
      <c r="KHV2" s="135"/>
      <c r="KHW2" s="135"/>
      <c r="KHX2" s="66"/>
      <c r="KHY2" s="74"/>
      <c r="KHZ2" s="155"/>
      <c r="KIA2" s="155"/>
      <c r="KIB2" s="135"/>
      <c r="KIC2" s="135"/>
      <c r="KID2" s="66"/>
      <c r="KIE2" s="74"/>
      <c r="KIF2" s="155"/>
      <c r="KIG2" s="155"/>
      <c r="KIH2" s="135"/>
      <c r="KII2" s="135"/>
      <c r="KIJ2" s="66"/>
      <c r="KIK2" s="74"/>
      <c r="KIL2" s="155"/>
      <c r="KIM2" s="155"/>
      <c r="KIN2" s="135"/>
      <c r="KIO2" s="135"/>
      <c r="KIP2" s="66"/>
      <c r="KIQ2" s="74"/>
      <c r="KIR2" s="155"/>
      <c r="KIS2" s="155"/>
      <c r="KIT2" s="135"/>
      <c r="KIU2" s="135"/>
      <c r="KIV2" s="66"/>
      <c r="KIW2" s="74"/>
      <c r="KIX2" s="155"/>
      <c r="KIY2" s="155"/>
      <c r="KIZ2" s="135"/>
      <c r="KJA2" s="135"/>
      <c r="KJB2" s="66"/>
      <c r="KJC2" s="74"/>
      <c r="KJD2" s="155"/>
      <c r="KJE2" s="155"/>
      <c r="KJF2" s="135"/>
      <c r="KJG2" s="135"/>
      <c r="KJH2" s="66"/>
      <c r="KJI2" s="74"/>
      <c r="KJJ2" s="155"/>
      <c r="KJK2" s="155"/>
      <c r="KJL2" s="135"/>
      <c r="KJM2" s="135"/>
      <c r="KJN2" s="66"/>
      <c r="KJO2" s="74"/>
      <c r="KJP2" s="155"/>
      <c r="KJQ2" s="155"/>
      <c r="KJR2" s="135"/>
      <c r="KJS2" s="135"/>
      <c r="KJT2" s="66"/>
      <c r="KJU2" s="74"/>
      <c r="KJV2" s="155"/>
      <c r="KJW2" s="155"/>
      <c r="KJX2" s="135"/>
      <c r="KJY2" s="135"/>
      <c r="KJZ2" s="66"/>
      <c r="KKA2" s="74"/>
      <c r="KKB2" s="155"/>
      <c r="KKC2" s="155"/>
      <c r="KKD2" s="135"/>
      <c r="KKE2" s="135"/>
      <c r="KKF2" s="66"/>
      <c r="KKG2" s="74"/>
      <c r="KKH2" s="155"/>
      <c r="KKI2" s="155"/>
      <c r="KKJ2" s="135"/>
      <c r="KKK2" s="135"/>
      <c r="KKL2" s="66"/>
      <c r="KKM2" s="74"/>
      <c r="KKN2" s="155"/>
      <c r="KKO2" s="155"/>
      <c r="KKP2" s="135"/>
      <c r="KKQ2" s="135"/>
      <c r="KKR2" s="66"/>
      <c r="KKS2" s="74"/>
      <c r="KKT2" s="155"/>
      <c r="KKU2" s="155"/>
      <c r="KKV2" s="135"/>
      <c r="KKW2" s="135"/>
      <c r="KKX2" s="66"/>
      <c r="KKY2" s="74"/>
      <c r="KKZ2" s="155"/>
      <c r="KLA2" s="155"/>
      <c r="KLB2" s="135"/>
      <c r="KLC2" s="135"/>
      <c r="KLD2" s="66"/>
      <c r="KLE2" s="74"/>
      <c r="KLF2" s="155"/>
      <c r="KLG2" s="155"/>
      <c r="KLH2" s="135"/>
      <c r="KLI2" s="135"/>
      <c r="KLJ2" s="66"/>
      <c r="KLK2" s="74"/>
      <c r="KLL2" s="155"/>
      <c r="KLM2" s="155"/>
      <c r="KLN2" s="135"/>
      <c r="KLO2" s="135"/>
      <c r="KLP2" s="66"/>
      <c r="KLQ2" s="74"/>
      <c r="KLR2" s="155"/>
      <c r="KLS2" s="155"/>
      <c r="KLT2" s="135"/>
      <c r="KLU2" s="135"/>
      <c r="KLV2" s="66"/>
      <c r="KLW2" s="74"/>
      <c r="KLX2" s="155"/>
      <c r="KLY2" s="155"/>
      <c r="KLZ2" s="135"/>
      <c r="KMA2" s="135"/>
      <c r="KMB2" s="66"/>
      <c r="KMC2" s="74"/>
      <c r="KMD2" s="155"/>
      <c r="KME2" s="155"/>
      <c r="KMF2" s="135"/>
      <c r="KMG2" s="135"/>
      <c r="KMH2" s="66"/>
      <c r="KMI2" s="74"/>
      <c r="KMJ2" s="155"/>
      <c r="KMK2" s="155"/>
      <c r="KML2" s="135"/>
      <c r="KMM2" s="135"/>
      <c r="KMN2" s="66"/>
      <c r="KMO2" s="74"/>
      <c r="KMP2" s="155"/>
      <c r="KMQ2" s="155"/>
      <c r="KMR2" s="135"/>
      <c r="KMS2" s="135"/>
      <c r="KMT2" s="66"/>
      <c r="KMU2" s="74"/>
      <c r="KMV2" s="155"/>
      <c r="KMW2" s="155"/>
      <c r="KMX2" s="135"/>
      <c r="KMY2" s="135"/>
      <c r="KMZ2" s="66"/>
      <c r="KNA2" s="74"/>
      <c r="KNB2" s="155"/>
      <c r="KNC2" s="155"/>
      <c r="KND2" s="135"/>
      <c r="KNE2" s="135"/>
      <c r="KNF2" s="66"/>
      <c r="KNG2" s="74"/>
      <c r="KNH2" s="155"/>
      <c r="KNI2" s="155"/>
      <c r="KNJ2" s="135"/>
      <c r="KNK2" s="135"/>
      <c r="KNL2" s="66"/>
      <c r="KNM2" s="74"/>
      <c r="KNN2" s="155"/>
      <c r="KNO2" s="155"/>
      <c r="KNP2" s="135"/>
      <c r="KNQ2" s="135"/>
      <c r="KNR2" s="66"/>
      <c r="KNS2" s="74"/>
      <c r="KNT2" s="155"/>
      <c r="KNU2" s="155"/>
      <c r="KNV2" s="135"/>
      <c r="KNW2" s="135"/>
      <c r="KNX2" s="66"/>
      <c r="KNY2" s="74"/>
      <c r="KNZ2" s="155"/>
      <c r="KOA2" s="155"/>
      <c r="KOB2" s="135"/>
      <c r="KOC2" s="135"/>
      <c r="KOD2" s="66"/>
      <c r="KOE2" s="74"/>
      <c r="KOF2" s="155"/>
      <c r="KOG2" s="155"/>
      <c r="KOH2" s="135"/>
      <c r="KOI2" s="135"/>
      <c r="KOJ2" s="66"/>
      <c r="KOK2" s="74"/>
      <c r="KOL2" s="155"/>
      <c r="KOM2" s="155"/>
      <c r="KON2" s="135"/>
      <c r="KOO2" s="135"/>
      <c r="KOP2" s="66"/>
      <c r="KOQ2" s="74"/>
      <c r="KOR2" s="155"/>
      <c r="KOS2" s="155"/>
      <c r="KOT2" s="135"/>
      <c r="KOU2" s="135"/>
      <c r="KOV2" s="66"/>
      <c r="KOW2" s="74"/>
      <c r="KOX2" s="155"/>
      <c r="KOY2" s="155"/>
      <c r="KOZ2" s="135"/>
      <c r="KPA2" s="135"/>
      <c r="KPB2" s="66"/>
      <c r="KPC2" s="74"/>
      <c r="KPD2" s="155"/>
      <c r="KPE2" s="155"/>
      <c r="KPF2" s="135"/>
      <c r="KPG2" s="135"/>
      <c r="KPH2" s="66"/>
      <c r="KPI2" s="74"/>
      <c r="KPJ2" s="155"/>
      <c r="KPK2" s="155"/>
      <c r="KPL2" s="135"/>
      <c r="KPM2" s="135"/>
      <c r="KPN2" s="66"/>
      <c r="KPO2" s="74"/>
      <c r="KPP2" s="155"/>
      <c r="KPQ2" s="155"/>
      <c r="KPR2" s="135"/>
      <c r="KPS2" s="135"/>
      <c r="KPT2" s="66"/>
      <c r="KPU2" s="74"/>
      <c r="KPV2" s="155"/>
      <c r="KPW2" s="155"/>
      <c r="KPX2" s="135"/>
      <c r="KPY2" s="135"/>
      <c r="KPZ2" s="66"/>
      <c r="KQA2" s="74"/>
      <c r="KQB2" s="155"/>
      <c r="KQC2" s="155"/>
      <c r="KQD2" s="135"/>
      <c r="KQE2" s="135"/>
      <c r="KQF2" s="66"/>
      <c r="KQG2" s="74"/>
      <c r="KQH2" s="155"/>
      <c r="KQI2" s="155"/>
      <c r="KQJ2" s="135"/>
      <c r="KQK2" s="135"/>
      <c r="KQL2" s="66"/>
      <c r="KQM2" s="74"/>
      <c r="KQN2" s="155"/>
      <c r="KQO2" s="155"/>
      <c r="KQP2" s="135"/>
      <c r="KQQ2" s="135"/>
      <c r="KQR2" s="66"/>
      <c r="KQS2" s="74"/>
      <c r="KQT2" s="155"/>
      <c r="KQU2" s="155"/>
      <c r="KQV2" s="135"/>
      <c r="KQW2" s="135"/>
      <c r="KQX2" s="66"/>
      <c r="KQY2" s="74"/>
      <c r="KQZ2" s="155"/>
      <c r="KRA2" s="155"/>
      <c r="KRB2" s="135"/>
      <c r="KRC2" s="135"/>
      <c r="KRD2" s="66"/>
      <c r="KRE2" s="74"/>
      <c r="KRF2" s="155"/>
      <c r="KRG2" s="155"/>
      <c r="KRH2" s="135"/>
      <c r="KRI2" s="135"/>
      <c r="KRJ2" s="66"/>
      <c r="KRK2" s="74"/>
      <c r="KRL2" s="155"/>
      <c r="KRM2" s="155"/>
      <c r="KRN2" s="135"/>
      <c r="KRO2" s="135"/>
      <c r="KRP2" s="66"/>
      <c r="KRQ2" s="74"/>
      <c r="KRR2" s="155"/>
      <c r="KRS2" s="155"/>
      <c r="KRT2" s="135"/>
      <c r="KRU2" s="135"/>
      <c r="KRV2" s="66"/>
      <c r="KRW2" s="74"/>
      <c r="KRX2" s="155"/>
      <c r="KRY2" s="155"/>
      <c r="KRZ2" s="135"/>
      <c r="KSA2" s="135"/>
      <c r="KSB2" s="66"/>
      <c r="KSC2" s="74"/>
      <c r="KSD2" s="155"/>
      <c r="KSE2" s="155"/>
      <c r="KSF2" s="135"/>
      <c r="KSG2" s="135"/>
      <c r="KSH2" s="66"/>
      <c r="KSI2" s="74"/>
      <c r="KSJ2" s="155"/>
      <c r="KSK2" s="155"/>
      <c r="KSL2" s="135"/>
      <c r="KSM2" s="135"/>
      <c r="KSN2" s="66"/>
      <c r="KSO2" s="74"/>
      <c r="KSP2" s="155"/>
      <c r="KSQ2" s="155"/>
      <c r="KSR2" s="135"/>
      <c r="KSS2" s="135"/>
      <c r="KST2" s="66"/>
      <c r="KSU2" s="74"/>
      <c r="KSV2" s="155"/>
      <c r="KSW2" s="155"/>
      <c r="KSX2" s="135"/>
      <c r="KSY2" s="135"/>
      <c r="KSZ2" s="66"/>
      <c r="KTA2" s="74"/>
      <c r="KTB2" s="155"/>
      <c r="KTC2" s="155"/>
      <c r="KTD2" s="135"/>
      <c r="KTE2" s="135"/>
      <c r="KTF2" s="66"/>
      <c r="KTG2" s="74"/>
      <c r="KTH2" s="155"/>
      <c r="KTI2" s="155"/>
      <c r="KTJ2" s="135"/>
      <c r="KTK2" s="135"/>
      <c r="KTL2" s="66"/>
      <c r="KTM2" s="74"/>
      <c r="KTN2" s="155"/>
      <c r="KTO2" s="155"/>
      <c r="KTP2" s="135"/>
      <c r="KTQ2" s="135"/>
      <c r="KTR2" s="66"/>
      <c r="KTS2" s="74"/>
      <c r="KTT2" s="155"/>
      <c r="KTU2" s="155"/>
      <c r="KTV2" s="135"/>
      <c r="KTW2" s="135"/>
      <c r="KTX2" s="66"/>
      <c r="KTY2" s="74"/>
      <c r="KTZ2" s="155"/>
      <c r="KUA2" s="155"/>
      <c r="KUB2" s="135"/>
      <c r="KUC2" s="135"/>
      <c r="KUD2" s="66"/>
      <c r="KUE2" s="74"/>
      <c r="KUF2" s="155"/>
      <c r="KUG2" s="155"/>
      <c r="KUH2" s="135"/>
      <c r="KUI2" s="135"/>
      <c r="KUJ2" s="66"/>
      <c r="KUK2" s="74"/>
      <c r="KUL2" s="155"/>
      <c r="KUM2" s="155"/>
      <c r="KUN2" s="135"/>
      <c r="KUO2" s="135"/>
      <c r="KUP2" s="66"/>
      <c r="KUQ2" s="74"/>
      <c r="KUR2" s="155"/>
      <c r="KUS2" s="155"/>
      <c r="KUT2" s="135"/>
      <c r="KUU2" s="135"/>
      <c r="KUV2" s="66"/>
      <c r="KUW2" s="74"/>
      <c r="KUX2" s="155"/>
      <c r="KUY2" s="155"/>
      <c r="KUZ2" s="135"/>
      <c r="KVA2" s="135"/>
      <c r="KVB2" s="66"/>
      <c r="KVC2" s="74"/>
      <c r="KVD2" s="155"/>
      <c r="KVE2" s="155"/>
      <c r="KVF2" s="135"/>
      <c r="KVG2" s="135"/>
      <c r="KVH2" s="66"/>
      <c r="KVI2" s="74"/>
      <c r="KVJ2" s="155"/>
      <c r="KVK2" s="155"/>
      <c r="KVL2" s="135"/>
      <c r="KVM2" s="135"/>
      <c r="KVN2" s="66"/>
      <c r="KVO2" s="74"/>
      <c r="KVP2" s="155"/>
      <c r="KVQ2" s="155"/>
      <c r="KVR2" s="135"/>
      <c r="KVS2" s="135"/>
      <c r="KVT2" s="66"/>
      <c r="KVU2" s="74"/>
      <c r="KVV2" s="155"/>
      <c r="KVW2" s="155"/>
      <c r="KVX2" s="135"/>
      <c r="KVY2" s="135"/>
      <c r="KVZ2" s="66"/>
      <c r="KWA2" s="74"/>
      <c r="KWB2" s="155"/>
      <c r="KWC2" s="155"/>
      <c r="KWD2" s="135"/>
      <c r="KWE2" s="135"/>
      <c r="KWF2" s="66"/>
      <c r="KWG2" s="74"/>
      <c r="KWH2" s="155"/>
      <c r="KWI2" s="155"/>
      <c r="KWJ2" s="135"/>
      <c r="KWK2" s="135"/>
      <c r="KWL2" s="66"/>
      <c r="KWM2" s="74"/>
      <c r="KWN2" s="155"/>
      <c r="KWO2" s="155"/>
      <c r="KWP2" s="135"/>
      <c r="KWQ2" s="135"/>
      <c r="KWR2" s="66"/>
      <c r="KWS2" s="74"/>
      <c r="KWT2" s="155"/>
      <c r="KWU2" s="155"/>
      <c r="KWV2" s="135"/>
      <c r="KWW2" s="135"/>
      <c r="KWX2" s="66"/>
      <c r="KWY2" s="74"/>
      <c r="KWZ2" s="155"/>
      <c r="KXA2" s="155"/>
      <c r="KXB2" s="135"/>
      <c r="KXC2" s="135"/>
      <c r="KXD2" s="66"/>
      <c r="KXE2" s="74"/>
      <c r="KXF2" s="155"/>
      <c r="KXG2" s="155"/>
      <c r="KXH2" s="135"/>
      <c r="KXI2" s="135"/>
      <c r="KXJ2" s="66"/>
      <c r="KXK2" s="74"/>
      <c r="KXL2" s="155"/>
      <c r="KXM2" s="155"/>
      <c r="KXN2" s="135"/>
      <c r="KXO2" s="135"/>
      <c r="KXP2" s="66"/>
      <c r="KXQ2" s="74"/>
      <c r="KXR2" s="155"/>
      <c r="KXS2" s="155"/>
      <c r="KXT2" s="135"/>
      <c r="KXU2" s="135"/>
      <c r="KXV2" s="66"/>
      <c r="KXW2" s="74"/>
      <c r="KXX2" s="155"/>
      <c r="KXY2" s="155"/>
      <c r="KXZ2" s="135"/>
      <c r="KYA2" s="135"/>
      <c r="KYB2" s="66"/>
      <c r="KYC2" s="74"/>
      <c r="KYD2" s="155"/>
      <c r="KYE2" s="155"/>
      <c r="KYF2" s="135"/>
      <c r="KYG2" s="135"/>
      <c r="KYH2" s="66"/>
      <c r="KYI2" s="74"/>
      <c r="KYJ2" s="155"/>
      <c r="KYK2" s="155"/>
      <c r="KYL2" s="135"/>
      <c r="KYM2" s="135"/>
      <c r="KYN2" s="66"/>
      <c r="KYO2" s="74"/>
      <c r="KYP2" s="155"/>
      <c r="KYQ2" s="155"/>
      <c r="KYR2" s="135"/>
      <c r="KYS2" s="135"/>
      <c r="KYT2" s="66"/>
      <c r="KYU2" s="74"/>
      <c r="KYV2" s="155"/>
      <c r="KYW2" s="155"/>
      <c r="KYX2" s="135"/>
      <c r="KYY2" s="135"/>
      <c r="KYZ2" s="66"/>
      <c r="KZA2" s="74"/>
      <c r="KZB2" s="155"/>
      <c r="KZC2" s="155"/>
      <c r="KZD2" s="135"/>
      <c r="KZE2" s="135"/>
      <c r="KZF2" s="66"/>
      <c r="KZG2" s="74"/>
      <c r="KZH2" s="155"/>
      <c r="KZI2" s="155"/>
      <c r="KZJ2" s="135"/>
      <c r="KZK2" s="135"/>
      <c r="KZL2" s="66"/>
      <c r="KZM2" s="74"/>
      <c r="KZN2" s="155"/>
      <c r="KZO2" s="155"/>
      <c r="KZP2" s="135"/>
      <c r="KZQ2" s="135"/>
      <c r="KZR2" s="66"/>
      <c r="KZS2" s="74"/>
      <c r="KZT2" s="155"/>
      <c r="KZU2" s="155"/>
      <c r="KZV2" s="135"/>
      <c r="KZW2" s="135"/>
      <c r="KZX2" s="66"/>
      <c r="KZY2" s="74"/>
      <c r="KZZ2" s="155"/>
      <c r="LAA2" s="155"/>
      <c r="LAB2" s="135"/>
      <c r="LAC2" s="135"/>
      <c r="LAD2" s="66"/>
      <c r="LAE2" s="74"/>
      <c r="LAF2" s="155"/>
      <c r="LAG2" s="155"/>
      <c r="LAH2" s="135"/>
      <c r="LAI2" s="135"/>
      <c r="LAJ2" s="66"/>
      <c r="LAK2" s="74"/>
      <c r="LAL2" s="155"/>
      <c r="LAM2" s="155"/>
      <c r="LAN2" s="135"/>
      <c r="LAO2" s="135"/>
      <c r="LAP2" s="66"/>
      <c r="LAQ2" s="74"/>
      <c r="LAR2" s="155"/>
      <c r="LAS2" s="155"/>
      <c r="LAT2" s="135"/>
      <c r="LAU2" s="135"/>
      <c r="LAV2" s="66"/>
      <c r="LAW2" s="74"/>
      <c r="LAX2" s="155"/>
      <c r="LAY2" s="155"/>
      <c r="LAZ2" s="135"/>
      <c r="LBA2" s="135"/>
      <c r="LBB2" s="66"/>
      <c r="LBC2" s="74"/>
      <c r="LBD2" s="155"/>
      <c r="LBE2" s="155"/>
      <c r="LBF2" s="135"/>
      <c r="LBG2" s="135"/>
      <c r="LBH2" s="66"/>
      <c r="LBI2" s="74"/>
      <c r="LBJ2" s="155"/>
      <c r="LBK2" s="155"/>
      <c r="LBL2" s="135"/>
      <c r="LBM2" s="135"/>
      <c r="LBN2" s="66"/>
      <c r="LBO2" s="74"/>
      <c r="LBP2" s="155"/>
      <c r="LBQ2" s="155"/>
      <c r="LBR2" s="135"/>
      <c r="LBS2" s="135"/>
      <c r="LBT2" s="66"/>
      <c r="LBU2" s="74"/>
      <c r="LBV2" s="155"/>
      <c r="LBW2" s="155"/>
      <c r="LBX2" s="135"/>
      <c r="LBY2" s="135"/>
      <c r="LBZ2" s="66"/>
      <c r="LCA2" s="74"/>
      <c r="LCB2" s="155"/>
      <c r="LCC2" s="155"/>
      <c r="LCD2" s="135"/>
      <c r="LCE2" s="135"/>
      <c r="LCF2" s="66"/>
      <c r="LCG2" s="74"/>
      <c r="LCH2" s="155"/>
      <c r="LCI2" s="155"/>
      <c r="LCJ2" s="135"/>
      <c r="LCK2" s="135"/>
      <c r="LCL2" s="66"/>
      <c r="LCM2" s="74"/>
      <c r="LCN2" s="155"/>
      <c r="LCO2" s="155"/>
      <c r="LCP2" s="135"/>
      <c r="LCQ2" s="135"/>
      <c r="LCR2" s="66"/>
      <c r="LCS2" s="74"/>
      <c r="LCT2" s="155"/>
      <c r="LCU2" s="155"/>
      <c r="LCV2" s="135"/>
      <c r="LCW2" s="135"/>
      <c r="LCX2" s="66"/>
      <c r="LCY2" s="74"/>
      <c r="LCZ2" s="155"/>
      <c r="LDA2" s="155"/>
      <c r="LDB2" s="135"/>
      <c r="LDC2" s="135"/>
      <c r="LDD2" s="66"/>
      <c r="LDE2" s="74"/>
      <c r="LDF2" s="155"/>
      <c r="LDG2" s="155"/>
      <c r="LDH2" s="135"/>
      <c r="LDI2" s="135"/>
      <c r="LDJ2" s="66"/>
      <c r="LDK2" s="74"/>
      <c r="LDL2" s="155"/>
      <c r="LDM2" s="155"/>
      <c r="LDN2" s="135"/>
      <c r="LDO2" s="135"/>
      <c r="LDP2" s="66"/>
      <c r="LDQ2" s="74"/>
      <c r="LDR2" s="155"/>
      <c r="LDS2" s="155"/>
      <c r="LDT2" s="135"/>
      <c r="LDU2" s="135"/>
      <c r="LDV2" s="66"/>
      <c r="LDW2" s="74"/>
      <c r="LDX2" s="155"/>
      <c r="LDY2" s="155"/>
      <c r="LDZ2" s="135"/>
      <c r="LEA2" s="135"/>
      <c r="LEB2" s="66"/>
      <c r="LEC2" s="74"/>
      <c r="LED2" s="155"/>
      <c r="LEE2" s="155"/>
      <c r="LEF2" s="135"/>
      <c r="LEG2" s="135"/>
      <c r="LEH2" s="66"/>
      <c r="LEI2" s="74"/>
      <c r="LEJ2" s="155"/>
      <c r="LEK2" s="155"/>
      <c r="LEL2" s="135"/>
      <c r="LEM2" s="135"/>
      <c r="LEN2" s="66"/>
      <c r="LEO2" s="74"/>
      <c r="LEP2" s="155"/>
      <c r="LEQ2" s="155"/>
      <c r="LER2" s="135"/>
      <c r="LES2" s="135"/>
      <c r="LET2" s="66"/>
      <c r="LEU2" s="74"/>
      <c r="LEV2" s="155"/>
      <c r="LEW2" s="155"/>
      <c r="LEX2" s="135"/>
      <c r="LEY2" s="135"/>
      <c r="LEZ2" s="66"/>
      <c r="LFA2" s="74"/>
      <c r="LFB2" s="155"/>
      <c r="LFC2" s="155"/>
      <c r="LFD2" s="135"/>
      <c r="LFE2" s="135"/>
      <c r="LFF2" s="66"/>
      <c r="LFG2" s="74"/>
      <c r="LFH2" s="155"/>
      <c r="LFI2" s="155"/>
      <c r="LFJ2" s="135"/>
      <c r="LFK2" s="135"/>
      <c r="LFL2" s="66"/>
      <c r="LFM2" s="74"/>
      <c r="LFN2" s="155"/>
      <c r="LFO2" s="155"/>
      <c r="LFP2" s="135"/>
      <c r="LFQ2" s="135"/>
      <c r="LFR2" s="66"/>
      <c r="LFS2" s="74"/>
      <c r="LFT2" s="155"/>
      <c r="LFU2" s="155"/>
      <c r="LFV2" s="135"/>
      <c r="LFW2" s="135"/>
      <c r="LFX2" s="66"/>
      <c r="LFY2" s="74"/>
      <c r="LFZ2" s="155"/>
      <c r="LGA2" s="155"/>
      <c r="LGB2" s="135"/>
      <c r="LGC2" s="135"/>
      <c r="LGD2" s="66"/>
      <c r="LGE2" s="74"/>
      <c r="LGF2" s="155"/>
      <c r="LGG2" s="155"/>
      <c r="LGH2" s="135"/>
      <c r="LGI2" s="135"/>
      <c r="LGJ2" s="66"/>
      <c r="LGK2" s="74"/>
      <c r="LGL2" s="155"/>
      <c r="LGM2" s="155"/>
      <c r="LGN2" s="135"/>
      <c r="LGO2" s="135"/>
      <c r="LGP2" s="66"/>
      <c r="LGQ2" s="74"/>
      <c r="LGR2" s="155"/>
      <c r="LGS2" s="155"/>
      <c r="LGT2" s="135"/>
      <c r="LGU2" s="135"/>
      <c r="LGV2" s="66"/>
      <c r="LGW2" s="74"/>
      <c r="LGX2" s="155"/>
      <c r="LGY2" s="155"/>
      <c r="LGZ2" s="135"/>
      <c r="LHA2" s="135"/>
      <c r="LHB2" s="66"/>
      <c r="LHC2" s="74"/>
      <c r="LHD2" s="155"/>
      <c r="LHE2" s="155"/>
      <c r="LHF2" s="135"/>
      <c r="LHG2" s="135"/>
      <c r="LHH2" s="66"/>
      <c r="LHI2" s="74"/>
      <c r="LHJ2" s="155"/>
      <c r="LHK2" s="155"/>
      <c r="LHL2" s="135"/>
      <c r="LHM2" s="135"/>
      <c r="LHN2" s="66"/>
      <c r="LHO2" s="74"/>
      <c r="LHP2" s="155"/>
      <c r="LHQ2" s="155"/>
      <c r="LHR2" s="135"/>
      <c r="LHS2" s="135"/>
      <c r="LHT2" s="66"/>
      <c r="LHU2" s="74"/>
      <c r="LHV2" s="155"/>
      <c r="LHW2" s="155"/>
      <c r="LHX2" s="135"/>
      <c r="LHY2" s="135"/>
      <c r="LHZ2" s="66"/>
      <c r="LIA2" s="74"/>
      <c r="LIB2" s="155"/>
      <c r="LIC2" s="155"/>
      <c r="LID2" s="135"/>
      <c r="LIE2" s="135"/>
      <c r="LIF2" s="66"/>
      <c r="LIG2" s="74"/>
      <c r="LIH2" s="155"/>
      <c r="LII2" s="155"/>
      <c r="LIJ2" s="135"/>
      <c r="LIK2" s="135"/>
      <c r="LIL2" s="66"/>
      <c r="LIM2" s="74"/>
      <c r="LIN2" s="155"/>
      <c r="LIO2" s="155"/>
      <c r="LIP2" s="135"/>
      <c r="LIQ2" s="135"/>
      <c r="LIR2" s="66"/>
      <c r="LIS2" s="74"/>
      <c r="LIT2" s="155"/>
      <c r="LIU2" s="155"/>
      <c r="LIV2" s="135"/>
      <c r="LIW2" s="135"/>
      <c r="LIX2" s="66"/>
      <c r="LIY2" s="74"/>
      <c r="LIZ2" s="155"/>
      <c r="LJA2" s="155"/>
      <c r="LJB2" s="135"/>
      <c r="LJC2" s="135"/>
      <c r="LJD2" s="66"/>
      <c r="LJE2" s="74"/>
      <c r="LJF2" s="155"/>
      <c r="LJG2" s="155"/>
      <c r="LJH2" s="135"/>
      <c r="LJI2" s="135"/>
      <c r="LJJ2" s="66"/>
      <c r="LJK2" s="74"/>
      <c r="LJL2" s="155"/>
      <c r="LJM2" s="155"/>
      <c r="LJN2" s="135"/>
      <c r="LJO2" s="135"/>
      <c r="LJP2" s="66"/>
      <c r="LJQ2" s="74"/>
      <c r="LJR2" s="155"/>
      <c r="LJS2" s="155"/>
      <c r="LJT2" s="135"/>
      <c r="LJU2" s="135"/>
      <c r="LJV2" s="66"/>
      <c r="LJW2" s="74"/>
      <c r="LJX2" s="155"/>
      <c r="LJY2" s="155"/>
      <c r="LJZ2" s="135"/>
      <c r="LKA2" s="135"/>
      <c r="LKB2" s="66"/>
      <c r="LKC2" s="74"/>
      <c r="LKD2" s="155"/>
      <c r="LKE2" s="155"/>
      <c r="LKF2" s="135"/>
      <c r="LKG2" s="135"/>
      <c r="LKH2" s="66"/>
      <c r="LKI2" s="74"/>
      <c r="LKJ2" s="155"/>
      <c r="LKK2" s="155"/>
      <c r="LKL2" s="135"/>
      <c r="LKM2" s="135"/>
      <c r="LKN2" s="66"/>
      <c r="LKO2" s="74"/>
      <c r="LKP2" s="155"/>
      <c r="LKQ2" s="155"/>
      <c r="LKR2" s="135"/>
      <c r="LKS2" s="135"/>
      <c r="LKT2" s="66"/>
      <c r="LKU2" s="74"/>
      <c r="LKV2" s="155"/>
      <c r="LKW2" s="155"/>
      <c r="LKX2" s="135"/>
      <c r="LKY2" s="135"/>
      <c r="LKZ2" s="66"/>
      <c r="LLA2" s="74"/>
      <c r="LLB2" s="155"/>
      <c r="LLC2" s="155"/>
      <c r="LLD2" s="135"/>
      <c r="LLE2" s="135"/>
      <c r="LLF2" s="66"/>
      <c r="LLG2" s="74"/>
      <c r="LLH2" s="155"/>
      <c r="LLI2" s="155"/>
      <c r="LLJ2" s="135"/>
      <c r="LLK2" s="135"/>
      <c r="LLL2" s="66"/>
      <c r="LLM2" s="74"/>
      <c r="LLN2" s="155"/>
      <c r="LLO2" s="155"/>
      <c r="LLP2" s="135"/>
      <c r="LLQ2" s="135"/>
      <c r="LLR2" s="66"/>
      <c r="LLS2" s="74"/>
      <c r="LLT2" s="155"/>
      <c r="LLU2" s="155"/>
      <c r="LLV2" s="135"/>
      <c r="LLW2" s="135"/>
      <c r="LLX2" s="66"/>
      <c r="LLY2" s="74"/>
      <c r="LLZ2" s="155"/>
      <c r="LMA2" s="155"/>
      <c r="LMB2" s="135"/>
      <c r="LMC2" s="135"/>
      <c r="LMD2" s="66"/>
      <c r="LME2" s="74"/>
      <c r="LMF2" s="155"/>
      <c r="LMG2" s="155"/>
      <c r="LMH2" s="135"/>
      <c r="LMI2" s="135"/>
      <c r="LMJ2" s="66"/>
      <c r="LMK2" s="74"/>
      <c r="LML2" s="155"/>
      <c r="LMM2" s="155"/>
      <c r="LMN2" s="135"/>
      <c r="LMO2" s="135"/>
      <c r="LMP2" s="66"/>
      <c r="LMQ2" s="74"/>
      <c r="LMR2" s="155"/>
      <c r="LMS2" s="155"/>
      <c r="LMT2" s="135"/>
      <c r="LMU2" s="135"/>
      <c r="LMV2" s="66"/>
      <c r="LMW2" s="74"/>
      <c r="LMX2" s="155"/>
      <c r="LMY2" s="155"/>
      <c r="LMZ2" s="135"/>
      <c r="LNA2" s="135"/>
      <c r="LNB2" s="66"/>
      <c r="LNC2" s="74"/>
      <c r="LND2" s="155"/>
      <c r="LNE2" s="155"/>
      <c r="LNF2" s="135"/>
      <c r="LNG2" s="135"/>
      <c r="LNH2" s="66"/>
      <c r="LNI2" s="74"/>
      <c r="LNJ2" s="155"/>
      <c r="LNK2" s="155"/>
      <c r="LNL2" s="135"/>
      <c r="LNM2" s="135"/>
      <c r="LNN2" s="66"/>
      <c r="LNO2" s="74"/>
      <c r="LNP2" s="155"/>
      <c r="LNQ2" s="155"/>
      <c r="LNR2" s="135"/>
      <c r="LNS2" s="135"/>
      <c r="LNT2" s="66"/>
      <c r="LNU2" s="74"/>
      <c r="LNV2" s="155"/>
      <c r="LNW2" s="155"/>
      <c r="LNX2" s="135"/>
      <c r="LNY2" s="135"/>
      <c r="LNZ2" s="66"/>
      <c r="LOA2" s="74"/>
      <c r="LOB2" s="155"/>
      <c r="LOC2" s="155"/>
      <c r="LOD2" s="135"/>
      <c r="LOE2" s="135"/>
      <c r="LOF2" s="66"/>
      <c r="LOG2" s="74"/>
      <c r="LOH2" s="155"/>
      <c r="LOI2" s="155"/>
      <c r="LOJ2" s="135"/>
      <c r="LOK2" s="135"/>
      <c r="LOL2" s="66"/>
      <c r="LOM2" s="74"/>
      <c r="LON2" s="155"/>
      <c r="LOO2" s="155"/>
      <c r="LOP2" s="135"/>
      <c r="LOQ2" s="135"/>
      <c r="LOR2" s="66"/>
      <c r="LOS2" s="74"/>
      <c r="LOT2" s="155"/>
      <c r="LOU2" s="155"/>
      <c r="LOV2" s="135"/>
      <c r="LOW2" s="135"/>
      <c r="LOX2" s="66"/>
      <c r="LOY2" s="74"/>
      <c r="LOZ2" s="155"/>
      <c r="LPA2" s="155"/>
      <c r="LPB2" s="135"/>
      <c r="LPC2" s="135"/>
      <c r="LPD2" s="66"/>
      <c r="LPE2" s="74"/>
      <c r="LPF2" s="155"/>
      <c r="LPG2" s="155"/>
      <c r="LPH2" s="135"/>
      <c r="LPI2" s="135"/>
      <c r="LPJ2" s="66"/>
      <c r="LPK2" s="74"/>
      <c r="LPL2" s="155"/>
      <c r="LPM2" s="155"/>
      <c r="LPN2" s="135"/>
      <c r="LPO2" s="135"/>
      <c r="LPP2" s="66"/>
      <c r="LPQ2" s="74"/>
      <c r="LPR2" s="155"/>
      <c r="LPS2" s="155"/>
      <c r="LPT2" s="135"/>
      <c r="LPU2" s="135"/>
      <c r="LPV2" s="66"/>
      <c r="LPW2" s="74"/>
      <c r="LPX2" s="155"/>
      <c r="LPY2" s="155"/>
      <c r="LPZ2" s="135"/>
      <c r="LQA2" s="135"/>
      <c r="LQB2" s="66"/>
      <c r="LQC2" s="74"/>
      <c r="LQD2" s="155"/>
      <c r="LQE2" s="155"/>
      <c r="LQF2" s="135"/>
      <c r="LQG2" s="135"/>
      <c r="LQH2" s="66"/>
      <c r="LQI2" s="74"/>
      <c r="LQJ2" s="155"/>
      <c r="LQK2" s="155"/>
      <c r="LQL2" s="135"/>
      <c r="LQM2" s="135"/>
      <c r="LQN2" s="66"/>
      <c r="LQO2" s="74"/>
      <c r="LQP2" s="155"/>
      <c r="LQQ2" s="155"/>
      <c r="LQR2" s="135"/>
      <c r="LQS2" s="135"/>
      <c r="LQT2" s="66"/>
      <c r="LQU2" s="74"/>
      <c r="LQV2" s="155"/>
      <c r="LQW2" s="155"/>
      <c r="LQX2" s="135"/>
      <c r="LQY2" s="135"/>
      <c r="LQZ2" s="66"/>
      <c r="LRA2" s="74"/>
      <c r="LRB2" s="155"/>
      <c r="LRC2" s="155"/>
      <c r="LRD2" s="135"/>
      <c r="LRE2" s="135"/>
      <c r="LRF2" s="66"/>
      <c r="LRG2" s="74"/>
      <c r="LRH2" s="155"/>
      <c r="LRI2" s="155"/>
      <c r="LRJ2" s="135"/>
      <c r="LRK2" s="135"/>
      <c r="LRL2" s="66"/>
      <c r="LRM2" s="74"/>
      <c r="LRN2" s="155"/>
      <c r="LRO2" s="155"/>
      <c r="LRP2" s="135"/>
      <c r="LRQ2" s="135"/>
      <c r="LRR2" s="66"/>
      <c r="LRS2" s="74"/>
      <c r="LRT2" s="155"/>
      <c r="LRU2" s="155"/>
      <c r="LRV2" s="135"/>
      <c r="LRW2" s="135"/>
      <c r="LRX2" s="66"/>
      <c r="LRY2" s="74"/>
      <c r="LRZ2" s="155"/>
      <c r="LSA2" s="155"/>
      <c r="LSB2" s="135"/>
      <c r="LSC2" s="135"/>
      <c r="LSD2" s="66"/>
      <c r="LSE2" s="74"/>
      <c r="LSF2" s="155"/>
      <c r="LSG2" s="155"/>
      <c r="LSH2" s="135"/>
      <c r="LSI2" s="135"/>
      <c r="LSJ2" s="66"/>
      <c r="LSK2" s="74"/>
      <c r="LSL2" s="155"/>
      <c r="LSM2" s="155"/>
      <c r="LSN2" s="135"/>
      <c r="LSO2" s="135"/>
      <c r="LSP2" s="66"/>
      <c r="LSQ2" s="74"/>
      <c r="LSR2" s="155"/>
      <c r="LSS2" s="155"/>
      <c r="LST2" s="135"/>
      <c r="LSU2" s="135"/>
      <c r="LSV2" s="66"/>
      <c r="LSW2" s="74"/>
      <c r="LSX2" s="155"/>
      <c r="LSY2" s="155"/>
      <c r="LSZ2" s="135"/>
      <c r="LTA2" s="135"/>
      <c r="LTB2" s="66"/>
      <c r="LTC2" s="74"/>
      <c r="LTD2" s="155"/>
      <c r="LTE2" s="155"/>
      <c r="LTF2" s="135"/>
      <c r="LTG2" s="135"/>
      <c r="LTH2" s="66"/>
      <c r="LTI2" s="74"/>
      <c r="LTJ2" s="155"/>
      <c r="LTK2" s="155"/>
      <c r="LTL2" s="135"/>
      <c r="LTM2" s="135"/>
      <c r="LTN2" s="66"/>
      <c r="LTO2" s="74"/>
      <c r="LTP2" s="155"/>
      <c r="LTQ2" s="155"/>
      <c r="LTR2" s="135"/>
      <c r="LTS2" s="135"/>
      <c r="LTT2" s="66"/>
      <c r="LTU2" s="74"/>
      <c r="LTV2" s="155"/>
      <c r="LTW2" s="155"/>
      <c r="LTX2" s="135"/>
      <c r="LTY2" s="135"/>
      <c r="LTZ2" s="66"/>
      <c r="LUA2" s="74"/>
      <c r="LUB2" s="155"/>
      <c r="LUC2" s="155"/>
      <c r="LUD2" s="135"/>
      <c r="LUE2" s="135"/>
      <c r="LUF2" s="66"/>
      <c r="LUG2" s="74"/>
      <c r="LUH2" s="155"/>
      <c r="LUI2" s="155"/>
      <c r="LUJ2" s="135"/>
      <c r="LUK2" s="135"/>
      <c r="LUL2" s="66"/>
      <c r="LUM2" s="74"/>
      <c r="LUN2" s="155"/>
      <c r="LUO2" s="155"/>
      <c r="LUP2" s="135"/>
      <c r="LUQ2" s="135"/>
      <c r="LUR2" s="66"/>
      <c r="LUS2" s="74"/>
      <c r="LUT2" s="155"/>
      <c r="LUU2" s="155"/>
      <c r="LUV2" s="135"/>
      <c r="LUW2" s="135"/>
      <c r="LUX2" s="66"/>
      <c r="LUY2" s="74"/>
      <c r="LUZ2" s="155"/>
      <c r="LVA2" s="155"/>
      <c r="LVB2" s="135"/>
      <c r="LVC2" s="135"/>
      <c r="LVD2" s="66"/>
      <c r="LVE2" s="74"/>
      <c r="LVF2" s="155"/>
      <c r="LVG2" s="155"/>
      <c r="LVH2" s="135"/>
      <c r="LVI2" s="135"/>
      <c r="LVJ2" s="66"/>
      <c r="LVK2" s="74"/>
      <c r="LVL2" s="155"/>
      <c r="LVM2" s="155"/>
      <c r="LVN2" s="135"/>
      <c r="LVO2" s="135"/>
      <c r="LVP2" s="66"/>
      <c r="LVQ2" s="74"/>
      <c r="LVR2" s="155"/>
      <c r="LVS2" s="155"/>
      <c r="LVT2" s="135"/>
      <c r="LVU2" s="135"/>
      <c r="LVV2" s="66"/>
      <c r="LVW2" s="74"/>
      <c r="LVX2" s="155"/>
      <c r="LVY2" s="155"/>
      <c r="LVZ2" s="135"/>
      <c r="LWA2" s="135"/>
      <c r="LWB2" s="66"/>
      <c r="LWC2" s="74"/>
      <c r="LWD2" s="155"/>
      <c r="LWE2" s="155"/>
      <c r="LWF2" s="135"/>
      <c r="LWG2" s="135"/>
      <c r="LWH2" s="66"/>
      <c r="LWI2" s="74"/>
      <c r="LWJ2" s="155"/>
      <c r="LWK2" s="155"/>
      <c r="LWL2" s="135"/>
      <c r="LWM2" s="135"/>
      <c r="LWN2" s="66"/>
      <c r="LWO2" s="74"/>
      <c r="LWP2" s="155"/>
      <c r="LWQ2" s="155"/>
      <c r="LWR2" s="135"/>
      <c r="LWS2" s="135"/>
      <c r="LWT2" s="66"/>
      <c r="LWU2" s="74"/>
      <c r="LWV2" s="155"/>
      <c r="LWW2" s="155"/>
      <c r="LWX2" s="135"/>
      <c r="LWY2" s="135"/>
      <c r="LWZ2" s="66"/>
      <c r="LXA2" s="74"/>
      <c r="LXB2" s="155"/>
      <c r="LXC2" s="155"/>
      <c r="LXD2" s="135"/>
      <c r="LXE2" s="135"/>
      <c r="LXF2" s="66"/>
      <c r="LXG2" s="74"/>
      <c r="LXH2" s="155"/>
      <c r="LXI2" s="155"/>
      <c r="LXJ2" s="135"/>
      <c r="LXK2" s="135"/>
      <c r="LXL2" s="66"/>
      <c r="LXM2" s="74"/>
      <c r="LXN2" s="155"/>
      <c r="LXO2" s="155"/>
      <c r="LXP2" s="135"/>
      <c r="LXQ2" s="135"/>
      <c r="LXR2" s="66"/>
      <c r="LXS2" s="74"/>
      <c r="LXT2" s="155"/>
      <c r="LXU2" s="155"/>
      <c r="LXV2" s="135"/>
      <c r="LXW2" s="135"/>
      <c r="LXX2" s="66"/>
      <c r="LXY2" s="74"/>
      <c r="LXZ2" s="155"/>
      <c r="LYA2" s="155"/>
      <c r="LYB2" s="135"/>
      <c r="LYC2" s="135"/>
      <c r="LYD2" s="66"/>
      <c r="LYE2" s="74"/>
      <c r="LYF2" s="155"/>
      <c r="LYG2" s="155"/>
      <c r="LYH2" s="135"/>
      <c r="LYI2" s="135"/>
      <c r="LYJ2" s="66"/>
      <c r="LYK2" s="74"/>
      <c r="LYL2" s="155"/>
      <c r="LYM2" s="155"/>
      <c r="LYN2" s="135"/>
      <c r="LYO2" s="135"/>
      <c r="LYP2" s="66"/>
      <c r="LYQ2" s="74"/>
      <c r="LYR2" s="155"/>
      <c r="LYS2" s="155"/>
      <c r="LYT2" s="135"/>
      <c r="LYU2" s="135"/>
      <c r="LYV2" s="66"/>
      <c r="LYW2" s="74"/>
      <c r="LYX2" s="155"/>
      <c r="LYY2" s="155"/>
      <c r="LYZ2" s="135"/>
      <c r="LZA2" s="135"/>
      <c r="LZB2" s="66"/>
      <c r="LZC2" s="74"/>
      <c r="LZD2" s="155"/>
      <c r="LZE2" s="155"/>
      <c r="LZF2" s="135"/>
      <c r="LZG2" s="135"/>
      <c r="LZH2" s="66"/>
      <c r="LZI2" s="74"/>
      <c r="LZJ2" s="155"/>
      <c r="LZK2" s="155"/>
      <c r="LZL2" s="135"/>
      <c r="LZM2" s="135"/>
      <c r="LZN2" s="66"/>
      <c r="LZO2" s="74"/>
      <c r="LZP2" s="155"/>
      <c r="LZQ2" s="155"/>
      <c r="LZR2" s="135"/>
      <c r="LZS2" s="135"/>
      <c r="LZT2" s="66"/>
      <c r="LZU2" s="74"/>
      <c r="LZV2" s="155"/>
      <c r="LZW2" s="155"/>
      <c r="LZX2" s="135"/>
      <c r="LZY2" s="135"/>
      <c r="LZZ2" s="66"/>
      <c r="MAA2" s="74"/>
      <c r="MAB2" s="155"/>
      <c r="MAC2" s="155"/>
      <c r="MAD2" s="135"/>
      <c r="MAE2" s="135"/>
      <c r="MAF2" s="66"/>
      <c r="MAG2" s="74"/>
      <c r="MAH2" s="155"/>
      <c r="MAI2" s="155"/>
      <c r="MAJ2" s="135"/>
      <c r="MAK2" s="135"/>
      <c r="MAL2" s="66"/>
      <c r="MAM2" s="74"/>
      <c r="MAN2" s="155"/>
      <c r="MAO2" s="155"/>
      <c r="MAP2" s="135"/>
      <c r="MAQ2" s="135"/>
      <c r="MAR2" s="66"/>
      <c r="MAS2" s="74"/>
      <c r="MAT2" s="155"/>
      <c r="MAU2" s="155"/>
      <c r="MAV2" s="135"/>
      <c r="MAW2" s="135"/>
      <c r="MAX2" s="66"/>
      <c r="MAY2" s="74"/>
      <c r="MAZ2" s="155"/>
      <c r="MBA2" s="155"/>
      <c r="MBB2" s="135"/>
      <c r="MBC2" s="135"/>
      <c r="MBD2" s="66"/>
      <c r="MBE2" s="74"/>
      <c r="MBF2" s="155"/>
      <c r="MBG2" s="155"/>
      <c r="MBH2" s="135"/>
      <c r="MBI2" s="135"/>
      <c r="MBJ2" s="66"/>
      <c r="MBK2" s="74"/>
      <c r="MBL2" s="155"/>
      <c r="MBM2" s="155"/>
      <c r="MBN2" s="135"/>
      <c r="MBO2" s="135"/>
      <c r="MBP2" s="66"/>
      <c r="MBQ2" s="74"/>
      <c r="MBR2" s="155"/>
      <c r="MBS2" s="155"/>
      <c r="MBT2" s="135"/>
      <c r="MBU2" s="135"/>
      <c r="MBV2" s="66"/>
      <c r="MBW2" s="74"/>
      <c r="MBX2" s="155"/>
      <c r="MBY2" s="155"/>
      <c r="MBZ2" s="135"/>
      <c r="MCA2" s="135"/>
      <c r="MCB2" s="66"/>
      <c r="MCC2" s="74"/>
      <c r="MCD2" s="155"/>
      <c r="MCE2" s="155"/>
      <c r="MCF2" s="135"/>
      <c r="MCG2" s="135"/>
      <c r="MCH2" s="66"/>
      <c r="MCI2" s="74"/>
      <c r="MCJ2" s="155"/>
      <c r="MCK2" s="155"/>
      <c r="MCL2" s="135"/>
      <c r="MCM2" s="135"/>
      <c r="MCN2" s="66"/>
      <c r="MCO2" s="74"/>
      <c r="MCP2" s="155"/>
      <c r="MCQ2" s="155"/>
      <c r="MCR2" s="135"/>
      <c r="MCS2" s="135"/>
      <c r="MCT2" s="66"/>
      <c r="MCU2" s="74"/>
      <c r="MCV2" s="155"/>
      <c r="MCW2" s="155"/>
      <c r="MCX2" s="135"/>
      <c r="MCY2" s="135"/>
      <c r="MCZ2" s="66"/>
      <c r="MDA2" s="74"/>
      <c r="MDB2" s="155"/>
      <c r="MDC2" s="155"/>
      <c r="MDD2" s="135"/>
      <c r="MDE2" s="135"/>
      <c r="MDF2" s="66"/>
      <c r="MDG2" s="74"/>
      <c r="MDH2" s="155"/>
      <c r="MDI2" s="155"/>
      <c r="MDJ2" s="135"/>
      <c r="MDK2" s="135"/>
      <c r="MDL2" s="66"/>
      <c r="MDM2" s="74"/>
      <c r="MDN2" s="155"/>
      <c r="MDO2" s="155"/>
      <c r="MDP2" s="135"/>
      <c r="MDQ2" s="135"/>
      <c r="MDR2" s="66"/>
      <c r="MDS2" s="74"/>
      <c r="MDT2" s="155"/>
      <c r="MDU2" s="155"/>
      <c r="MDV2" s="135"/>
      <c r="MDW2" s="135"/>
      <c r="MDX2" s="66"/>
      <c r="MDY2" s="74"/>
      <c r="MDZ2" s="155"/>
      <c r="MEA2" s="155"/>
      <c r="MEB2" s="135"/>
      <c r="MEC2" s="135"/>
      <c r="MED2" s="66"/>
      <c r="MEE2" s="74"/>
      <c r="MEF2" s="155"/>
      <c r="MEG2" s="155"/>
      <c r="MEH2" s="135"/>
      <c r="MEI2" s="135"/>
      <c r="MEJ2" s="66"/>
      <c r="MEK2" s="74"/>
      <c r="MEL2" s="155"/>
      <c r="MEM2" s="155"/>
      <c r="MEN2" s="135"/>
      <c r="MEO2" s="135"/>
      <c r="MEP2" s="66"/>
      <c r="MEQ2" s="74"/>
      <c r="MER2" s="155"/>
      <c r="MES2" s="155"/>
      <c r="MET2" s="135"/>
      <c r="MEU2" s="135"/>
      <c r="MEV2" s="66"/>
      <c r="MEW2" s="74"/>
      <c r="MEX2" s="155"/>
      <c r="MEY2" s="155"/>
      <c r="MEZ2" s="135"/>
      <c r="MFA2" s="135"/>
      <c r="MFB2" s="66"/>
      <c r="MFC2" s="74"/>
      <c r="MFD2" s="155"/>
      <c r="MFE2" s="155"/>
      <c r="MFF2" s="135"/>
      <c r="MFG2" s="135"/>
      <c r="MFH2" s="66"/>
      <c r="MFI2" s="74"/>
      <c r="MFJ2" s="155"/>
      <c r="MFK2" s="155"/>
      <c r="MFL2" s="135"/>
      <c r="MFM2" s="135"/>
      <c r="MFN2" s="66"/>
      <c r="MFO2" s="74"/>
      <c r="MFP2" s="155"/>
      <c r="MFQ2" s="155"/>
      <c r="MFR2" s="135"/>
      <c r="MFS2" s="135"/>
      <c r="MFT2" s="66"/>
      <c r="MFU2" s="74"/>
      <c r="MFV2" s="155"/>
      <c r="MFW2" s="155"/>
      <c r="MFX2" s="135"/>
      <c r="MFY2" s="135"/>
      <c r="MFZ2" s="66"/>
      <c r="MGA2" s="74"/>
      <c r="MGB2" s="155"/>
      <c r="MGC2" s="155"/>
      <c r="MGD2" s="135"/>
      <c r="MGE2" s="135"/>
      <c r="MGF2" s="66"/>
      <c r="MGG2" s="74"/>
      <c r="MGH2" s="155"/>
      <c r="MGI2" s="155"/>
      <c r="MGJ2" s="135"/>
      <c r="MGK2" s="135"/>
      <c r="MGL2" s="66"/>
      <c r="MGM2" s="74"/>
      <c r="MGN2" s="155"/>
      <c r="MGO2" s="155"/>
      <c r="MGP2" s="135"/>
      <c r="MGQ2" s="135"/>
      <c r="MGR2" s="66"/>
      <c r="MGS2" s="74"/>
      <c r="MGT2" s="155"/>
      <c r="MGU2" s="155"/>
      <c r="MGV2" s="135"/>
      <c r="MGW2" s="135"/>
      <c r="MGX2" s="66"/>
      <c r="MGY2" s="74"/>
      <c r="MGZ2" s="155"/>
      <c r="MHA2" s="155"/>
      <c r="MHB2" s="135"/>
      <c r="MHC2" s="135"/>
      <c r="MHD2" s="66"/>
      <c r="MHE2" s="74"/>
      <c r="MHF2" s="155"/>
      <c r="MHG2" s="155"/>
      <c r="MHH2" s="135"/>
      <c r="MHI2" s="135"/>
      <c r="MHJ2" s="66"/>
      <c r="MHK2" s="74"/>
      <c r="MHL2" s="155"/>
      <c r="MHM2" s="155"/>
      <c r="MHN2" s="135"/>
      <c r="MHO2" s="135"/>
      <c r="MHP2" s="66"/>
      <c r="MHQ2" s="74"/>
      <c r="MHR2" s="155"/>
      <c r="MHS2" s="155"/>
      <c r="MHT2" s="135"/>
      <c r="MHU2" s="135"/>
      <c r="MHV2" s="66"/>
      <c r="MHW2" s="74"/>
      <c r="MHX2" s="155"/>
      <c r="MHY2" s="155"/>
      <c r="MHZ2" s="135"/>
      <c r="MIA2" s="135"/>
      <c r="MIB2" s="66"/>
      <c r="MIC2" s="74"/>
      <c r="MID2" s="155"/>
      <c r="MIE2" s="155"/>
      <c r="MIF2" s="135"/>
      <c r="MIG2" s="135"/>
      <c r="MIH2" s="66"/>
      <c r="MII2" s="74"/>
      <c r="MIJ2" s="155"/>
      <c r="MIK2" s="155"/>
      <c r="MIL2" s="135"/>
      <c r="MIM2" s="135"/>
      <c r="MIN2" s="66"/>
      <c r="MIO2" s="74"/>
      <c r="MIP2" s="155"/>
      <c r="MIQ2" s="155"/>
      <c r="MIR2" s="135"/>
      <c r="MIS2" s="135"/>
      <c r="MIT2" s="66"/>
      <c r="MIU2" s="74"/>
      <c r="MIV2" s="155"/>
      <c r="MIW2" s="155"/>
      <c r="MIX2" s="135"/>
      <c r="MIY2" s="135"/>
      <c r="MIZ2" s="66"/>
      <c r="MJA2" s="74"/>
      <c r="MJB2" s="155"/>
      <c r="MJC2" s="155"/>
      <c r="MJD2" s="135"/>
      <c r="MJE2" s="135"/>
      <c r="MJF2" s="66"/>
      <c r="MJG2" s="74"/>
      <c r="MJH2" s="155"/>
      <c r="MJI2" s="155"/>
      <c r="MJJ2" s="135"/>
      <c r="MJK2" s="135"/>
      <c r="MJL2" s="66"/>
      <c r="MJM2" s="74"/>
      <c r="MJN2" s="155"/>
      <c r="MJO2" s="155"/>
      <c r="MJP2" s="135"/>
      <c r="MJQ2" s="135"/>
      <c r="MJR2" s="66"/>
      <c r="MJS2" s="74"/>
      <c r="MJT2" s="155"/>
      <c r="MJU2" s="155"/>
      <c r="MJV2" s="135"/>
      <c r="MJW2" s="135"/>
      <c r="MJX2" s="66"/>
      <c r="MJY2" s="74"/>
      <c r="MJZ2" s="155"/>
      <c r="MKA2" s="155"/>
      <c r="MKB2" s="135"/>
      <c r="MKC2" s="135"/>
      <c r="MKD2" s="66"/>
      <c r="MKE2" s="74"/>
      <c r="MKF2" s="155"/>
      <c r="MKG2" s="155"/>
      <c r="MKH2" s="135"/>
      <c r="MKI2" s="135"/>
      <c r="MKJ2" s="66"/>
      <c r="MKK2" s="74"/>
      <c r="MKL2" s="155"/>
      <c r="MKM2" s="155"/>
      <c r="MKN2" s="135"/>
      <c r="MKO2" s="135"/>
      <c r="MKP2" s="66"/>
      <c r="MKQ2" s="74"/>
      <c r="MKR2" s="155"/>
      <c r="MKS2" s="155"/>
      <c r="MKT2" s="135"/>
      <c r="MKU2" s="135"/>
      <c r="MKV2" s="66"/>
      <c r="MKW2" s="74"/>
      <c r="MKX2" s="155"/>
      <c r="MKY2" s="155"/>
      <c r="MKZ2" s="135"/>
      <c r="MLA2" s="135"/>
      <c r="MLB2" s="66"/>
      <c r="MLC2" s="74"/>
      <c r="MLD2" s="155"/>
      <c r="MLE2" s="155"/>
      <c r="MLF2" s="135"/>
      <c r="MLG2" s="135"/>
      <c r="MLH2" s="66"/>
      <c r="MLI2" s="74"/>
      <c r="MLJ2" s="155"/>
      <c r="MLK2" s="155"/>
      <c r="MLL2" s="135"/>
      <c r="MLM2" s="135"/>
      <c r="MLN2" s="66"/>
      <c r="MLO2" s="74"/>
      <c r="MLP2" s="155"/>
      <c r="MLQ2" s="155"/>
      <c r="MLR2" s="135"/>
      <c r="MLS2" s="135"/>
      <c r="MLT2" s="66"/>
      <c r="MLU2" s="74"/>
      <c r="MLV2" s="155"/>
      <c r="MLW2" s="155"/>
      <c r="MLX2" s="135"/>
      <c r="MLY2" s="135"/>
      <c r="MLZ2" s="66"/>
      <c r="MMA2" s="74"/>
      <c r="MMB2" s="155"/>
      <c r="MMC2" s="155"/>
      <c r="MMD2" s="135"/>
      <c r="MME2" s="135"/>
      <c r="MMF2" s="66"/>
      <c r="MMG2" s="74"/>
      <c r="MMH2" s="155"/>
      <c r="MMI2" s="155"/>
      <c r="MMJ2" s="135"/>
      <c r="MMK2" s="135"/>
      <c r="MML2" s="66"/>
      <c r="MMM2" s="74"/>
      <c r="MMN2" s="155"/>
      <c r="MMO2" s="155"/>
      <c r="MMP2" s="135"/>
      <c r="MMQ2" s="135"/>
      <c r="MMR2" s="66"/>
      <c r="MMS2" s="74"/>
      <c r="MMT2" s="155"/>
      <c r="MMU2" s="155"/>
      <c r="MMV2" s="135"/>
      <c r="MMW2" s="135"/>
      <c r="MMX2" s="66"/>
      <c r="MMY2" s="74"/>
      <c r="MMZ2" s="155"/>
      <c r="MNA2" s="155"/>
      <c r="MNB2" s="135"/>
      <c r="MNC2" s="135"/>
      <c r="MND2" s="66"/>
      <c r="MNE2" s="74"/>
      <c r="MNF2" s="155"/>
      <c r="MNG2" s="155"/>
      <c r="MNH2" s="135"/>
      <c r="MNI2" s="135"/>
      <c r="MNJ2" s="66"/>
      <c r="MNK2" s="74"/>
      <c r="MNL2" s="155"/>
      <c r="MNM2" s="155"/>
      <c r="MNN2" s="135"/>
      <c r="MNO2" s="135"/>
      <c r="MNP2" s="66"/>
      <c r="MNQ2" s="74"/>
      <c r="MNR2" s="155"/>
      <c r="MNS2" s="155"/>
      <c r="MNT2" s="135"/>
      <c r="MNU2" s="135"/>
      <c r="MNV2" s="66"/>
      <c r="MNW2" s="74"/>
      <c r="MNX2" s="155"/>
      <c r="MNY2" s="155"/>
      <c r="MNZ2" s="135"/>
      <c r="MOA2" s="135"/>
      <c r="MOB2" s="66"/>
      <c r="MOC2" s="74"/>
      <c r="MOD2" s="155"/>
      <c r="MOE2" s="155"/>
      <c r="MOF2" s="135"/>
      <c r="MOG2" s="135"/>
      <c r="MOH2" s="66"/>
      <c r="MOI2" s="74"/>
      <c r="MOJ2" s="155"/>
      <c r="MOK2" s="155"/>
      <c r="MOL2" s="135"/>
      <c r="MOM2" s="135"/>
      <c r="MON2" s="66"/>
      <c r="MOO2" s="74"/>
      <c r="MOP2" s="155"/>
      <c r="MOQ2" s="155"/>
      <c r="MOR2" s="135"/>
      <c r="MOS2" s="135"/>
      <c r="MOT2" s="66"/>
      <c r="MOU2" s="74"/>
      <c r="MOV2" s="155"/>
      <c r="MOW2" s="155"/>
      <c r="MOX2" s="135"/>
      <c r="MOY2" s="135"/>
      <c r="MOZ2" s="66"/>
      <c r="MPA2" s="74"/>
      <c r="MPB2" s="155"/>
      <c r="MPC2" s="155"/>
      <c r="MPD2" s="135"/>
      <c r="MPE2" s="135"/>
      <c r="MPF2" s="66"/>
      <c r="MPG2" s="74"/>
      <c r="MPH2" s="155"/>
      <c r="MPI2" s="155"/>
      <c r="MPJ2" s="135"/>
      <c r="MPK2" s="135"/>
      <c r="MPL2" s="66"/>
      <c r="MPM2" s="74"/>
      <c r="MPN2" s="155"/>
      <c r="MPO2" s="155"/>
      <c r="MPP2" s="135"/>
      <c r="MPQ2" s="135"/>
      <c r="MPR2" s="66"/>
      <c r="MPS2" s="74"/>
      <c r="MPT2" s="155"/>
      <c r="MPU2" s="155"/>
      <c r="MPV2" s="135"/>
      <c r="MPW2" s="135"/>
      <c r="MPX2" s="66"/>
      <c r="MPY2" s="74"/>
      <c r="MPZ2" s="155"/>
      <c r="MQA2" s="155"/>
      <c r="MQB2" s="135"/>
      <c r="MQC2" s="135"/>
      <c r="MQD2" s="66"/>
      <c r="MQE2" s="74"/>
      <c r="MQF2" s="155"/>
      <c r="MQG2" s="155"/>
      <c r="MQH2" s="135"/>
      <c r="MQI2" s="135"/>
      <c r="MQJ2" s="66"/>
      <c r="MQK2" s="74"/>
      <c r="MQL2" s="155"/>
      <c r="MQM2" s="155"/>
      <c r="MQN2" s="135"/>
      <c r="MQO2" s="135"/>
      <c r="MQP2" s="66"/>
      <c r="MQQ2" s="74"/>
      <c r="MQR2" s="155"/>
      <c r="MQS2" s="155"/>
      <c r="MQT2" s="135"/>
      <c r="MQU2" s="135"/>
      <c r="MQV2" s="66"/>
      <c r="MQW2" s="74"/>
      <c r="MQX2" s="155"/>
      <c r="MQY2" s="155"/>
      <c r="MQZ2" s="135"/>
      <c r="MRA2" s="135"/>
      <c r="MRB2" s="66"/>
      <c r="MRC2" s="74"/>
      <c r="MRD2" s="155"/>
      <c r="MRE2" s="155"/>
      <c r="MRF2" s="135"/>
      <c r="MRG2" s="135"/>
      <c r="MRH2" s="66"/>
      <c r="MRI2" s="74"/>
      <c r="MRJ2" s="155"/>
      <c r="MRK2" s="155"/>
      <c r="MRL2" s="135"/>
      <c r="MRM2" s="135"/>
      <c r="MRN2" s="66"/>
      <c r="MRO2" s="74"/>
      <c r="MRP2" s="155"/>
      <c r="MRQ2" s="155"/>
      <c r="MRR2" s="135"/>
      <c r="MRS2" s="135"/>
      <c r="MRT2" s="66"/>
      <c r="MRU2" s="74"/>
      <c r="MRV2" s="155"/>
      <c r="MRW2" s="155"/>
      <c r="MRX2" s="135"/>
      <c r="MRY2" s="135"/>
      <c r="MRZ2" s="66"/>
      <c r="MSA2" s="74"/>
      <c r="MSB2" s="155"/>
      <c r="MSC2" s="155"/>
      <c r="MSD2" s="135"/>
      <c r="MSE2" s="135"/>
      <c r="MSF2" s="66"/>
      <c r="MSG2" s="74"/>
      <c r="MSH2" s="155"/>
      <c r="MSI2" s="155"/>
      <c r="MSJ2" s="135"/>
      <c r="MSK2" s="135"/>
      <c r="MSL2" s="66"/>
      <c r="MSM2" s="74"/>
      <c r="MSN2" s="155"/>
      <c r="MSO2" s="155"/>
      <c r="MSP2" s="135"/>
      <c r="MSQ2" s="135"/>
      <c r="MSR2" s="66"/>
      <c r="MSS2" s="74"/>
      <c r="MST2" s="155"/>
      <c r="MSU2" s="155"/>
      <c r="MSV2" s="135"/>
      <c r="MSW2" s="135"/>
      <c r="MSX2" s="66"/>
      <c r="MSY2" s="74"/>
      <c r="MSZ2" s="155"/>
      <c r="MTA2" s="155"/>
      <c r="MTB2" s="135"/>
      <c r="MTC2" s="135"/>
      <c r="MTD2" s="66"/>
      <c r="MTE2" s="74"/>
      <c r="MTF2" s="155"/>
      <c r="MTG2" s="155"/>
      <c r="MTH2" s="135"/>
      <c r="MTI2" s="135"/>
      <c r="MTJ2" s="66"/>
      <c r="MTK2" s="74"/>
      <c r="MTL2" s="155"/>
      <c r="MTM2" s="155"/>
      <c r="MTN2" s="135"/>
      <c r="MTO2" s="135"/>
      <c r="MTP2" s="66"/>
      <c r="MTQ2" s="74"/>
      <c r="MTR2" s="155"/>
      <c r="MTS2" s="155"/>
      <c r="MTT2" s="135"/>
      <c r="MTU2" s="135"/>
      <c r="MTV2" s="66"/>
      <c r="MTW2" s="74"/>
      <c r="MTX2" s="155"/>
      <c r="MTY2" s="155"/>
      <c r="MTZ2" s="135"/>
      <c r="MUA2" s="135"/>
      <c r="MUB2" s="66"/>
      <c r="MUC2" s="74"/>
      <c r="MUD2" s="155"/>
      <c r="MUE2" s="155"/>
      <c r="MUF2" s="135"/>
      <c r="MUG2" s="135"/>
      <c r="MUH2" s="66"/>
      <c r="MUI2" s="74"/>
      <c r="MUJ2" s="155"/>
      <c r="MUK2" s="155"/>
      <c r="MUL2" s="135"/>
      <c r="MUM2" s="135"/>
      <c r="MUN2" s="66"/>
      <c r="MUO2" s="74"/>
      <c r="MUP2" s="155"/>
      <c r="MUQ2" s="155"/>
      <c r="MUR2" s="135"/>
      <c r="MUS2" s="135"/>
      <c r="MUT2" s="66"/>
      <c r="MUU2" s="74"/>
      <c r="MUV2" s="155"/>
      <c r="MUW2" s="155"/>
      <c r="MUX2" s="135"/>
      <c r="MUY2" s="135"/>
      <c r="MUZ2" s="66"/>
      <c r="MVA2" s="74"/>
      <c r="MVB2" s="155"/>
      <c r="MVC2" s="155"/>
      <c r="MVD2" s="135"/>
      <c r="MVE2" s="135"/>
      <c r="MVF2" s="66"/>
      <c r="MVG2" s="74"/>
      <c r="MVH2" s="155"/>
      <c r="MVI2" s="155"/>
      <c r="MVJ2" s="135"/>
      <c r="MVK2" s="135"/>
      <c r="MVL2" s="66"/>
      <c r="MVM2" s="74"/>
      <c r="MVN2" s="155"/>
      <c r="MVO2" s="155"/>
      <c r="MVP2" s="135"/>
      <c r="MVQ2" s="135"/>
      <c r="MVR2" s="66"/>
      <c r="MVS2" s="74"/>
      <c r="MVT2" s="155"/>
      <c r="MVU2" s="155"/>
      <c r="MVV2" s="135"/>
      <c r="MVW2" s="135"/>
      <c r="MVX2" s="66"/>
      <c r="MVY2" s="74"/>
      <c r="MVZ2" s="155"/>
      <c r="MWA2" s="155"/>
      <c r="MWB2" s="135"/>
      <c r="MWC2" s="135"/>
      <c r="MWD2" s="66"/>
      <c r="MWE2" s="74"/>
      <c r="MWF2" s="155"/>
      <c r="MWG2" s="155"/>
      <c r="MWH2" s="135"/>
      <c r="MWI2" s="135"/>
      <c r="MWJ2" s="66"/>
      <c r="MWK2" s="74"/>
      <c r="MWL2" s="155"/>
      <c r="MWM2" s="155"/>
      <c r="MWN2" s="135"/>
      <c r="MWO2" s="135"/>
      <c r="MWP2" s="66"/>
      <c r="MWQ2" s="74"/>
      <c r="MWR2" s="155"/>
      <c r="MWS2" s="155"/>
      <c r="MWT2" s="135"/>
      <c r="MWU2" s="135"/>
      <c r="MWV2" s="66"/>
      <c r="MWW2" s="74"/>
      <c r="MWX2" s="155"/>
      <c r="MWY2" s="155"/>
      <c r="MWZ2" s="135"/>
      <c r="MXA2" s="135"/>
      <c r="MXB2" s="66"/>
      <c r="MXC2" s="74"/>
      <c r="MXD2" s="155"/>
      <c r="MXE2" s="155"/>
      <c r="MXF2" s="135"/>
      <c r="MXG2" s="135"/>
      <c r="MXH2" s="66"/>
      <c r="MXI2" s="74"/>
      <c r="MXJ2" s="155"/>
      <c r="MXK2" s="155"/>
      <c r="MXL2" s="135"/>
      <c r="MXM2" s="135"/>
      <c r="MXN2" s="66"/>
      <c r="MXO2" s="74"/>
      <c r="MXP2" s="155"/>
      <c r="MXQ2" s="155"/>
      <c r="MXR2" s="135"/>
      <c r="MXS2" s="135"/>
      <c r="MXT2" s="66"/>
      <c r="MXU2" s="74"/>
      <c r="MXV2" s="155"/>
      <c r="MXW2" s="155"/>
      <c r="MXX2" s="135"/>
      <c r="MXY2" s="135"/>
      <c r="MXZ2" s="66"/>
      <c r="MYA2" s="74"/>
      <c r="MYB2" s="155"/>
      <c r="MYC2" s="155"/>
      <c r="MYD2" s="135"/>
      <c r="MYE2" s="135"/>
      <c r="MYF2" s="66"/>
      <c r="MYG2" s="74"/>
      <c r="MYH2" s="155"/>
      <c r="MYI2" s="155"/>
      <c r="MYJ2" s="135"/>
      <c r="MYK2" s="135"/>
      <c r="MYL2" s="66"/>
      <c r="MYM2" s="74"/>
      <c r="MYN2" s="155"/>
      <c r="MYO2" s="155"/>
      <c r="MYP2" s="135"/>
      <c r="MYQ2" s="135"/>
      <c r="MYR2" s="66"/>
      <c r="MYS2" s="74"/>
      <c r="MYT2" s="155"/>
      <c r="MYU2" s="155"/>
      <c r="MYV2" s="135"/>
      <c r="MYW2" s="135"/>
      <c r="MYX2" s="66"/>
      <c r="MYY2" s="74"/>
      <c r="MYZ2" s="155"/>
      <c r="MZA2" s="155"/>
      <c r="MZB2" s="135"/>
      <c r="MZC2" s="135"/>
      <c r="MZD2" s="66"/>
      <c r="MZE2" s="74"/>
      <c r="MZF2" s="155"/>
      <c r="MZG2" s="155"/>
      <c r="MZH2" s="135"/>
      <c r="MZI2" s="135"/>
      <c r="MZJ2" s="66"/>
      <c r="MZK2" s="74"/>
      <c r="MZL2" s="155"/>
      <c r="MZM2" s="155"/>
      <c r="MZN2" s="135"/>
      <c r="MZO2" s="135"/>
      <c r="MZP2" s="66"/>
      <c r="MZQ2" s="74"/>
      <c r="MZR2" s="155"/>
      <c r="MZS2" s="155"/>
      <c r="MZT2" s="135"/>
      <c r="MZU2" s="135"/>
      <c r="MZV2" s="66"/>
      <c r="MZW2" s="74"/>
      <c r="MZX2" s="155"/>
      <c r="MZY2" s="155"/>
      <c r="MZZ2" s="135"/>
      <c r="NAA2" s="135"/>
      <c r="NAB2" s="66"/>
      <c r="NAC2" s="74"/>
      <c r="NAD2" s="155"/>
      <c r="NAE2" s="155"/>
      <c r="NAF2" s="135"/>
      <c r="NAG2" s="135"/>
      <c r="NAH2" s="66"/>
      <c r="NAI2" s="74"/>
      <c r="NAJ2" s="155"/>
      <c r="NAK2" s="155"/>
      <c r="NAL2" s="135"/>
      <c r="NAM2" s="135"/>
      <c r="NAN2" s="66"/>
      <c r="NAO2" s="74"/>
      <c r="NAP2" s="155"/>
      <c r="NAQ2" s="155"/>
      <c r="NAR2" s="135"/>
      <c r="NAS2" s="135"/>
      <c r="NAT2" s="66"/>
      <c r="NAU2" s="74"/>
      <c r="NAV2" s="155"/>
      <c r="NAW2" s="155"/>
      <c r="NAX2" s="135"/>
      <c r="NAY2" s="135"/>
      <c r="NAZ2" s="66"/>
      <c r="NBA2" s="74"/>
      <c r="NBB2" s="155"/>
      <c r="NBC2" s="155"/>
      <c r="NBD2" s="135"/>
      <c r="NBE2" s="135"/>
      <c r="NBF2" s="66"/>
      <c r="NBG2" s="74"/>
      <c r="NBH2" s="155"/>
      <c r="NBI2" s="155"/>
      <c r="NBJ2" s="135"/>
      <c r="NBK2" s="135"/>
      <c r="NBL2" s="66"/>
      <c r="NBM2" s="74"/>
      <c r="NBN2" s="155"/>
      <c r="NBO2" s="155"/>
      <c r="NBP2" s="135"/>
      <c r="NBQ2" s="135"/>
      <c r="NBR2" s="66"/>
      <c r="NBS2" s="74"/>
      <c r="NBT2" s="155"/>
      <c r="NBU2" s="155"/>
      <c r="NBV2" s="135"/>
      <c r="NBW2" s="135"/>
      <c r="NBX2" s="66"/>
      <c r="NBY2" s="74"/>
      <c r="NBZ2" s="155"/>
      <c r="NCA2" s="155"/>
      <c r="NCB2" s="135"/>
      <c r="NCC2" s="135"/>
      <c r="NCD2" s="66"/>
      <c r="NCE2" s="74"/>
      <c r="NCF2" s="155"/>
      <c r="NCG2" s="155"/>
      <c r="NCH2" s="135"/>
      <c r="NCI2" s="135"/>
      <c r="NCJ2" s="66"/>
      <c r="NCK2" s="74"/>
      <c r="NCL2" s="155"/>
      <c r="NCM2" s="155"/>
      <c r="NCN2" s="135"/>
      <c r="NCO2" s="135"/>
      <c r="NCP2" s="66"/>
      <c r="NCQ2" s="74"/>
      <c r="NCR2" s="155"/>
      <c r="NCS2" s="155"/>
      <c r="NCT2" s="135"/>
      <c r="NCU2" s="135"/>
      <c r="NCV2" s="66"/>
      <c r="NCW2" s="74"/>
      <c r="NCX2" s="155"/>
      <c r="NCY2" s="155"/>
      <c r="NCZ2" s="135"/>
      <c r="NDA2" s="135"/>
      <c r="NDB2" s="66"/>
      <c r="NDC2" s="74"/>
      <c r="NDD2" s="155"/>
      <c r="NDE2" s="155"/>
      <c r="NDF2" s="135"/>
      <c r="NDG2" s="135"/>
      <c r="NDH2" s="66"/>
      <c r="NDI2" s="74"/>
      <c r="NDJ2" s="155"/>
      <c r="NDK2" s="155"/>
      <c r="NDL2" s="135"/>
      <c r="NDM2" s="135"/>
      <c r="NDN2" s="66"/>
      <c r="NDO2" s="74"/>
      <c r="NDP2" s="155"/>
      <c r="NDQ2" s="155"/>
      <c r="NDR2" s="135"/>
      <c r="NDS2" s="135"/>
      <c r="NDT2" s="66"/>
      <c r="NDU2" s="74"/>
      <c r="NDV2" s="155"/>
      <c r="NDW2" s="155"/>
      <c r="NDX2" s="135"/>
      <c r="NDY2" s="135"/>
      <c r="NDZ2" s="66"/>
      <c r="NEA2" s="74"/>
      <c r="NEB2" s="155"/>
      <c r="NEC2" s="155"/>
      <c r="NED2" s="135"/>
      <c r="NEE2" s="135"/>
      <c r="NEF2" s="66"/>
      <c r="NEG2" s="74"/>
      <c r="NEH2" s="155"/>
      <c r="NEI2" s="155"/>
      <c r="NEJ2" s="135"/>
      <c r="NEK2" s="135"/>
      <c r="NEL2" s="66"/>
      <c r="NEM2" s="74"/>
      <c r="NEN2" s="155"/>
      <c r="NEO2" s="155"/>
      <c r="NEP2" s="135"/>
      <c r="NEQ2" s="135"/>
      <c r="NER2" s="66"/>
      <c r="NES2" s="74"/>
      <c r="NET2" s="155"/>
      <c r="NEU2" s="155"/>
      <c r="NEV2" s="135"/>
      <c r="NEW2" s="135"/>
      <c r="NEX2" s="66"/>
      <c r="NEY2" s="74"/>
      <c r="NEZ2" s="155"/>
      <c r="NFA2" s="155"/>
      <c r="NFB2" s="135"/>
      <c r="NFC2" s="135"/>
      <c r="NFD2" s="66"/>
      <c r="NFE2" s="74"/>
      <c r="NFF2" s="155"/>
      <c r="NFG2" s="155"/>
      <c r="NFH2" s="135"/>
      <c r="NFI2" s="135"/>
      <c r="NFJ2" s="66"/>
      <c r="NFK2" s="74"/>
      <c r="NFL2" s="155"/>
      <c r="NFM2" s="155"/>
      <c r="NFN2" s="135"/>
      <c r="NFO2" s="135"/>
      <c r="NFP2" s="66"/>
      <c r="NFQ2" s="74"/>
      <c r="NFR2" s="155"/>
      <c r="NFS2" s="155"/>
      <c r="NFT2" s="135"/>
      <c r="NFU2" s="135"/>
      <c r="NFV2" s="66"/>
      <c r="NFW2" s="74"/>
      <c r="NFX2" s="155"/>
      <c r="NFY2" s="155"/>
      <c r="NFZ2" s="135"/>
      <c r="NGA2" s="135"/>
      <c r="NGB2" s="66"/>
      <c r="NGC2" s="74"/>
      <c r="NGD2" s="155"/>
      <c r="NGE2" s="155"/>
      <c r="NGF2" s="135"/>
      <c r="NGG2" s="135"/>
      <c r="NGH2" s="66"/>
      <c r="NGI2" s="74"/>
      <c r="NGJ2" s="155"/>
      <c r="NGK2" s="155"/>
      <c r="NGL2" s="135"/>
      <c r="NGM2" s="135"/>
      <c r="NGN2" s="66"/>
      <c r="NGO2" s="74"/>
      <c r="NGP2" s="155"/>
      <c r="NGQ2" s="155"/>
      <c r="NGR2" s="135"/>
      <c r="NGS2" s="135"/>
      <c r="NGT2" s="66"/>
      <c r="NGU2" s="74"/>
      <c r="NGV2" s="155"/>
      <c r="NGW2" s="155"/>
      <c r="NGX2" s="135"/>
      <c r="NGY2" s="135"/>
      <c r="NGZ2" s="66"/>
      <c r="NHA2" s="74"/>
      <c r="NHB2" s="155"/>
      <c r="NHC2" s="155"/>
      <c r="NHD2" s="135"/>
      <c r="NHE2" s="135"/>
      <c r="NHF2" s="66"/>
      <c r="NHG2" s="74"/>
      <c r="NHH2" s="155"/>
      <c r="NHI2" s="155"/>
      <c r="NHJ2" s="135"/>
      <c r="NHK2" s="135"/>
      <c r="NHL2" s="66"/>
      <c r="NHM2" s="74"/>
      <c r="NHN2" s="155"/>
      <c r="NHO2" s="155"/>
      <c r="NHP2" s="135"/>
      <c r="NHQ2" s="135"/>
      <c r="NHR2" s="66"/>
      <c r="NHS2" s="74"/>
      <c r="NHT2" s="155"/>
      <c r="NHU2" s="155"/>
      <c r="NHV2" s="135"/>
      <c r="NHW2" s="135"/>
      <c r="NHX2" s="66"/>
      <c r="NHY2" s="74"/>
      <c r="NHZ2" s="155"/>
      <c r="NIA2" s="155"/>
      <c r="NIB2" s="135"/>
      <c r="NIC2" s="135"/>
      <c r="NID2" s="66"/>
      <c r="NIE2" s="74"/>
      <c r="NIF2" s="155"/>
      <c r="NIG2" s="155"/>
      <c r="NIH2" s="135"/>
      <c r="NII2" s="135"/>
      <c r="NIJ2" s="66"/>
      <c r="NIK2" s="74"/>
      <c r="NIL2" s="155"/>
      <c r="NIM2" s="155"/>
      <c r="NIN2" s="135"/>
      <c r="NIO2" s="135"/>
      <c r="NIP2" s="66"/>
      <c r="NIQ2" s="74"/>
      <c r="NIR2" s="155"/>
      <c r="NIS2" s="155"/>
      <c r="NIT2" s="135"/>
      <c r="NIU2" s="135"/>
      <c r="NIV2" s="66"/>
      <c r="NIW2" s="74"/>
      <c r="NIX2" s="155"/>
      <c r="NIY2" s="155"/>
      <c r="NIZ2" s="135"/>
      <c r="NJA2" s="135"/>
      <c r="NJB2" s="66"/>
      <c r="NJC2" s="74"/>
      <c r="NJD2" s="155"/>
      <c r="NJE2" s="155"/>
      <c r="NJF2" s="135"/>
      <c r="NJG2" s="135"/>
      <c r="NJH2" s="66"/>
      <c r="NJI2" s="74"/>
      <c r="NJJ2" s="155"/>
      <c r="NJK2" s="155"/>
      <c r="NJL2" s="135"/>
      <c r="NJM2" s="135"/>
      <c r="NJN2" s="66"/>
      <c r="NJO2" s="74"/>
      <c r="NJP2" s="155"/>
      <c r="NJQ2" s="155"/>
      <c r="NJR2" s="135"/>
      <c r="NJS2" s="135"/>
      <c r="NJT2" s="66"/>
      <c r="NJU2" s="74"/>
      <c r="NJV2" s="155"/>
      <c r="NJW2" s="155"/>
      <c r="NJX2" s="135"/>
      <c r="NJY2" s="135"/>
      <c r="NJZ2" s="66"/>
      <c r="NKA2" s="74"/>
      <c r="NKB2" s="155"/>
      <c r="NKC2" s="155"/>
      <c r="NKD2" s="135"/>
      <c r="NKE2" s="135"/>
      <c r="NKF2" s="66"/>
      <c r="NKG2" s="74"/>
      <c r="NKH2" s="155"/>
      <c r="NKI2" s="155"/>
      <c r="NKJ2" s="135"/>
      <c r="NKK2" s="135"/>
      <c r="NKL2" s="66"/>
      <c r="NKM2" s="74"/>
      <c r="NKN2" s="155"/>
      <c r="NKO2" s="155"/>
      <c r="NKP2" s="135"/>
      <c r="NKQ2" s="135"/>
      <c r="NKR2" s="66"/>
      <c r="NKS2" s="74"/>
      <c r="NKT2" s="155"/>
      <c r="NKU2" s="155"/>
      <c r="NKV2" s="135"/>
      <c r="NKW2" s="135"/>
      <c r="NKX2" s="66"/>
      <c r="NKY2" s="74"/>
      <c r="NKZ2" s="155"/>
      <c r="NLA2" s="155"/>
      <c r="NLB2" s="135"/>
      <c r="NLC2" s="135"/>
      <c r="NLD2" s="66"/>
      <c r="NLE2" s="74"/>
      <c r="NLF2" s="155"/>
      <c r="NLG2" s="155"/>
      <c r="NLH2" s="135"/>
      <c r="NLI2" s="135"/>
      <c r="NLJ2" s="66"/>
      <c r="NLK2" s="74"/>
      <c r="NLL2" s="155"/>
      <c r="NLM2" s="155"/>
      <c r="NLN2" s="135"/>
      <c r="NLO2" s="135"/>
      <c r="NLP2" s="66"/>
      <c r="NLQ2" s="74"/>
      <c r="NLR2" s="155"/>
      <c r="NLS2" s="155"/>
      <c r="NLT2" s="135"/>
      <c r="NLU2" s="135"/>
      <c r="NLV2" s="66"/>
      <c r="NLW2" s="74"/>
      <c r="NLX2" s="155"/>
      <c r="NLY2" s="155"/>
      <c r="NLZ2" s="135"/>
      <c r="NMA2" s="135"/>
      <c r="NMB2" s="66"/>
      <c r="NMC2" s="74"/>
      <c r="NMD2" s="155"/>
      <c r="NME2" s="155"/>
      <c r="NMF2" s="135"/>
      <c r="NMG2" s="135"/>
      <c r="NMH2" s="66"/>
      <c r="NMI2" s="74"/>
      <c r="NMJ2" s="155"/>
      <c r="NMK2" s="155"/>
      <c r="NML2" s="135"/>
      <c r="NMM2" s="135"/>
      <c r="NMN2" s="66"/>
      <c r="NMO2" s="74"/>
      <c r="NMP2" s="155"/>
      <c r="NMQ2" s="155"/>
      <c r="NMR2" s="135"/>
      <c r="NMS2" s="135"/>
      <c r="NMT2" s="66"/>
      <c r="NMU2" s="74"/>
      <c r="NMV2" s="155"/>
      <c r="NMW2" s="155"/>
      <c r="NMX2" s="135"/>
      <c r="NMY2" s="135"/>
      <c r="NMZ2" s="66"/>
      <c r="NNA2" s="74"/>
      <c r="NNB2" s="155"/>
      <c r="NNC2" s="155"/>
      <c r="NND2" s="135"/>
      <c r="NNE2" s="135"/>
      <c r="NNF2" s="66"/>
      <c r="NNG2" s="74"/>
      <c r="NNH2" s="155"/>
      <c r="NNI2" s="155"/>
      <c r="NNJ2" s="135"/>
      <c r="NNK2" s="135"/>
      <c r="NNL2" s="66"/>
      <c r="NNM2" s="74"/>
      <c r="NNN2" s="155"/>
      <c r="NNO2" s="155"/>
      <c r="NNP2" s="135"/>
      <c r="NNQ2" s="135"/>
      <c r="NNR2" s="66"/>
      <c r="NNS2" s="74"/>
      <c r="NNT2" s="155"/>
      <c r="NNU2" s="155"/>
      <c r="NNV2" s="135"/>
      <c r="NNW2" s="135"/>
      <c r="NNX2" s="66"/>
      <c r="NNY2" s="74"/>
      <c r="NNZ2" s="155"/>
      <c r="NOA2" s="155"/>
      <c r="NOB2" s="135"/>
      <c r="NOC2" s="135"/>
      <c r="NOD2" s="66"/>
      <c r="NOE2" s="74"/>
      <c r="NOF2" s="155"/>
      <c r="NOG2" s="155"/>
      <c r="NOH2" s="135"/>
      <c r="NOI2" s="135"/>
      <c r="NOJ2" s="66"/>
      <c r="NOK2" s="74"/>
      <c r="NOL2" s="155"/>
      <c r="NOM2" s="155"/>
      <c r="NON2" s="135"/>
      <c r="NOO2" s="135"/>
      <c r="NOP2" s="66"/>
      <c r="NOQ2" s="74"/>
      <c r="NOR2" s="155"/>
      <c r="NOS2" s="155"/>
      <c r="NOT2" s="135"/>
      <c r="NOU2" s="135"/>
      <c r="NOV2" s="66"/>
      <c r="NOW2" s="74"/>
      <c r="NOX2" s="155"/>
      <c r="NOY2" s="155"/>
      <c r="NOZ2" s="135"/>
      <c r="NPA2" s="135"/>
      <c r="NPB2" s="66"/>
      <c r="NPC2" s="74"/>
      <c r="NPD2" s="155"/>
      <c r="NPE2" s="155"/>
      <c r="NPF2" s="135"/>
      <c r="NPG2" s="135"/>
      <c r="NPH2" s="66"/>
      <c r="NPI2" s="74"/>
      <c r="NPJ2" s="155"/>
      <c r="NPK2" s="155"/>
      <c r="NPL2" s="135"/>
      <c r="NPM2" s="135"/>
      <c r="NPN2" s="66"/>
      <c r="NPO2" s="74"/>
      <c r="NPP2" s="155"/>
      <c r="NPQ2" s="155"/>
      <c r="NPR2" s="135"/>
      <c r="NPS2" s="135"/>
      <c r="NPT2" s="66"/>
      <c r="NPU2" s="74"/>
      <c r="NPV2" s="155"/>
      <c r="NPW2" s="155"/>
      <c r="NPX2" s="135"/>
      <c r="NPY2" s="135"/>
      <c r="NPZ2" s="66"/>
      <c r="NQA2" s="74"/>
      <c r="NQB2" s="155"/>
      <c r="NQC2" s="155"/>
      <c r="NQD2" s="135"/>
      <c r="NQE2" s="135"/>
      <c r="NQF2" s="66"/>
      <c r="NQG2" s="74"/>
      <c r="NQH2" s="155"/>
      <c r="NQI2" s="155"/>
      <c r="NQJ2" s="135"/>
      <c r="NQK2" s="135"/>
      <c r="NQL2" s="66"/>
      <c r="NQM2" s="74"/>
      <c r="NQN2" s="155"/>
      <c r="NQO2" s="155"/>
      <c r="NQP2" s="135"/>
      <c r="NQQ2" s="135"/>
      <c r="NQR2" s="66"/>
      <c r="NQS2" s="74"/>
      <c r="NQT2" s="155"/>
      <c r="NQU2" s="155"/>
      <c r="NQV2" s="135"/>
      <c r="NQW2" s="135"/>
      <c r="NQX2" s="66"/>
      <c r="NQY2" s="74"/>
      <c r="NQZ2" s="155"/>
      <c r="NRA2" s="155"/>
      <c r="NRB2" s="135"/>
      <c r="NRC2" s="135"/>
      <c r="NRD2" s="66"/>
      <c r="NRE2" s="74"/>
      <c r="NRF2" s="155"/>
      <c r="NRG2" s="155"/>
      <c r="NRH2" s="135"/>
      <c r="NRI2" s="135"/>
      <c r="NRJ2" s="66"/>
      <c r="NRK2" s="74"/>
      <c r="NRL2" s="155"/>
      <c r="NRM2" s="155"/>
      <c r="NRN2" s="135"/>
      <c r="NRO2" s="135"/>
      <c r="NRP2" s="66"/>
      <c r="NRQ2" s="74"/>
      <c r="NRR2" s="155"/>
      <c r="NRS2" s="155"/>
      <c r="NRT2" s="135"/>
      <c r="NRU2" s="135"/>
      <c r="NRV2" s="66"/>
      <c r="NRW2" s="74"/>
      <c r="NRX2" s="155"/>
      <c r="NRY2" s="155"/>
      <c r="NRZ2" s="135"/>
      <c r="NSA2" s="135"/>
      <c r="NSB2" s="66"/>
      <c r="NSC2" s="74"/>
      <c r="NSD2" s="155"/>
      <c r="NSE2" s="155"/>
      <c r="NSF2" s="135"/>
      <c r="NSG2" s="135"/>
      <c r="NSH2" s="66"/>
      <c r="NSI2" s="74"/>
      <c r="NSJ2" s="155"/>
      <c r="NSK2" s="155"/>
      <c r="NSL2" s="135"/>
      <c r="NSM2" s="135"/>
      <c r="NSN2" s="66"/>
      <c r="NSO2" s="74"/>
      <c r="NSP2" s="155"/>
      <c r="NSQ2" s="155"/>
      <c r="NSR2" s="135"/>
      <c r="NSS2" s="135"/>
      <c r="NST2" s="66"/>
      <c r="NSU2" s="74"/>
      <c r="NSV2" s="155"/>
      <c r="NSW2" s="155"/>
      <c r="NSX2" s="135"/>
      <c r="NSY2" s="135"/>
      <c r="NSZ2" s="66"/>
      <c r="NTA2" s="74"/>
      <c r="NTB2" s="155"/>
      <c r="NTC2" s="155"/>
      <c r="NTD2" s="135"/>
      <c r="NTE2" s="135"/>
      <c r="NTF2" s="66"/>
      <c r="NTG2" s="74"/>
      <c r="NTH2" s="155"/>
      <c r="NTI2" s="155"/>
      <c r="NTJ2" s="135"/>
      <c r="NTK2" s="135"/>
      <c r="NTL2" s="66"/>
      <c r="NTM2" s="74"/>
      <c r="NTN2" s="155"/>
      <c r="NTO2" s="155"/>
      <c r="NTP2" s="135"/>
      <c r="NTQ2" s="135"/>
      <c r="NTR2" s="66"/>
      <c r="NTS2" s="74"/>
      <c r="NTT2" s="155"/>
      <c r="NTU2" s="155"/>
      <c r="NTV2" s="135"/>
      <c r="NTW2" s="135"/>
      <c r="NTX2" s="66"/>
      <c r="NTY2" s="74"/>
      <c r="NTZ2" s="155"/>
      <c r="NUA2" s="155"/>
      <c r="NUB2" s="135"/>
      <c r="NUC2" s="135"/>
      <c r="NUD2" s="66"/>
      <c r="NUE2" s="74"/>
      <c r="NUF2" s="155"/>
      <c r="NUG2" s="155"/>
      <c r="NUH2" s="135"/>
      <c r="NUI2" s="135"/>
      <c r="NUJ2" s="66"/>
      <c r="NUK2" s="74"/>
      <c r="NUL2" s="155"/>
      <c r="NUM2" s="155"/>
      <c r="NUN2" s="135"/>
      <c r="NUO2" s="135"/>
      <c r="NUP2" s="66"/>
      <c r="NUQ2" s="74"/>
      <c r="NUR2" s="155"/>
      <c r="NUS2" s="155"/>
      <c r="NUT2" s="135"/>
      <c r="NUU2" s="135"/>
      <c r="NUV2" s="66"/>
      <c r="NUW2" s="74"/>
      <c r="NUX2" s="155"/>
      <c r="NUY2" s="155"/>
      <c r="NUZ2" s="135"/>
      <c r="NVA2" s="135"/>
      <c r="NVB2" s="66"/>
      <c r="NVC2" s="74"/>
      <c r="NVD2" s="155"/>
      <c r="NVE2" s="155"/>
      <c r="NVF2" s="135"/>
      <c r="NVG2" s="135"/>
      <c r="NVH2" s="66"/>
      <c r="NVI2" s="74"/>
      <c r="NVJ2" s="155"/>
      <c r="NVK2" s="155"/>
      <c r="NVL2" s="135"/>
      <c r="NVM2" s="135"/>
      <c r="NVN2" s="66"/>
      <c r="NVO2" s="74"/>
      <c r="NVP2" s="155"/>
      <c r="NVQ2" s="155"/>
      <c r="NVR2" s="135"/>
      <c r="NVS2" s="135"/>
      <c r="NVT2" s="66"/>
      <c r="NVU2" s="74"/>
      <c r="NVV2" s="155"/>
      <c r="NVW2" s="155"/>
      <c r="NVX2" s="135"/>
      <c r="NVY2" s="135"/>
      <c r="NVZ2" s="66"/>
      <c r="NWA2" s="74"/>
      <c r="NWB2" s="155"/>
      <c r="NWC2" s="155"/>
      <c r="NWD2" s="135"/>
      <c r="NWE2" s="135"/>
      <c r="NWF2" s="66"/>
      <c r="NWG2" s="74"/>
      <c r="NWH2" s="155"/>
      <c r="NWI2" s="155"/>
      <c r="NWJ2" s="135"/>
      <c r="NWK2" s="135"/>
      <c r="NWL2" s="66"/>
      <c r="NWM2" s="74"/>
      <c r="NWN2" s="155"/>
      <c r="NWO2" s="155"/>
      <c r="NWP2" s="135"/>
      <c r="NWQ2" s="135"/>
      <c r="NWR2" s="66"/>
      <c r="NWS2" s="74"/>
      <c r="NWT2" s="155"/>
      <c r="NWU2" s="155"/>
      <c r="NWV2" s="135"/>
      <c r="NWW2" s="135"/>
      <c r="NWX2" s="66"/>
      <c r="NWY2" s="74"/>
      <c r="NWZ2" s="155"/>
      <c r="NXA2" s="155"/>
      <c r="NXB2" s="135"/>
      <c r="NXC2" s="135"/>
      <c r="NXD2" s="66"/>
      <c r="NXE2" s="74"/>
      <c r="NXF2" s="155"/>
      <c r="NXG2" s="155"/>
      <c r="NXH2" s="135"/>
      <c r="NXI2" s="135"/>
      <c r="NXJ2" s="66"/>
      <c r="NXK2" s="74"/>
      <c r="NXL2" s="155"/>
      <c r="NXM2" s="155"/>
      <c r="NXN2" s="135"/>
      <c r="NXO2" s="135"/>
      <c r="NXP2" s="66"/>
      <c r="NXQ2" s="74"/>
      <c r="NXR2" s="155"/>
      <c r="NXS2" s="155"/>
      <c r="NXT2" s="135"/>
      <c r="NXU2" s="135"/>
      <c r="NXV2" s="66"/>
      <c r="NXW2" s="74"/>
      <c r="NXX2" s="155"/>
      <c r="NXY2" s="155"/>
      <c r="NXZ2" s="135"/>
      <c r="NYA2" s="135"/>
      <c r="NYB2" s="66"/>
      <c r="NYC2" s="74"/>
      <c r="NYD2" s="155"/>
      <c r="NYE2" s="155"/>
      <c r="NYF2" s="135"/>
      <c r="NYG2" s="135"/>
      <c r="NYH2" s="66"/>
      <c r="NYI2" s="74"/>
      <c r="NYJ2" s="155"/>
      <c r="NYK2" s="155"/>
      <c r="NYL2" s="135"/>
      <c r="NYM2" s="135"/>
      <c r="NYN2" s="66"/>
      <c r="NYO2" s="74"/>
      <c r="NYP2" s="155"/>
      <c r="NYQ2" s="155"/>
      <c r="NYR2" s="135"/>
      <c r="NYS2" s="135"/>
      <c r="NYT2" s="66"/>
      <c r="NYU2" s="74"/>
      <c r="NYV2" s="155"/>
      <c r="NYW2" s="155"/>
      <c r="NYX2" s="135"/>
      <c r="NYY2" s="135"/>
      <c r="NYZ2" s="66"/>
      <c r="NZA2" s="74"/>
      <c r="NZB2" s="155"/>
      <c r="NZC2" s="155"/>
      <c r="NZD2" s="135"/>
      <c r="NZE2" s="135"/>
      <c r="NZF2" s="66"/>
      <c r="NZG2" s="74"/>
      <c r="NZH2" s="155"/>
      <c r="NZI2" s="155"/>
      <c r="NZJ2" s="135"/>
      <c r="NZK2" s="135"/>
      <c r="NZL2" s="66"/>
      <c r="NZM2" s="74"/>
      <c r="NZN2" s="155"/>
      <c r="NZO2" s="155"/>
      <c r="NZP2" s="135"/>
      <c r="NZQ2" s="135"/>
      <c r="NZR2" s="66"/>
      <c r="NZS2" s="74"/>
      <c r="NZT2" s="155"/>
      <c r="NZU2" s="155"/>
      <c r="NZV2" s="135"/>
      <c r="NZW2" s="135"/>
      <c r="NZX2" s="66"/>
      <c r="NZY2" s="74"/>
      <c r="NZZ2" s="155"/>
      <c r="OAA2" s="155"/>
      <c r="OAB2" s="135"/>
      <c r="OAC2" s="135"/>
      <c r="OAD2" s="66"/>
      <c r="OAE2" s="74"/>
      <c r="OAF2" s="155"/>
      <c r="OAG2" s="155"/>
      <c r="OAH2" s="135"/>
      <c r="OAI2" s="135"/>
      <c r="OAJ2" s="66"/>
      <c r="OAK2" s="74"/>
      <c r="OAL2" s="155"/>
      <c r="OAM2" s="155"/>
      <c r="OAN2" s="135"/>
      <c r="OAO2" s="135"/>
      <c r="OAP2" s="66"/>
      <c r="OAQ2" s="74"/>
      <c r="OAR2" s="155"/>
      <c r="OAS2" s="155"/>
      <c r="OAT2" s="135"/>
      <c r="OAU2" s="135"/>
      <c r="OAV2" s="66"/>
      <c r="OAW2" s="74"/>
      <c r="OAX2" s="155"/>
      <c r="OAY2" s="155"/>
      <c r="OAZ2" s="135"/>
      <c r="OBA2" s="135"/>
      <c r="OBB2" s="66"/>
      <c r="OBC2" s="74"/>
      <c r="OBD2" s="155"/>
      <c r="OBE2" s="155"/>
      <c r="OBF2" s="135"/>
      <c r="OBG2" s="135"/>
      <c r="OBH2" s="66"/>
      <c r="OBI2" s="74"/>
      <c r="OBJ2" s="155"/>
      <c r="OBK2" s="155"/>
      <c r="OBL2" s="135"/>
      <c r="OBM2" s="135"/>
      <c r="OBN2" s="66"/>
      <c r="OBO2" s="74"/>
      <c r="OBP2" s="155"/>
      <c r="OBQ2" s="155"/>
      <c r="OBR2" s="135"/>
      <c r="OBS2" s="135"/>
      <c r="OBT2" s="66"/>
      <c r="OBU2" s="74"/>
      <c r="OBV2" s="155"/>
      <c r="OBW2" s="155"/>
      <c r="OBX2" s="135"/>
      <c r="OBY2" s="135"/>
      <c r="OBZ2" s="66"/>
      <c r="OCA2" s="74"/>
      <c r="OCB2" s="155"/>
      <c r="OCC2" s="155"/>
      <c r="OCD2" s="135"/>
      <c r="OCE2" s="135"/>
      <c r="OCF2" s="66"/>
      <c r="OCG2" s="74"/>
      <c r="OCH2" s="155"/>
      <c r="OCI2" s="155"/>
      <c r="OCJ2" s="135"/>
      <c r="OCK2" s="135"/>
      <c r="OCL2" s="66"/>
      <c r="OCM2" s="74"/>
      <c r="OCN2" s="155"/>
      <c r="OCO2" s="155"/>
      <c r="OCP2" s="135"/>
      <c r="OCQ2" s="135"/>
      <c r="OCR2" s="66"/>
      <c r="OCS2" s="74"/>
      <c r="OCT2" s="155"/>
      <c r="OCU2" s="155"/>
      <c r="OCV2" s="135"/>
      <c r="OCW2" s="135"/>
      <c r="OCX2" s="66"/>
      <c r="OCY2" s="74"/>
      <c r="OCZ2" s="155"/>
      <c r="ODA2" s="155"/>
      <c r="ODB2" s="135"/>
      <c r="ODC2" s="135"/>
      <c r="ODD2" s="66"/>
      <c r="ODE2" s="74"/>
      <c r="ODF2" s="155"/>
      <c r="ODG2" s="155"/>
      <c r="ODH2" s="135"/>
      <c r="ODI2" s="135"/>
      <c r="ODJ2" s="66"/>
      <c r="ODK2" s="74"/>
      <c r="ODL2" s="155"/>
      <c r="ODM2" s="155"/>
      <c r="ODN2" s="135"/>
      <c r="ODO2" s="135"/>
      <c r="ODP2" s="66"/>
      <c r="ODQ2" s="74"/>
      <c r="ODR2" s="155"/>
      <c r="ODS2" s="155"/>
      <c r="ODT2" s="135"/>
      <c r="ODU2" s="135"/>
      <c r="ODV2" s="66"/>
      <c r="ODW2" s="74"/>
      <c r="ODX2" s="155"/>
      <c r="ODY2" s="155"/>
      <c r="ODZ2" s="135"/>
      <c r="OEA2" s="135"/>
      <c r="OEB2" s="66"/>
      <c r="OEC2" s="74"/>
      <c r="OED2" s="155"/>
      <c r="OEE2" s="155"/>
      <c r="OEF2" s="135"/>
      <c r="OEG2" s="135"/>
      <c r="OEH2" s="66"/>
      <c r="OEI2" s="74"/>
      <c r="OEJ2" s="155"/>
      <c r="OEK2" s="155"/>
      <c r="OEL2" s="135"/>
      <c r="OEM2" s="135"/>
      <c r="OEN2" s="66"/>
      <c r="OEO2" s="74"/>
      <c r="OEP2" s="155"/>
      <c r="OEQ2" s="155"/>
      <c r="OER2" s="135"/>
      <c r="OES2" s="135"/>
      <c r="OET2" s="66"/>
      <c r="OEU2" s="74"/>
      <c r="OEV2" s="155"/>
      <c r="OEW2" s="155"/>
      <c r="OEX2" s="135"/>
      <c r="OEY2" s="135"/>
      <c r="OEZ2" s="66"/>
      <c r="OFA2" s="74"/>
      <c r="OFB2" s="155"/>
      <c r="OFC2" s="155"/>
      <c r="OFD2" s="135"/>
      <c r="OFE2" s="135"/>
      <c r="OFF2" s="66"/>
      <c r="OFG2" s="74"/>
      <c r="OFH2" s="155"/>
      <c r="OFI2" s="155"/>
      <c r="OFJ2" s="135"/>
      <c r="OFK2" s="135"/>
      <c r="OFL2" s="66"/>
      <c r="OFM2" s="74"/>
      <c r="OFN2" s="155"/>
      <c r="OFO2" s="155"/>
      <c r="OFP2" s="135"/>
      <c r="OFQ2" s="135"/>
      <c r="OFR2" s="66"/>
      <c r="OFS2" s="74"/>
      <c r="OFT2" s="155"/>
      <c r="OFU2" s="155"/>
      <c r="OFV2" s="135"/>
      <c r="OFW2" s="135"/>
      <c r="OFX2" s="66"/>
      <c r="OFY2" s="74"/>
      <c r="OFZ2" s="155"/>
      <c r="OGA2" s="155"/>
      <c r="OGB2" s="135"/>
      <c r="OGC2" s="135"/>
      <c r="OGD2" s="66"/>
      <c r="OGE2" s="74"/>
      <c r="OGF2" s="155"/>
      <c r="OGG2" s="155"/>
      <c r="OGH2" s="135"/>
      <c r="OGI2" s="135"/>
      <c r="OGJ2" s="66"/>
      <c r="OGK2" s="74"/>
      <c r="OGL2" s="155"/>
      <c r="OGM2" s="155"/>
      <c r="OGN2" s="135"/>
      <c r="OGO2" s="135"/>
      <c r="OGP2" s="66"/>
      <c r="OGQ2" s="74"/>
      <c r="OGR2" s="155"/>
      <c r="OGS2" s="155"/>
      <c r="OGT2" s="135"/>
      <c r="OGU2" s="135"/>
      <c r="OGV2" s="66"/>
      <c r="OGW2" s="74"/>
      <c r="OGX2" s="155"/>
      <c r="OGY2" s="155"/>
      <c r="OGZ2" s="135"/>
      <c r="OHA2" s="135"/>
      <c r="OHB2" s="66"/>
      <c r="OHC2" s="74"/>
      <c r="OHD2" s="155"/>
      <c r="OHE2" s="155"/>
      <c r="OHF2" s="135"/>
      <c r="OHG2" s="135"/>
      <c r="OHH2" s="66"/>
      <c r="OHI2" s="74"/>
      <c r="OHJ2" s="155"/>
      <c r="OHK2" s="155"/>
      <c r="OHL2" s="135"/>
      <c r="OHM2" s="135"/>
      <c r="OHN2" s="66"/>
      <c r="OHO2" s="74"/>
      <c r="OHP2" s="155"/>
      <c r="OHQ2" s="155"/>
      <c r="OHR2" s="135"/>
      <c r="OHS2" s="135"/>
      <c r="OHT2" s="66"/>
      <c r="OHU2" s="74"/>
      <c r="OHV2" s="155"/>
      <c r="OHW2" s="155"/>
      <c r="OHX2" s="135"/>
      <c r="OHY2" s="135"/>
      <c r="OHZ2" s="66"/>
      <c r="OIA2" s="74"/>
      <c r="OIB2" s="155"/>
      <c r="OIC2" s="155"/>
      <c r="OID2" s="135"/>
      <c r="OIE2" s="135"/>
      <c r="OIF2" s="66"/>
      <c r="OIG2" s="74"/>
      <c r="OIH2" s="155"/>
      <c r="OII2" s="155"/>
      <c r="OIJ2" s="135"/>
      <c r="OIK2" s="135"/>
      <c r="OIL2" s="66"/>
      <c r="OIM2" s="74"/>
      <c r="OIN2" s="155"/>
      <c r="OIO2" s="155"/>
      <c r="OIP2" s="135"/>
      <c r="OIQ2" s="135"/>
      <c r="OIR2" s="66"/>
      <c r="OIS2" s="74"/>
      <c r="OIT2" s="155"/>
      <c r="OIU2" s="155"/>
      <c r="OIV2" s="135"/>
      <c r="OIW2" s="135"/>
      <c r="OIX2" s="66"/>
      <c r="OIY2" s="74"/>
      <c r="OIZ2" s="155"/>
      <c r="OJA2" s="155"/>
      <c r="OJB2" s="135"/>
      <c r="OJC2" s="135"/>
      <c r="OJD2" s="66"/>
      <c r="OJE2" s="74"/>
      <c r="OJF2" s="155"/>
      <c r="OJG2" s="155"/>
      <c r="OJH2" s="135"/>
      <c r="OJI2" s="135"/>
      <c r="OJJ2" s="66"/>
      <c r="OJK2" s="74"/>
      <c r="OJL2" s="155"/>
      <c r="OJM2" s="155"/>
      <c r="OJN2" s="135"/>
      <c r="OJO2" s="135"/>
      <c r="OJP2" s="66"/>
      <c r="OJQ2" s="74"/>
      <c r="OJR2" s="155"/>
      <c r="OJS2" s="155"/>
      <c r="OJT2" s="135"/>
      <c r="OJU2" s="135"/>
      <c r="OJV2" s="66"/>
      <c r="OJW2" s="74"/>
      <c r="OJX2" s="155"/>
      <c r="OJY2" s="155"/>
      <c r="OJZ2" s="135"/>
      <c r="OKA2" s="135"/>
      <c r="OKB2" s="66"/>
      <c r="OKC2" s="74"/>
      <c r="OKD2" s="155"/>
      <c r="OKE2" s="155"/>
      <c r="OKF2" s="135"/>
      <c r="OKG2" s="135"/>
      <c r="OKH2" s="66"/>
      <c r="OKI2" s="74"/>
      <c r="OKJ2" s="155"/>
      <c r="OKK2" s="155"/>
      <c r="OKL2" s="135"/>
      <c r="OKM2" s="135"/>
      <c r="OKN2" s="66"/>
      <c r="OKO2" s="74"/>
      <c r="OKP2" s="155"/>
      <c r="OKQ2" s="155"/>
      <c r="OKR2" s="135"/>
      <c r="OKS2" s="135"/>
      <c r="OKT2" s="66"/>
      <c r="OKU2" s="74"/>
      <c r="OKV2" s="155"/>
      <c r="OKW2" s="155"/>
      <c r="OKX2" s="135"/>
      <c r="OKY2" s="135"/>
      <c r="OKZ2" s="66"/>
      <c r="OLA2" s="74"/>
      <c r="OLB2" s="155"/>
      <c r="OLC2" s="155"/>
      <c r="OLD2" s="135"/>
      <c r="OLE2" s="135"/>
      <c r="OLF2" s="66"/>
      <c r="OLG2" s="74"/>
      <c r="OLH2" s="155"/>
      <c r="OLI2" s="155"/>
      <c r="OLJ2" s="135"/>
      <c r="OLK2" s="135"/>
      <c r="OLL2" s="66"/>
      <c r="OLM2" s="74"/>
      <c r="OLN2" s="155"/>
      <c r="OLO2" s="155"/>
      <c r="OLP2" s="135"/>
      <c r="OLQ2" s="135"/>
      <c r="OLR2" s="66"/>
      <c r="OLS2" s="74"/>
      <c r="OLT2" s="155"/>
      <c r="OLU2" s="155"/>
      <c r="OLV2" s="135"/>
      <c r="OLW2" s="135"/>
      <c r="OLX2" s="66"/>
      <c r="OLY2" s="74"/>
      <c r="OLZ2" s="155"/>
      <c r="OMA2" s="155"/>
      <c r="OMB2" s="135"/>
      <c r="OMC2" s="135"/>
      <c r="OMD2" s="66"/>
      <c r="OME2" s="74"/>
      <c r="OMF2" s="155"/>
      <c r="OMG2" s="155"/>
      <c r="OMH2" s="135"/>
      <c r="OMI2" s="135"/>
      <c r="OMJ2" s="66"/>
      <c r="OMK2" s="74"/>
      <c r="OML2" s="155"/>
      <c r="OMM2" s="155"/>
      <c r="OMN2" s="135"/>
      <c r="OMO2" s="135"/>
      <c r="OMP2" s="66"/>
      <c r="OMQ2" s="74"/>
      <c r="OMR2" s="155"/>
      <c r="OMS2" s="155"/>
      <c r="OMT2" s="135"/>
      <c r="OMU2" s="135"/>
      <c r="OMV2" s="66"/>
      <c r="OMW2" s="74"/>
      <c r="OMX2" s="155"/>
      <c r="OMY2" s="155"/>
      <c r="OMZ2" s="135"/>
      <c r="ONA2" s="135"/>
      <c r="ONB2" s="66"/>
      <c r="ONC2" s="74"/>
      <c r="OND2" s="155"/>
      <c r="ONE2" s="155"/>
      <c r="ONF2" s="135"/>
      <c r="ONG2" s="135"/>
      <c r="ONH2" s="66"/>
      <c r="ONI2" s="74"/>
      <c r="ONJ2" s="155"/>
      <c r="ONK2" s="155"/>
      <c r="ONL2" s="135"/>
      <c r="ONM2" s="135"/>
      <c r="ONN2" s="66"/>
      <c r="ONO2" s="74"/>
      <c r="ONP2" s="155"/>
      <c r="ONQ2" s="155"/>
      <c r="ONR2" s="135"/>
      <c r="ONS2" s="135"/>
      <c r="ONT2" s="66"/>
      <c r="ONU2" s="74"/>
      <c r="ONV2" s="155"/>
      <c r="ONW2" s="155"/>
      <c r="ONX2" s="135"/>
      <c r="ONY2" s="135"/>
      <c r="ONZ2" s="66"/>
      <c r="OOA2" s="74"/>
      <c r="OOB2" s="155"/>
      <c r="OOC2" s="155"/>
      <c r="OOD2" s="135"/>
      <c r="OOE2" s="135"/>
      <c r="OOF2" s="66"/>
      <c r="OOG2" s="74"/>
      <c r="OOH2" s="155"/>
      <c r="OOI2" s="155"/>
      <c r="OOJ2" s="135"/>
      <c r="OOK2" s="135"/>
      <c r="OOL2" s="66"/>
      <c r="OOM2" s="74"/>
      <c r="OON2" s="155"/>
      <c r="OOO2" s="155"/>
      <c r="OOP2" s="135"/>
      <c r="OOQ2" s="135"/>
      <c r="OOR2" s="66"/>
      <c r="OOS2" s="74"/>
      <c r="OOT2" s="155"/>
      <c r="OOU2" s="155"/>
      <c r="OOV2" s="135"/>
      <c r="OOW2" s="135"/>
      <c r="OOX2" s="66"/>
      <c r="OOY2" s="74"/>
      <c r="OOZ2" s="155"/>
      <c r="OPA2" s="155"/>
      <c r="OPB2" s="135"/>
      <c r="OPC2" s="135"/>
      <c r="OPD2" s="66"/>
      <c r="OPE2" s="74"/>
      <c r="OPF2" s="155"/>
      <c r="OPG2" s="155"/>
      <c r="OPH2" s="135"/>
      <c r="OPI2" s="135"/>
      <c r="OPJ2" s="66"/>
      <c r="OPK2" s="74"/>
      <c r="OPL2" s="155"/>
      <c r="OPM2" s="155"/>
      <c r="OPN2" s="135"/>
      <c r="OPO2" s="135"/>
      <c r="OPP2" s="66"/>
      <c r="OPQ2" s="74"/>
      <c r="OPR2" s="155"/>
      <c r="OPS2" s="155"/>
      <c r="OPT2" s="135"/>
      <c r="OPU2" s="135"/>
      <c r="OPV2" s="66"/>
      <c r="OPW2" s="74"/>
      <c r="OPX2" s="155"/>
      <c r="OPY2" s="155"/>
      <c r="OPZ2" s="135"/>
      <c r="OQA2" s="135"/>
      <c r="OQB2" s="66"/>
      <c r="OQC2" s="74"/>
      <c r="OQD2" s="155"/>
      <c r="OQE2" s="155"/>
      <c r="OQF2" s="135"/>
      <c r="OQG2" s="135"/>
      <c r="OQH2" s="66"/>
      <c r="OQI2" s="74"/>
      <c r="OQJ2" s="155"/>
      <c r="OQK2" s="155"/>
      <c r="OQL2" s="135"/>
      <c r="OQM2" s="135"/>
      <c r="OQN2" s="66"/>
      <c r="OQO2" s="74"/>
      <c r="OQP2" s="155"/>
      <c r="OQQ2" s="155"/>
      <c r="OQR2" s="135"/>
      <c r="OQS2" s="135"/>
      <c r="OQT2" s="66"/>
      <c r="OQU2" s="74"/>
      <c r="OQV2" s="155"/>
      <c r="OQW2" s="155"/>
      <c r="OQX2" s="135"/>
      <c r="OQY2" s="135"/>
      <c r="OQZ2" s="66"/>
      <c r="ORA2" s="74"/>
      <c r="ORB2" s="155"/>
      <c r="ORC2" s="155"/>
      <c r="ORD2" s="135"/>
      <c r="ORE2" s="135"/>
      <c r="ORF2" s="66"/>
      <c r="ORG2" s="74"/>
      <c r="ORH2" s="155"/>
      <c r="ORI2" s="155"/>
      <c r="ORJ2" s="135"/>
      <c r="ORK2" s="135"/>
      <c r="ORL2" s="66"/>
      <c r="ORM2" s="74"/>
      <c r="ORN2" s="155"/>
      <c r="ORO2" s="155"/>
      <c r="ORP2" s="135"/>
      <c r="ORQ2" s="135"/>
      <c r="ORR2" s="66"/>
      <c r="ORS2" s="74"/>
      <c r="ORT2" s="155"/>
      <c r="ORU2" s="155"/>
      <c r="ORV2" s="135"/>
      <c r="ORW2" s="135"/>
      <c r="ORX2" s="66"/>
      <c r="ORY2" s="74"/>
      <c r="ORZ2" s="155"/>
      <c r="OSA2" s="155"/>
      <c r="OSB2" s="135"/>
      <c r="OSC2" s="135"/>
      <c r="OSD2" s="66"/>
      <c r="OSE2" s="74"/>
      <c r="OSF2" s="155"/>
      <c r="OSG2" s="155"/>
      <c r="OSH2" s="135"/>
      <c r="OSI2" s="135"/>
      <c r="OSJ2" s="66"/>
      <c r="OSK2" s="74"/>
      <c r="OSL2" s="155"/>
      <c r="OSM2" s="155"/>
      <c r="OSN2" s="135"/>
      <c r="OSO2" s="135"/>
      <c r="OSP2" s="66"/>
      <c r="OSQ2" s="74"/>
      <c r="OSR2" s="155"/>
      <c r="OSS2" s="155"/>
      <c r="OST2" s="135"/>
      <c r="OSU2" s="135"/>
      <c r="OSV2" s="66"/>
      <c r="OSW2" s="74"/>
      <c r="OSX2" s="155"/>
      <c r="OSY2" s="155"/>
      <c r="OSZ2" s="135"/>
      <c r="OTA2" s="135"/>
      <c r="OTB2" s="66"/>
      <c r="OTC2" s="74"/>
      <c r="OTD2" s="155"/>
      <c r="OTE2" s="155"/>
      <c r="OTF2" s="135"/>
      <c r="OTG2" s="135"/>
      <c r="OTH2" s="66"/>
      <c r="OTI2" s="74"/>
      <c r="OTJ2" s="155"/>
      <c r="OTK2" s="155"/>
      <c r="OTL2" s="135"/>
      <c r="OTM2" s="135"/>
      <c r="OTN2" s="66"/>
      <c r="OTO2" s="74"/>
      <c r="OTP2" s="155"/>
      <c r="OTQ2" s="155"/>
      <c r="OTR2" s="135"/>
      <c r="OTS2" s="135"/>
      <c r="OTT2" s="66"/>
      <c r="OTU2" s="74"/>
      <c r="OTV2" s="155"/>
      <c r="OTW2" s="155"/>
      <c r="OTX2" s="135"/>
      <c r="OTY2" s="135"/>
      <c r="OTZ2" s="66"/>
      <c r="OUA2" s="74"/>
      <c r="OUB2" s="155"/>
      <c r="OUC2" s="155"/>
      <c r="OUD2" s="135"/>
      <c r="OUE2" s="135"/>
      <c r="OUF2" s="66"/>
      <c r="OUG2" s="74"/>
      <c r="OUH2" s="155"/>
      <c r="OUI2" s="155"/>
      <c r="OUJ2" s="135"/>
      <c r="OUK2" s="135"/>
      <c r="OUL2" s="66"/>
      <c r="OUM2" s="74"/>
      <c r="OUN2" s="155"/>
      <c r="OUO2" s="155"/>
      <c r="OUP2" s="135"/>
      <c r="OUQ2" s="135"/>
      <c r="OUR2" s="66"/>
      <c r="OUS2" s="74"/>
      <c r="OUT2" s="155"/>
      <c r="OUU2" s="155"/>
      <c r="OUV2" s="135"/>
      <c r="OUW2" s="135"/>
      <c r="OUX2" s="66"/>
      <c r="OUY2" s="74"/>
      <c r="OUZ2" s="155"/>
      <c r="OVA2" s="155"/>
      <c r="OVB2" s="135"/>
      <c r="OVC2" s="135"/>
      <c r="OVD2" s="66"/>
      <c r="OVE2" s="74"/>
      <c r="OVF2" s="155"/>
      <c r="OVG2" s="155"/>
      <c r="OVH2" s="135"/>
      <c r="OVI2" s="135"/>
      <c r="OVJ2" s="66"/>
      <c r="OVK2" s="74"/>
      <c r="OVL2" s="155"/>
      <c r="OVM2" s="155"/>
      <c r="OVN2" s="135"/>
      <c r="OVO2" s="135"/>
      <c r="OVP2" s="66"/>
      <c r="OVQ2" s="74"/>
      <c r="OVR2" s="155"/>
      <c r="OVS2" s="155"/>
      <c r="OVT2" s="135"/>
      <c r="OVU2" s="135"/>
      <c r="OVV2" s="66"/>
      <c r="OVW2" s="74"/>
      <c r="OVX2" s="155"/>
      <c r="OVY2" s="155"/>
      <c r="OVZ2" s="135"/>
      <c r="OWA2" s="135"/>
      <c r="OWB2" s="66"/>
      <c r="OWC2" s="74"/>
      <c r="OWD2" s="155"/>
      <c r="OWE2" s="155"/>
      <c r="OWF2" s="135"/>
      <c r="OWG2" s="135"/>
      <c r="OWH2" s="66"/>
      <c r="OWI2" s="74"/>
      <c r="OWJ2" s="155"/>
      <c r="OWK2" s="155"/>
      <c r="OWL2" s="135"/>
      <c r="OWM2" s="135"/>
      <c r="OWN2" s="66"/>
      <c r="OWO2" s="74"/>
      <c r="OWP2" s="155"/>
      <c r="OWQ2" s="155"/>
      <c r="OWR2" s="135"/>
      <c r="OWS2" s="135"/>
      <c r="OWT2" s="66"/>
      <c r="OWU2" s="74"/>
      <c r="OWV2" s="155"/>
      <c r="OWW2" s="155"/>
      <c r="OWX2" s="135"/>
      <c r="OWY2" s="135"/>
      <c r="OWZ2" s="66"/>
      <c r="OXA2" s="74"/>
      <c r="OXB2" s="155"/>
      <c r="OXC2" s="155"/>
      <c r="OXD2" s="135"/>
      <c r="OXE2" s="135"/>
      <c r="OXF2" s="66"/>
      <c r="OXG2" s="74"/>
      <c r="OXH2" s="155"/>
      <c r="OXI2" s="155"/>
      <c r="OXJ2" s="135"/>
      <c r="OXK2" s="135"/>
      <c r="OXL2" s="66"/>
      <c r="OXM2" s="74"/>
      <c r="OXN2" s="155"/>
      <c r="OXO2" s="155"/>
      <c r="OXP2" s="135"/>
      <c r="OXQ2" s="135"/>
      <c r="OXR2" s="66"/>
      <c r="OXS2" s="74"/>
      <c r="OXT2" s="155"/>
      <c r="OXU2" s="155"/>
      <c r="OXV2" s="135"/>
      <c r="OXW2" s="135"/>
      <c r="OXX2" s="66"/>
      <c r="OXY2" s="74"/>
      <c r="OXZ2" s="155"/>
      <c r="OYA2" s="155"/>
      <c r="OYB2" s="135"/>
      <c r="OYC2" s="135"/>
      <c r="OYD2" s="66"/>
      <c r="OYE2" s="74"/>
      <c r="OYF2" s="155"/>
      <c r="OYG2" s="155"/>
      <c r="OYH2" s="135"/>
      <c r="OYI2" s="135"/>
      <c r="OYJ2" s="66"/>
      <c r="OYK2" s="74"/>
      <c r="OYL2" s="155"/>
      <c r="OYM2" s="155"/>
      <c r="OYN2" s="135"/>
      <c r="OYO2" s="135"/>
      <c r="OYP2" s="66"/>
      <c r="OYQ2" s="74"/>
      <c r="OYR2" s="155"/>
      <c r="OYS2" s="155"/>
      <c r="OYT2" s="135"/>
      <c r="OYU2" s="135"/>
      <c r="OYV2" s="66"/>
      <c r="OYW2" s="74"/>
      <c r="OYX2" s="155"/>
      <c r="OYY2" s="155"/>
      <c r="OYZ2" s="135"/>
      <c r="OZA2" s="135"/>
      <c r="OZB2" s="66"/>
      <c r="OZC2" s="74"/>
      <c r="OZD2" s="155"/>
      <c r="OZE2" s="155"/>
      <c r="OZF2" s="135"/>
      <c r="OZG2" s="135"/>
      <c r="OZH2" s="66"/>
      <c r="OZI2" s="74"/>
      <c r="OZJ2" s="155"/>
      <c r="OZK2" s="155"/>
      <c r="OZL2" s="135"/>
      <c r="OZM2" s="135"/>
      <c r="OZN2" s="66"/>
      <c r="OZO2" s="74"/>
      <c r="OZP2" s="155"/>
      <c r="OZQ2" s="155"/>
      <c r="OZR2" s="135"/>
      <c r="OZS2" s="135"/>
      <c r="OZT2" s="66"/>
      <c r="OZU2" s="74"/>
      <c r="OZV2" s="155"/>
      <c r="OZW2" s="155"/>
      <c r="OZX2" s="135"/>
      <c r="OZY2" s="135"/>
      <c r="OZZ2" s="66"/>
      <c r="PAA2" s="74"/>
      <c r="PAB2" s="155"/>
      <c r="PAC2" s="155"/>
      <c r="PAD2" s="135"/>
      <c r="PAE2" s="135"/>
      <c r="PAF2" s="66"/>
      <c r="PAG2" s="74"/>
      <c r="PAH2" s="155"/>
      <c r="PAI2" s="155"/>
      <c r="PAJ2" s="135"/>
      <c r="PAK2" s="135"/>
      <c r="PAL2" s="66"/>
      <c r="PAM2" s="74"/>
      <c r="PAN2" s="155"/>
      <c r="PAO2" s="155"/>
      <c r="PAP2" s="135"/>
      <c r="PAQ2" s="135"/>
      <c r="PAR2" s="66"/>
      <c r="PAS2" s="74"/>
      <c r="PAT2" s="155"/>
      <c r="PAU2" s="155"/>
      <c r="PAV2" s="135"/>
      <c r="PAW2" s="135"/>
      <c r="PAX2" s="66"/>
      <c r="PAY2" s="74"/>
      <c r="PAZ2" s="155"/>
      <c r="PBA2" s="155"/>
      <c r="PBB2" s="135"/>
      <c r="PBC2" s="135"/>
      <c r="PBD2" s="66"/>
      <c r="PBE2" s="74"/>
      <c r="PBF2" s="155"/>
      <c r="PBG2" s="155"/>
      <c r="PBH2" s="135"/>
      <c r="PBI2" s="135"/>
      <c r="PBJ2" s="66"/>
      <c r="PBK2" s="74"/>
      <c r="PBL2" s="155"/>
      <c r="PBM2" s="155"/>
      <c r="PBN2" s="135"/>
      <c r="PBO2" s="135"/>
      <c r="PBP2" s="66"/>
      <c r="PBQ2" s="74"/>
      <c r="PBR2" s="155"/>
      <c r="PBS2" s="155"/>
      <c r="PBT2" s="135"/>
      <c r="PBU2" s="135"/>
      <c r="PBV2" s="66"/>
      <c r="PBW2" s="74"/>
      <c r="PBX2" s="155"/>
      <c r="PBY2" s="155"/>
      <c r="PBZ2" s="135"/>
      <c r="PCA2" s="135"/>
      <c r="PCB2" s="66"/>
      <c r="PCC2" s="74"/>
      <c r="PCD2" s="155"/>
      <c r="PCE2" s="155"/>
      <c r="PCF2" s="135"/>
      <c r="PCG2" s="135"/>
      <c r="PCH2" s="66"/>
      <c r="PCI2" s="74"/>
      <c r="PCJ2" s="155"/>
      <c r="PCK2" s="155"/>
      <c r="PCL2" s="135"/>
      <c r="PCM2" s="135"/>
      <c r="PCN2" s="66"/>
      <c r="PCO2" s="74"/>
      <c r="PCP2" s="155"/>
      <c r="PCQ2" s="155"/>
      <c r="PCR2" s="135"/>
      <c r="PCS2" s="135"/>
      <c r="PCT2" s="66"/>
      <c r="PCU2" s="74"/>
      <c r="PCV2" s="155"/>
      <c r="PCW2" s="155"/>
      <c r="PCX2" s="135"/>
      <c r="PCY2" s="135"/>
      <c r="PCZ2" s="66"/>
      <c r="PDA2" s="74"/>
      <c r="PDB2" s="155"/>
      <c r="PDC2" s="155"/>
      <c r="PDD2" s="135"/>
      <c r="PDE2" s="135"/>
      <c r="PDF2" s="66"/>
      <c r="PDG2" s="74"/>
      <c r="PDH2" s="155"/>
      <c r="PDI2" s="155"/>
      <c r="PDJ2" s="135"/>
      <c r="PDK2" s="135"/>
      <c r="PDL2" s="66"/>
      <c r="PDM2" s="74"/>
      <c r="PDN2" s="155"/>
      <c r="PDO2" s="155"/>
      <c r="PDP2" s="135"/>
      <c r="PDQ2" s="135"/>
      <c r="PDR2" s="66"/>
      <c r="PDS2" s="74"/>
      <c r="PDT2" s="155"/>
      <c r="PDU2" s="155"/>
      <c r="PDV2" s="135"/>
      <c r="PDW2" s="135"/>
      <c r="PDX2" s="66"/>
      <c r="PDY2" s="74"/>
      <c r="PDZ2" s="155"/>
      <c r="PEA2" s="155"/>
      <c r="PEB2" s="135"/>
      <c r="PEC2" s="135"/>
      <c r="PED2" s="66"/>
      <c r="PEE2" s="74"/>
      <c r="PEF2" s="155"/>
      <c r="PEG2" s="155"/>
      <c r="PEH2" s="135"/>
      <c r="PEI2" s="135"/>
      <c r="PEJ2" s="66"/>
      <c r="PEK2" s="74"/>
      <c r="PEL2" s="155"/>
      <c r="PEM2" s="155"/>
      <c r="PEN2" s="135"/>
      <c r="PEO2" s="135"/>
      <c r="PEP2" s="66"/>
      <c r="PEQ2" s="74"/>
      <c r="PER2" s="155"/>
      <c r="PES2" s="155"/>
      <c r="PET2" s="135"/>
      <c r="PEU2" s="135"/>
      <c r="PEV2" s="66"/>
      <c r="PEW2" s="74"/>
      <c r="PEX2" s="155"/>
      <c r="PEY2" s="155"/>
      <c r="PEZ2" s="135"/>
      <c r="PFA2" s="135"/>
      <c r="PFB2" s="66"/>
      <c r="PFC2" s="74"/>
      <c r="PFD2" s="155"/>
      <c r="PFE2" s="155"/>
      <c r="PFF2" s="135"/>
      <c r="PFG2" s="135"/>
      <c r="PFH2" s="66"/>
      <c r="PFI2" s="74"/>
      <c r="PFJ2" s="155"/>
      <c r="PFK2" s="155"/>
      <c r="PFL2" s="135"/>
      <c r="PFM2" s="135"/>
      <c r="PFN2" s="66"/>
      <c r="PFO2" s="74"/>
      <c r="PFP2" s="155"/>
      <c r="PFQ2" s="155"/>
      <c r="PFR2" s="135"/>
      <c r="PFS2" s="135"/>
      <c r="PFT2" s="66"/>
      <c r="PFU2" s="74"/>
      <c r="PFV2" s="155"/>
      <c r="PFW2" s="155"/>
      <c r="PFX2" s="135"/>
      <c r="PFY2" s="135"/>
      <c r="PFZ2" s="66"/>
      <c r="PGA2" s="74"/>
      <c r="PGB2" s="155"/>
      <c r="PGC2" s="155"/>
      <c r="PGD2" s="135"/>
      <c r="PGE2" s="135"/>
      <c r="PGF2" s="66"/>
      <c r="PGG2" s="74"/>
      <c r="PGH2" s="155"/>
      <c r="PGI2" s="155"/>
      <c r="PGJ2" s="135"/>
      <c r="PGK2" s="135"/>
      <c r="PGL2" s="66"/>
      <c r="PGM2" s="74"/>
      <c r="PGN2" s="155"/>
      <c r="PGO2" s="155"/>
      <c r="PGP2" s="135"/>
      <c r="PGQ2" s="135"/>
      <c r="PGR2" s="66"/>
      <c r="PGS2" s="74"/>
      <c r="PGT2" s="155"/>
      <c r="PGU2" s="155"/>
      <c r="PGV2" s="135"/>
      <c r="PGW2" s="135"/>
      <c r="PGX2" s="66"/>
      <c r="PGY2" s="74"/>
      <c r="PGZ2" s="155"/>
      <c r="PHA2" s="155"/>
      <c r="PHB2" s="135"/>
      <c r="PHC2" s="135"/>
      <c r="PHD2" s="66"/>
      <c r="PHE2" s="74"/>
      <c r="PHF2" s="155"/>
      <c r="PHG2" s="155"/>
      <c r="PHH2" s="135"/>
      <c r="PHI2" s="135"/>
      <c r="PHJ2" s="66"/>
      <c r="PHK2" s="74"/>
      <c r="PHL2" s="155"/>
      <c r="PHM2" s="155"/>
      <c r="PHN2" s="135"/>
      <c r="PHO2" s="135"/>
      <c r="PHP2" s="66"/>
      <c r="PHQ2" s="74"/>
      <c r="PHR2" s="155"/>
      <c r="PHS2" s="155"/>
      <c r="PHT2" s="135"/>
      <c r="PHU2" s="135"/>
      <c r="PHV2" s="66"/>
      <c r="PHW2" s="74"/>
      <c r="PHX2" s="155"/>
      <c r="PHY2" s="155"/>
      <c r="PHZ2" s="135"/>
      <c r="PIA2" s="135"/>
      <c r="PIB2" s="66"/>
      <c r="PIC2" s="74"/>
      <c r="PID2" s="155"/>
      <c r="PIE2" s="155"/>
      <c r="PIF2" s="135"/>
      <c r="PIG2" s="135"/>
      <c r="PIH2" s="66"/>
      <c r="PII2" s="74"/>
      <c r="PIJ2" s="155"/>
      <c r="PIK2" s="155"/>
      <c r="PIL2" s="135"/>
      <c r="PIM2" s="135"/>
      <c r="PIN2" s="66"/>
      <c r="PIO2" s="74"/>
      <c r="PIP2" s="155"/>
      <c r="PIQ2" s="155"/>
      <c r="PIR2" s="135"/>
      <c r="PIS2" s="135"/>
      <c r="PIT2" s="66"/>
      <c r="PIU2" s="74"/>
      <c r="PIV2" s="155"/>
      <c r="PIW2" s="155"/>
      <c r="PIX2" s="135"/>
      <c r="PIY2" s="135"/>
      <c r="PIZ2" s="66"/>
      <c r="PJA2" s="74"/>
      <c r="PJB2" s="155"/>
      <c r="PJC2" s="155"/>
      <c r="PJD2" s="135"/>
      <c r="PJE2" s="135"/>
      <c r="PJF2" s="66"/>
      <c r="PJG2" s="74"/>
      <c r="PJH2" s="155"/>
      <c r="PJI2" s="155"/>
      <c r="PJJ2" s="135"/>
      <c r="PJK2" s="135"/>
      <c r="PJL2" s="66"/>
      <c r="PJM2" s="74"/>
      <c r="PJN2" s="155"/>
      <c r="PJO2" s="155"/>
      <c r="PJP2" s="135"/>
      <c r="PJQ2" s="135"/>
      <c r="PJR2" s="66"/>
      <c r="PJS2" s="74"/>
      <c r="PJT2" s="155"/>
      <c r="PJU2" s="155"/>
      <c r="PJV2" s="135"/>
      <c r="PJW2" s="135"/>
      <c r="PJX2" s="66"/>
      <c r="PJY2" s="74"/>
      <c r="PJZ2" s="155"/>
      <c r="PKA2" s="155"/>
      <c r="PKB2" s="135"/>
      <c r="PKC2" s="135"/>
      <c r="PKD2" s="66"/>
      <c r="PKE2" s="74"/>
      <c r="PKF2" s="155"/>
      <c r="PKG2" s="155"/>
      <c r="PKH2" s="135"/>
      <c r="PKI2" s="135"/>
      <c r="PKJ2" s="66"/>
      <c r="PKK2" s="74"/>
      <c r="PKL2" s="155"/>
      <c r="PKM2" s="155"/>
      <c r="PKN2" s="135"/>
      <c r="PKO2" s="135"/>
      <c r="PKP2" s="66"/>
      <c r="PKQ2" s="74"/>
      <c r="PKR2" s="155"/>
      <c r="PKS2" s="155"/>
      <c r="PKT2" s="135"/>
      <c r="PKU2" s="135"/>
      <c r="PKV2" s="66"/>
      <c r="PKW2" s="74"/>
      <c r="PKX2" s="155"/>
      <c r="PKY2" s="155"/>
      <c r="PKZ2" s="135"/>
      <c r="PLA2" s="135"/>
      <c r="PLB2" s="66"/>
      <c r="PLC2" s="74"/>
      <c r="PLD2" s="155"/>
      <c r="PLE2" s="155"/>
      <c r="PLF2" s="135"/>
      <c r="PLG2" s="135"/>
      <c r="PLH2" s="66"/>
      <c r="PLI2" s="74"/>
      <c r="PLJ2" s="155"/>
      <c r="PLK2" s="155"/>
      <c r="PLL2" s="135"/>
      <c r="PLM2" s="135"/>
      <c r="PLN2" s="66"/>
      <c r="PLO2" s="74"/>
      <c r="PLP2" s="155"/>
      <c r="PLQ2" s="155"/>
      <c r="PLR2" s="135"/>
      <c r="PLS2" s="135"/>
      <c r="PLT2" s="66"/>
      <c r="PLU2" s="74"/>
      <c r="PLV2" s="155"/>
      <c r="PLW2" s="155"/>
      <c r="PLX2" s="135"/>
      <c r="PLY2" s="135"/>
      <c r="PLZ2" s="66"/>
      <c r="PMA2" s="74"/>
      <c r="PMB2" s="155"/>
      <c r="PMC2" s="155"/>
      <c r="PMD2" s="135"/>
      <c r="PME2" s="135"/>
      <c r="PMF2" s="66"/>
      <c r="PMG2" s="74"/>
      <c r="PMH2" s="155"/>
      <c r="PMI2" s="155"/>
      <c r="PMJ2" s="135"/>
      <c r="PMK2" s="135"/>
      <c r="PML2" s="66"/>
      <c r="PMM2" s="74"/>
      <c r="PMN2" s="155"/>
      <c r="PMO2" s="155"/>
      <c r="PMP2" s="135"/>
      <c r="PMQ2" s="135"/>
      <c r="PMR2" s="66"/>
      <c r="PMS2" s="74"/>
      <c r="PMT2" s="155"/>
      <c r="PMU2" s="155"/>
      <c r="PMV2" s="135"/>
      <c r="PMW2" s="135"/>
      <c r="PMX2" s="66"/>
      <c r="PMY2" s="74"/>
      <c r="PMZ2" s="155"/>
      <c r="PNA2" s="155"/>
      <c r="PNB2" s="135"/>
      <c r="PNC2" s="135"/>
      <c r="PND2" s="66"/>
      <c r="PNE2" s="74"/>
      <c r="PNF2" s="155"/>
      <c r="PNG2" s="155"/>
      <c r="PNH2" s="135"/>
      <c r="PNI2" s="135"/>
      <c r="PNJ2" s="66"/>
      <c r="PNK2" s="74"/>
      <c r="PNL2" s="155"/>
      <c r="PNM2" s="155"/>
      <c r="PNN2" s="135"/>
      <c r="PNO2" s="135"/>
      <c r="PNP2" s="66"/>
      <c r="PNQ2" s="74"/>
      <c r="PNR2" s="155"/>
      <c r="PNS2" s="155"/>
      <c r="PNT2" s="135"/>
      <c r="PNU2" s="135"/>
      <c r="PNV2" s="66"/>
      <c r="PNW2" s="74"/>
      <c r="PNX2" s="155"/>
      <c r="PNY2" s="155"/>
      <c r="PNZ2" s="135"/>
      <c r="POA2" s="135"/>
      <c r="POB2" s="66"/>
      <c r="POC2" s="74"/>
      <c r="POD2" s="155"/>
      <c r="POE2" s="155"/>
      <c r="POF2" s="135"/>
      <c r="POG2" s="135"/>
      <c r="POH2" s="66"/>
      <c r="POI2" s="74"/>
      <c r="POJ2" s="155"/>
      <c r="POK2" s="155"/>
      <c r="POL2" s="135"/>
      <c r="POM2" s="135"/>
      <c r="PON2" s="66"/>
      <c r="POO2" s="74"/>
      <c r="POP2" s="155"/>
      <c r="POQ2" s="155"/>
      <c r="POR2" s="135"/>
      <c r="POS2" s="135"/>
      <c r="POT2" s="66"/>
      <c r="POU2" s="74"/>
      <c r="POV2" s="155"/>
      <c r="POW2" s="155"/>
      <c r="POX2" s="135"/>
      <c r="POY2" s="135"/>
      <c r="POZ2" s="66"/>
      <c r="PPA2" s="74"/>
      <c r="PPB2" s="155"/>
      <c r="PPC2" s="155"/>
      <c r="PPD2" s="135"/>
      <c r="PPE2" s="135"/>
      <c r="PPF2" s="66"/>
      <c r="PPG2" s="74"/>
      <c r="PPH2" s="155"/>
      <c r="PPI2" s="155"/>
      <c r="PPJ2" s="135"/>
      <c r="PPK2" s="135"/>
      <c r="PPL2" s="66"/>
      <c r="PPM2" s="74"/>
      <c r="PPN2" s="155"/>
      <c r="PPO2" s="155"/>
      <c r="PPP2" s="135"/>
      <c r="PPQ2" s="135"/>
      <c r="PPR2" s="66"/>
      <c r="PPS2" s="74"/>
      <c r="PPT2" s="155"/>
      <c r="PPU2" s="155"/>
      <c r="PPV2" s="135"/>
      <c r="PPW2" s="135"/>
      <c r="PPX2" s="66"/>
      <c r="PPY2" s="74"/>
      <c r="PPZ2" s="155"/>
      <c r="PQA2" s="155"/>
      <c r="PQB2" s="135"/>
      <c r="PQC2" s="135"/>
      <c r="PQD2" s="66"/>
      <c r="PQE2" s="74"/>
      <c r="PQF2" s="155"/>
      <c r="PQG2" s="155"/>
      <c r="PQH2" s="135"/>
      <c r="PQI2" s="135"/>
      <c r="PQJ2" s="66"/>
      <c r="PQK2" s="74"/>
      <c r="PQL2" s="155"/>
      <c r="PQM2" s="155"/>
      <c r="PQN2" s="135"/>
      <c r="PQO2" s="135"/>
      <c r="PQP2" s="66"/>
      <c r="PQQ2" s="74"/>
      <c r="PQR2" s="155"/>
      <c r="PQS2" s="155"/>
      <c r="PQT2" s="135"/>
      <c r="PQU2" s="135"/>
      <c r="PQV2" s="66"/>
      <c r="PQW2" s="74"/>
      <c r="PQX2" s="155"/>
      <c r="PQY2" s="155"/>
      <c r="PQZ2" s="135"/>
      <c r="PRA2" s="135"/>
      <c r="PRB2" s="66"/>
      <c r="PRC2" s="74"/>
      <c r="PRD2" s="155"/>
      <c r="PRE2" s="155"/>
      <c r="PRF2" s="135"/>
      <c r="PRG2" s="135"/>
      <c r="PRH2" s="66"/>
      <c r="PRI2" s="74"/>
      <c r="PRJ2" s="155"/>
      <c r="PRK2" s="155"/>
      <c r="PRL2" s="135"/>
      <c r="PRM2" s="135"/>
      <c r="PRN2" s="66"/>
      <c r="PRO2" s="74"/>
      <c r="PRP2" s="155"/>
      <c r="PRQ2" s="155"/>
      <c r="PRR2" s="135"/>
      <c r="PRS2" s="135"/>
      <c r="PRT2" s="66"/>
      <c r="PRU2" s="74"/>
      <c r="PRV2" s="155"/>
      <c r="PRW2" s="155"/>
      <c r="PRX2" s="135"/>
      <c r="PRY2" s="135"/>
      <c r="PRZ2" s="66"/>
      <c r="PSA2" s="74"/>
      <c r="PSB2" s="155"/>
      <c r="PSC2" s="155"/>
      <c r="PSD2" s="135"/>
      <c r="PSE2" s="135"/>
      <c r="PSF2" s="66"/>
      <c r="PSG2" s="74"/>
      <c r="PSH2" s="155"/>
      <c r="PSI2" s="155"/>
      <c r="PSJ2" s="135"/>
      <c r="PSK2" s="135"/>
      <c r="PSL2" s="66"/>
      <c r="PSM2" s="74"/>
      <c r="PSN2" s="155"/>
      <c r="PSO2" s="155"/>
      <c r="PSP2" s="135"/>
      <c r="PSQ2" s="135"/>
      <c r="PSR2" s="66"/>
      <c r="PSS2" s="74"/>
      <c r="PST2" s="155"/>
      <c r="PSU2" s="155"/>
      <c r="PSV2" s="135"/>
      <c r="PSW2" s="135"/>
      <c r="PSX2" s="66"/>
      <c r="PSY2" s="74"/>
      <c r="PSZ2" s="155"/>
      <c r="PTA2" s="155"/>
      <c r="PTB2" s="135"/>
      <c r="PTC2" s="135"/>
      <c r="PTD2" s="66"/>
      <c r="PTE2" s="74"/>
      <c r="PTF2" s="155"/>
      <c r="PTG2" s="155"/>
      <c r="PTH2" s="135"/>
      <c r="PTI2" s="135"/>
      <c r="PTJ2" s="66"/>
      <c r="PTK2" s="74"/>
      <c r="PTL2" s="155"/>
      <c r="PTM2" s="155"/>
      <c r="PTN2" s="135"/>
      <c r="PTO2" s="135"/>
      <c r="PTP2" s="66"/>
      <c r="PTQ2" s="74"/>
      <c r="PTR2" s="155"/>
      <c r="PTS2" s="155"/>
      <c r="PTT2" s="135"/>
      <c r="PTU2" s="135"/>
      <c r="PTV2" s="66"/>
      <c r="PTW2" s="74"/>
      <c r="PTX2" s="155"/>
      <c r="PTY2" s="155"/>
      <c r="PTZ2" s="135"/>
      <c r="PUA2" s="135"/>
      <c r="PUB2" s="66"/>
      <c r="PUC2" s="74"/>
      <c r="PUD2" s="155"/>
      <c r="PUE2" s="155"/>
      <c r="PUF2" s="135"/>
      <c r="PUG2" s="135"/>
      <c r="PUH2" s="66"/>
      <c r="PUI2" s="74"/>
      <c r="PUJ2" s="155"/>
      <c r="PUK2" s="155"/>
      <c r="PUL2" s="135"/>
      <c r="PUM2" s="135"/>
      <c r="PUN2" s="66"/>
      <c r="PUO2" s="74"/>
      <c r="PUP2" s="155"/>
      <c r="PUQ2" s="155"/>
      <c r="PUR2" s="135"/>
      <c r="PUS2" s="135"/>
      <c r="PUT2" s="66"/>
      <c r="PUU2" s="74"/>
      <c r="PUV2" s="155"/>
      <c r="PUW2" s="155"/>
      <c r="PUX2" s="135"/>
      <c r="PUY2" s="135"/>
      <c r="PUZ2" s="66"/>
      <c r="PVA2" s="74"/>
      <c r="PVB2" s="155"/>
      <c r="PVC2" s="155"/>
      <c r="PVD2" s="135"/>
      <c r="PVE2" s="135"/>
      <c r="PVF2" s="66"/>
      <c r="PVG2" s="74"/>
      <c r="PVH2" s="155"/>
      <c r="PVI2" s="155"/>
      <c r="PVJ2" s="135"/>
      <c r="PVK2" s="135"/>
      <c r="PVL2" s="66"/>
      <c r="PVM2" s="74"/>
      <c r="PVN2" s="155"/>
      <c r="PVO2" s="155"/>
      <c r="PVP2" s="135"/>
      <c r="PVQ2" s="135"/>
      <c r="PVR2" s="66"/>
      <c r="PVS2" s="74"/>
      <c r="PVT2" s="155"/>
      <c r="PVU2" s="155"/>
      <c r="PVV2" s="135"/>
      <c r="PVW2" s="135"/>
      <c r="PVX2" s="66"/>
      <c r="PVY2" s="74"/>
      <c r="PVZ2" s="155"/>
      <c r="PWA2" s="155"/>
      <c r="PWB2" s="135"/>
      <c r="PWC2" s="135"/>
      <c r="PWD2" s="66"/>
      <c r="PWE2" s="74"/>
      <c r="PWF2" s="155"/>
      <c r="PWG2" s="155"/>
      <c r="PWH2" s="135"/>
      <c r="PWI2" s="135"/>
      <c r="PWJ2" s="66"/>
      <c r="PWK2" s="74"/>
      <c r="PWL2" s="155"/>
      <c r="PWM2" s="155"/>
      <c r="PWN2" s="135"/>
      <c r="PWO2" s="135"/>
      <c r="PWP2" s="66"/>
      <c r="PWQ2" s="74"/>
      <c r="PWR2" s="155"/>
      <c r="PWS2" s="155"/>
      <c r="PWT2" s="135"/>
      <c r="PWU2" s="135"/>
      <c r="PWV2" s="66"/>
      <c r="PWW2" s="74"/>
      <c r="PWX2" s="155"/>
      <c r="PWY2" s="155"/>
      <c r="PWZ2" s="135"/>
      <c r="PXA2" s="135"/>
      <c r="PXB2" s="66"/>
      <c r="PXC2" s="74"/>
      <c r="PXD2" s="155"/>
      <c r="PXE2" s="155"/>
      <c r="PXF2" s="135"/>
      <c r="PXG2" s="135"/>
      <c r="PXH2" s="66"/>
      <c r="PXI2" s="74"/>
      <c r="PXJ2" s="155"/>
      <c r="PXK2" s="155"/>
      <c r="PXL2" s="135"/>
      <c r="PXM2" s="135"/>
      <c r="PXN2" s="66"/>
      <c r="PXO2" s="74"/>
      <c r="PXP2" s="155"/>
      <c r="PXQ2" s="155"/>
      <c r="PXR2" s="135"/>
      <c r="PXS2" s="135"/>
      <c r="PXT2" s="66"/>
      <c r="PXU2" s="74"/>
      <c r="PXV2" s="155"/>
      <c r="PXW2" s="155"/>
      <c r="PXX2" s="135"/>
      <c r="PXY2" s="135"/>
      <c r="PXZ2" s="66"/>
      <c r="PYA2" s="74"/>
      <c r="PYB2" s="155"/>
      <c r="PYC2" s="155"/>
      <c r="PYD2" s="135"/>
      <c r="PYE2" s="135"/>
      <c r="PYF2" s="66"/>
      <c r="PYG2" s="74"/>
      <c r="PYH2" s="155"/>
      <c r="PYI2" s="155"/>
      <c r="PYJ2" s="135"/>
      <c r="PYK2" s="135"/>
      <c r="PYL2" s="66"/>
      <c r="PYM2" s="74"/>
      <c r="PYN2" s="155"/>
      <c r="PYO2" s="155"/>
      <c r="PYP2" s="135"/>
      <c r="PYQ2" s="135"/>
      <c r="PYR2" s="66"/>
      <c r="PYS2" s="74"/>
      <c r="PYT2" s="155"/>
      <c r="PYU2" s="155"/>
      <c r="PYV2" s="135"/>
      <c r="PYW2" s="135"/>
      <c r="PYX2" s="66"/>
      <c r="PYY2" s="74"/>
      <c r="PYZ2" s="155"/>
      <c r="PZA2" s="155"/>
      <c r="PZB2" s="135"/>
      <c r="PZC2" s="135"/>
      <c r="PZD2" s="66"/>
      <c r="PZE2" s="74"/>
      <c r="PZF2" s="155"/>
      <c r="PZG2" s="155"/>
      <c r="PZH2" s="135"/>
      <c r="PZI2" s="135"/>
      <c r="PZJ2" s="66"/>
      <c r="PZK2" s="74"/>
      <c r="PZL2" s="155"/>
      <c r="PZM2" s="155"/>
      <c r="PZN2" s="135"/>
      <c r="PZO2" s="135"/>
      <c r="PZP2" s="66"/>
      <c r="PZQ2" s="74"/>
      <c r="PZR2" s="155"/>
      <c r="PZS2" s="155"/>
      <c r="PZT2" s="135"/>
      <c r="PZU2" s="135"/>
      <c r="PZV2" s="66"/>
      <c r="PZW2" s="74"/>
      <c r="PZX2" s="155"/>
      <c r="PZY2" s="155"/>
      <c r="PZZ2" s="135"/>
      <c r="QAA2" s="135"/>
      <c r="QAB2" s="66"/>
      <c r="QAC2" s="74"/>
      <c r="QAD2" s="155"/>
      <c r="QAE2" s="155"/>
      <c r="QAF2" s="135"/>
      <c r="QAG2" s="135"/>
      <c r="QAH2" s="66"/>
      <c r="QAI2" s="74"/>
      <c r="QAJ2" s="155"/>
      <c r="QAK2" s="155"/>
      <c r="QAL2" s="135"/>
      <c r="QAM2" s="135"/>
      <c r="QAN2" s="66"/>
      <c r="QAO2" s="74"/>
      <c r="QAP2" s="155"/>
      <c r="QAQ2" s="155"/>
      <c r="QAR2" s="135"/>
      <c r="QAS2" s="135"/>
      <c r="QAT2" s="66"/>
      <c r="QAU2" s="74"/>
      <c r="QAV2" s="155"/>
      <c r="QAW2" s="155"/>
      <c r="QAX2" s="135"/>
      <c r="QAY2" s="135"/>
      <c r="QAZ2" s="66"/>
      <c r="QBA2" s="74"/>
      <c r="QBB2" s="155"/>
      <c r="QBC2" s="155"/>
      <c r="QBD2" s="135"/>
      <c r="QBE2" s="135"/>
      <c r="QBF2" s="66"/>
      <c r="QBG2" s="74"/>
      <c r="QBH2" s="155"/>
      <c r="QBI2" s="155"/>
      <c r="QBJ2" s="135"/>
      <c r="QBK2" s="135"/>
      <c r="QBL2" s="66"/>
      <c r="QBM2" s="74"/>
      <c r="QBN2" s="155"/>
      <c r="QBO2" s="155"/>
      <c r="QBP2" s="135"/>
      <c r="QBQ2" s="135"/>
      <c r="QBR2" s="66"/>
      <c r="QBS2" s="74"/>
      <c r="QBT2" s="155"/>
      <c r="QBU2" s="155"/>
      <c r="QBV2" s="135"/>
      <c r="QBW2" s="135"/>
      <c r="QBX2" s="66"/>
      <c r="QBY2" s="74"/>
      <c r="QBZ2" s="155"/>
      <c r="QCA2" s="155"/>
      <c r="QCB2" s="135"/>
      <c r="QCC2" s="135"/>
      <c r="QCD2" s="66"/>
      <c r="QCE2" s="74"/>
      <c r="QCF2" s="155"/>
      <c r="QCG2" s="155"/>
      <c r="QCH2" s="135"/>
      <c r="QCI2" s="135"/>
      <c r="QCJ2" s="66"/>
      <c r="QCK2" s="74"/>
      <c r="QCL2" s="155"/>
      <c r="QCM2" s="155"/>
      <c r="QCN2" s="135"/>
      <c r="QCO2" s="135"/>
      <c r="QCP2" s="66"/>
      <c r="QCQ2" s="74"/>
      <c r="QCR2" s="155"/>
      <c r="QCS2" s="155"/>
      <c r="QCT2" s="135"/>
      <c r="QCU2" s="135"/>
      <c r="QCV2" s="66"/>
      <c r="QCW2" s="74"/>
      <c r="QCX2" s="155"/>
      <c r="QCY2" s="155"/>
      <c r="QCZ2" s="135"/>
      <c r="QDA2" s="135"/>
      <c r="QDB2" s="66"/>
      <c r="QDC2" s="74"/>
      <c r="QDD2" s="155"/>
      <c r="QDE2" s="155"/>
      <c r="QDF2" s="135"/>
      <c r="QDG2" s="135"/>
      <c r="QDH2" s="66"/>
      <c r="QDI2" s="74"/>
      <c r="QDJ2" s="155"/>
      <c r="QDK2" s="155"/>
      <c r="QDL2" s="135"/>
      <c r="QDM2" s="135"/>
      <c r="QDN2" s="66"/>
      <c r="QDO2" s="74"/>
      <c r="QDP2" s="155"/>
      <c r="QDQ2" s="155"/>
      <c r="QDR2" s="135"/>
      <c r="QDS2" s="135"/>
      <c r="QDT2" s="66"/>
      <c r="QDU2" s="74"/>
      <c r="QDV2" s="155"/>
      <c r="QDW2" s="155"/>
      <c r="QDX2" s="135"/>
      <c r="QDY2" s="135"/>
      <c r="QDZ2" s="66"/>
      <c r="QEA2" s="74"/>
      <c r="QEB2" s="155"/>
      <c r="QEC2" s="155"/>
      <c r="QED2" s="135"/>
      <c r="QEE2" s="135"/>
      <c r="QEF2" s="66"/>
      <c r="QEG2" s="74"/>
      <c r="QEH2" s="155"/>
      <c r="QEI2" s="155"/>
      <c r="QEJ2" s="135"/>
      <c r="QEK2" s="135"/>
      <c r="QEL2" s="66"/>
      <c r="QEM2" s="74"/>
      <c r="QEN2" s="155"/>
      <c r="QEO2" s="155"/>
      <c r="QEP2" s="135"/>
      <c r="QEQ2" s="135"/>
      <c r="QER2" s="66"/>
      <c r="QES2" s="74"/>
      <c r="QET2" s="155"/>
      <c r="QEU2" s="155"/>
      <c r="QEV2" s="135"/>
      <c r="QEW2" s="135"/>
      <c r="QEX2" s="66"/>
      <c r="QEY2" s="74"/>
      <c r="QEZ2" s="155"/>
      <c r="QFA2" s="155"/>
      <c r="QFB2" s="135"/>
      <c r="QFC2" s="135"/>
      <c r="QFD2" s="66"/>
      <c r="QFE2" s="74"/>
      <c r="QFF2" s="155"/>
      <c r="QFG2" s="155"/>
      <c r="QFH2" s="135"/>
      <c r="QFI2" s="135"/>
      <c r="QFJ2" s="66"/>
      <c r="QFK2" s="74"/>
      <c r="QFL2" s="155"/>
      <c r="QFM2" s="155"/>
      <c r="QFN2" s="135"/>
      <c r="QFO2" s="135"/>
      <c r="QFP2" s="66"/>
      <c r="QFQ2" s="74"/>
      <c r="QFR2" s="155"/>
      <c r="QFS2" s="155"/>
      <c r="QFT2" s="135"/>
      <c r="QFU2" s="135"/>
      <c r="QFV2" s="66"/>
      <c r="QFW2" s="74"/>
      <c r="QFX2" s="155"/>
      <c r="QFY2" s="155"/>
      <c r="QFZ2" s="135"/>
      <c r="QGA2" s="135"/>
      <c r="QGB2" s="66"/>
      <c r="QGC2" s="74"/>
      <c r="QGD2" s="155"/>
      <c r="QGE2" s="155"/>
      <c r="QGF2" s="135"/>
      <c r="QGG2" s="135"/>
      <c r="QGH2" s="66"/>
      <c r="QGI2" s="74"/>
      <c r="QGJ2" s="155"/>
      <c r="QGK2" s="155"/>
      <c r="QGL2" s="135"/>
      <c r="QGM2" s="135"/>
      <c r="QGN2" s="66"/>
      <c r="QGO2" s="74"/>
      <c r="QGP2" s="155"/>
      <c r="QGQ2" s="155"/>
      <c r="QGR2" s="135"/>
      <c r="QGS2" s="135"/>
      <c r="QGT2" s="66"/>
      <c r="QGU2" s="74"/>
      <c r="QGV2" s="155"/>
      <c r="QGW2" s="155"/>
      <c r="QGX2" s="135"/>
      <c r="QGY2" s="135"/>
      <c r="QGZ2" s="66"/>
      <c r="QHA2" s="74"/>
      <c r="QHB2" s="155"/>
      <c r="QHC2" s="155"/>
      <c r="QHD2" s="135"/>
      <c r="QHE2" s="135"/>
      <c r="QHF2" s="66"/>
      <c r="QHG2" s="74"/>
      <c r="QHH2" s="155"/>
      <c r="QHI2" s="155"/>
      <c r="QHJ2" s="135"/>
      <c r="QHK2" s="135"/>
      <c r="QHL2" s="66"/>
      <c r="QHM2" s="74"/>
      <c r="QHN2" s="155"/>
      <c r="QHO2" s="155"/>
      <c r="QHP2" s="135"/>
      <c r="QHQ2" s="135"/>
      <c r="QHR2" s="66"/>
      <c r="QHS2" s="74"/>
      <c r="QHT2" s="155"/>
      <c r="QHU2" s="155"/>
      <c r="QHV2" s="135"/>
      <c r="QHW2" s="135"/>
      <c r="QHX2" s="66"/>
      <c r="QHY2" s="74"/>
      <c r="QHZ2" s="155"/>
      <c r="QIA2" s="155"/>
      <c r="QIB2" s="135"/>
      <c r="QIC2" s="135"/>
      <c r="QID2" s="66"/>
      <c r="QIE2" s="74"/>
      <c r="QIF2" s="155"/>
      <c r="QIG2" s="155"/>
      <c r="QIH2" s="135"/>
      <c r="QII2" s="135"/>
      <c r="QIJ2" s="66"/>
      <c r="QIK2" s="74"/>
      <c r="QIL2" s="155"/>
      <c r="QIM2" s="155"/>
      <c r="QIN2" s="135"/>
      <c r="QIO2" s="135"/>
      <c r="QIP2" s="66"/>
      <c r="QIQ2" s="74"/>
      <c r="QIR2" s="155"/>
      <c r="QIS2" s="155"/>
      <c r="QIT2" s="135"/>
      <c r="QIU2" s="135"/>
      <c r="QIV2" s="66"/>
      <c r="QIW2" s="74"/>
      <c r="QIX2" s="155"/>
      <c r="QIY2" s="155"/>
      <c r="QIZ2" s="135"/>
      <c r="QJA2" s="135"/>
      <c r="QJB2" s="66"/>
      <c r="QJC2" s="74"/>
      <c r="QJD2" s="155"/>
      <c r="QJE2" s="155"/>
      <c r="QJF2" s="135"/>
      <c r="QJG2" s="135"/>
      <c r="QJH2" s="66"/>
      <c r="QJI2" s="74"/>
      <c r="QJJ2" s="155"/>
      <c r="QJK2" s="155"/>
      <c r="QJL2" s="135"/>
      <c r="QJM2" s="135"/>
      <c r="QJN2" s="66"/>
      <c r="QJO2" s="74"/>
      <c r="QJP2" s="155"/>
      <c r="QJQ2" s="155"/>
      <c r="QJR2" s="135"/>
      <c r="QJS2" s="135"/>
      <c r="QJT2" s="66"/>
      <c r="QJU2" s="74"/>
      <c r="QJV2" s="155"/>
      <c r="QJW2" s="155"/>
      <c r="QJX2" s="135"/>
      <c r="QJY2" s="135"/>
      <c r="QJZ2" s="66"/>
      <c r="QKA2" s="74"/>
      <c r="QKB2" s="155"/>
      <c r="QKC2" s="155"/>
      <c r="QKD2" s="135"/>
      <c r="QKE2" s="135"/>
      <c r="QKF2" s="66"/>
      <c r="QKG2" s="74"/>
      <c r="QKH2" s="155"/>
      <c r="QKI2" s="155"/>
      <c r="QKJ2" s="135"/>
      <c r="QKK2" s="135"/>
      <c r="QKL2" s="66"/>
      <c r="QKM2" s="74"/>
      <c r="QKN2" s="155"/>
      <c r="QKO2" s="155"/>
      <c r="QKP2" s="135"/>
      <c r="QKQ2" s="135"/>
      <c r="QKR2" s="66"/>
      <c r="QKS2" s="74"/>
      <c r="QKT2" s="155"/>
      <c r="QKU2" s="155"/>
      <c r="QKV2" s="135"/>
      <c r="QKW2" s="135"/>
      <c r="QKX2" s="66"/>
      <c r="QKY2" s="74"/>
      <c r="QKZ2" s="155"/>
      <c r="QLA2" s="155"/>
      <c r="QLB2" s="135"/>
      <c r="QLC2" s="135"/>
      <c r="QLD2" s="66"/>
      <c r="QLE2" s="74"/>
      <c r="QLF2" s="155"/>
      <c r="QLG2" s="155"/>
      <c r="QLH2" s="135"/>
      <c r="QLI2" s="135"/>
      <c r="QLJ2" s="66"/>
      <c r="QLK2" s="74"/>
      <c r="QLL2" s="155"/>
      <c r="QLM2" s="155"/>
      <c r="QLN2" s="135"/>
      <c r="QLO2" s="135"/>
      <c r="QLP2" s="66"/>
      <c r="QLQ2" s="74"/>
      <c r="QLR2" s="155"/>
      <c r="QLS2" s="155"/>
      <c r="QLT2" s="135"/>
      <c r="QLU2" s="135"/>
      <c r="QLV2" s="66"/>
      <c r="QLW2" s="74"/>
      <c r="QLX2" s="155"/>
      <c r="QLY2" s="155"/>
      <c r="QLZ2" s="135"/>
      <c r="QMA2" s="135"/>
      <c r="QMB2" s="66"/>
      <c r="QMC2" s="74"/>
      <c r="QMD2" s="155"/>
      <c r="QME2" s="155"/>
      <c r="QMF2" s="135"/>
      <c r="QMG2" s="135"/>
      <c r="QMH2" s="66"/>
      <c r="QMI2" s="74"/>
      <c r="QMJ2" s="155"/>
      <c r="QMK2" s="155"/>
      <c r="QML2" s="135"/>
      <c r="QMM2" s="135"/>
      <c r="QMN2" s="66"/>
      <c r="QMO2" s="74"/>
      <c r="QMP2" s="155"/>
      <c r="QMQ2" s="155"/>
      <c r="QMR2" s="135"/>
      <c r="QMS2" s="135"/>
      <c r="QMT2" s="66"/>
      <c r="QMU2" s="74"/>
      <c r="QMV2" s="155"/>
      <c r="QMW2" s="155"/>
      <c r="QMX2" s="135"/>
      <c r="QMY2" s="135"/>
      <c r="QMZ2" s="66"/>
      <c r="QNA2" s="74"/>
      <c r="QNB2" s="155"/>
      <c r="QNC2" s="155"/>
      <c r="QND2" s="135"/>
      <c r="QNE2" s="135"/>
      <c r="QNF2" s="66"/>
      <c r="QNG2" s="74"/>
      <c r="QNH2" s="155"/>
      <c r="QNI2" s="155"/>
      <c r="QNJ2" s="135"/>
      <c r="QNK2" s="135"/>
      <c r="QNL2" s="66"/>
      <c r="QNM2" s="74"/>
      <c r="QNN2" s="155"/>
      <c r="QNO2" s="155"/>
      <c r="QNP2" s="135"/>
      <c r="QNQ2" s="135"/>
      <c r="QNR2" s="66"/>
      <c r="QNS2" s="74"/>
      <c r="QNT2" s="155"/>
      <c r="QNU2" s="155"/>
      <c r="QNV2" s="135"/>
      <c r="QNW2" s="135"/>
      <c r="QNX2" s="66"/>
      <c r="QNY2" s="74"/>
      <c r="QNZ2" s="155"/>
      <c r="QOA2" s="155"/>
      <c r="QOB2" s="135"/>
      <c r="QOC2" s="135"/>
      <c r="QOD2" s="66"/>
      <c r="QOE2" s="74"/>
      <c r="QOF2" s="155"/>
      <c r="QOG2" s="155"/>
      <c r="QOH2" s="135"/>
      <c r="QOI2" s="135"/>
      <c r="QOJ2" s="66"/>
      <c r="QOK2" s="74"/>
      <c r="QOL2" s="155"/>
      <c r="QOM2" s="155"/>
      <c r="QON2" s="135"/>
      <c r="QOO2" s="135"/>
      <c r="QOP2" s="66"/>
      <c r="QOQ2" s="74"/>
      <c r="QOR2" s="155"/>
      <c r="QOS2" s="155"/>
      <c r="QOT2" s="135"/>
      <c r="QOU2" s="135"/>
      <c r="QOV2" s="66"/>
      <c r="QOW2" s="74"/>
      <c r="QOX2" s="155"/>
      <c r="QOY2" s="155"/>
      <c r="QOZ2" s="135"/>
      <c r="QPA2" s="135"/>
      <c r="QPB2" s="66"/>
      <c r="QPC2" s="74"/>
      <c r="QPD2" s="155"/>
      <c r="QPE2" s="155"/>
      <c r="QPF2" s="135"/>
      <c r="QPG2" s="135"/>
      <c r="QPH2" s="66"/>
      <c r="QPI2" s="74"/>
      <c r="QPJ2" s="155"/>
      <c r="QPK2" s="155"/>
      <c r="QPL2" s="135"/>
      <c r="QPM2" s="135"/>
      <c r="QPN2" s="66"/>
      <c r="QPO2" s="74"/>
      <c r="QPP2" s="155"/>
      <c r="QPQ2" s="155"/>
      <c r="QPR2" s="135"/>
      <c r="QPS2" s="135"/>
      <c r="QPT2" s="66"/>
      <c r="QPU2" s="74"/>
      <c r="QPV2" s="155"/>
      <c r="QPW2" s="155"/>
      <c r="QPX2" s="135"/>
      <c r="QPY2" s="135"/>
      <c r="QPZ2" s="66"/>
      <c r="QQA2" s="74"/>
      <c r="QQB2" s="155"/>
      <c r="QQC2" s="155"/>
      <c r="QQD2" s="135"/>
      <c r="QQE2" s="135"/>
      <c r="QQF2" s="66"/>
      <c r="QQG2" s="74"/>
      <c r="QQH2" s="155"/>
      <c r="QQI2" s="155"/>
      <c r="QQJ2" s="135"/>
      <c r="QQK2" s="135"/>
      <c r="QQL2" s="66"/>
      <c r="QQM2" s="74"/>
      <c r="QQN2" s="155"/>
      <c r="QQO2" s="155"/>
      <c r="QQP2" s="135"/>
      <c r="QQQ2" s="135"/>
      <c r="QQR2" s="66"/>
      <c r="QQS2" s="74"/>
      <c r="QQT2" s="155"/>
      <c r="QQU2" s="155"/>
      <c r="QQV2" s="135"/>
      <c r="QQW2" s="135"/>
      <c r="QQX2" s="66"/>
      <c r="QQY2" s="74"/>
      <c r="QQZ2" s="155"/>
      <c r="QRA2" s="155"/>
      <c r="QRB2" s="135"/>
      <c r="QRC2" s="135"/>
      <c r="QRD2" s="66"/>
      <c r="QRE2" s="74"/>
      <c r="QRF2" s="155"/>
      <c r="QRG2" s="155"/>
      <c r="QRH2" s="135"/>
      <c r="QRI2" s="135"/>
      <c r="QRJ2" s="66"/>
      <c r="QRK2" s="74"/>
      <c r="QRL2" s="155"/>
      <c r="QRM2" s="155"/>
      <c r="QRN2" s="135"/>
      <c r="QRO2" s="135"/>
      <c r="QRP2" s="66"/>
      <c r="QRQ2" s="74"/>
      <c r="QRR2" s="155"/>
      <c r="QRS2" s="155"/>
      <c r="QRT2" s="135"/>
      <c r="QRU2" s="135"/>
      <c r="QRV2" s="66"/>
      <c r="QRW2" s="74"/>
      <c r="QRX2" s="155"/>
      <c r="QRY2" s="155"/>
      <c r="QRZ2" s="135"/>
      <c r="QSA2" s="135"/>
      <c r="QSB2" s="66"/>
      <c r="QSC2" s="74"/>
      <c r="QSD2" s="155"/>
      <c r="QSE2" s="155"/>
      <c r="QSF2" s="135"/>
      <c r="QSG2" s="135"/>
      <c r="QSH2" s="66"/>
      <c r="QSI2" s="74"/>
      <c r="QSJ2" s="155"/>
      <c r="QSK2" s="155"/>
      <c r="QSL2" s="135"/>
      <c r="QSM2" s="135"/>
      <c r="QSN2" s="66"/>
      <c r="QSO2" s="74"/>
      <c r="QSP2" s="155"/>
      <c r="QSQ2" s="155"/>
      <c r="QSR2" s="135"/>
      <c r="QSS2" s="135"/>
      <c r="QST2" s="66"/>
      <c r="QSU2" s="74"/>
      <c r="QSV2" s="155"/>
      <c r="QSW2" s="155"/>
      <c r="QSX2" s="135"/>
      <c r="QSY2" s="135"/>
      <c r="QSZ2" s="66"/>
      <c r="QTA2" s="74"/>
      <c r="QTB2" s="155"/>
      <c r="QTC2" s="155"/>
      <c r="QTD2" s="135"/>
      <c r="QTE2" s="135"/>
      <c r="QTF2" s="66"/>
      <c r="QTG2" s="74"/>
      <c r="QTH2" s="155"/>
      <c r="QTI2" s="155"/>
      <c r="QTJ2" s="135"/>
      <c r="QTK2" s="135"/>
      <c r="QTL2" s="66"/>
      <c r="QTM2" s="74"/>
      <c r="QTN2" s="155"/>
      <c r="QTO2" s="155"/>
      <c r="QTP2" s="135"/>
      <c r="QTQ2" s="135"/>
      <c r="QTR2" s="66"/>
      <c r="QTS2" s="74"/>
      <c r="QTT2" s="155"/>
      <c r="QTU2" s="155"/>
      <c r="QTV2" s="135"/>
      <c r="QTW2" s="135"/>
      <c r="QTX2" s="66"/>
      <c r="QTY2" s="74"/>
      <c r="QTZ2" s="155"/>
      <c r="QUA2" s="155"/>
      <c r="QUB2" s="135"/>
      <c r="QUC2" s="135"/>
      <c r="QUD2" s="66"/>
      <c r="QUE2" s="74"/>
      <c r="QUF2" s="155"/>
      <c r="QUG2" s="155"/>
      <c r="QUH2" s="135"/>
      <c r="QUI2" s="135"/>
      <c r="QUJ2" s="66"/>
      <c r="QUK2" s="74"/>
      <c r="QUL2" s="155"/>
      <c r="QUM2" s="155"/>
      <c r="QUN2" s="135"/>
      <c r="QUO2" s="135"/>
      <c r="QUP2" s="66"/>
      <c r="QUQ2" s="74"/>
      <c r="QUR2" s="155"/>
      <c r="QUS2" s="155"/>
      <c r="QUT2" s="135"/>
      <c r="QUU2" s="135"/>
      <c r="QUV2" s="66"/>
      <c r="QUW2" s="74"/>
      <c r="QUX2" s="155"/>
      <c r="QUY2" s="155"/>
      <c r="QUZ2" s="135"/>
      <c r="QVA2" s="135"/>
      <c r="QVB2" s="66"/>
      <c r="QVC2" s="74"/>
      <c r="QVD2" s="155"/>
      <c r="QVE2" s="155"/>
      <c r="QVF2" s="135"/>
      <c r="QVG2" s="135"/>
      <c r="QVH2" s="66"/>
      <c r="QVI2" s="74"/>
      <c r="QVJ2" s="155"/>
      <c r="QVK2" s="155"/>
      <c r="QVL2" s="135"/>
      <c r="QVM2" s="135"/>
      <c r="QVN2" s="66"/>
      <c r="QVO2" s="74"/>
      <c r="QVP2" s="155"/>
      <c r="QVQ2" s="155"/>
      <c r="QVR2" s="135"/>
      <c r="QVS2" s="135"/>
      <c r="QVT2" s="66"/>
      <c r="QVU2" s="74"/>
      <c r="QVV2" s="155"/>
      <c r="QVW2" s="155"/>
      <c r="QVX2" s="135"/>
      <c r="QVY2" s="135"/>
      <c r="QVZ2" s="66"/>
      <c r="QWA2" s="74"/>
      <c r="QWB2" s="155"/>
      <c r="QWC2" s="155"/>
      <c r="QWD2" s="135"/>
      <c r="QWE2" s="135"/>
      <c r="QWF2" s="66"/>
      <c r="QWG2" s="74"/>
      <c r="QWH2" s="155"/>
      <c r="QWI2" s="155"/>
      <c r="QWJ2" s="135"/>
      <c r="QWK2" s="135"/>
      <c r="QWL2" s="66"/>
      <c r="QWM2" s="74"/>
      <c r="QWN2" s="155"/>
      <c r="QWO2" s="155"/>
      <c r="QWP2" s="135"/>
      <c r="QWQ2" s="135"/>
      <c r="QWR2" s="66"/>
      <c r="QWS2" s="74"/>
      <c r="QWT2" s="155"/>
      <c r="QWU2" s="155"/>
      <c r="QWV2" s="135"/>
      <c r="QWW2" s="135"/>
      <c r="QWX2" s="66"/>
      <c r="QWY2" s="74"/>
      <c r="QWZ2" s="155"/>
      <c r="QXA2" s="155"/>
      <c r="QXB2" s="135"/>
      <c r="QXC2" s="135"/>
      <c r="QXD2" s="66"/>
      <c r="QXE2" s="74"/>
      <c r="QXF2" s="155"/>
      <c r="QXG2" s="155"/>
      <c r="QXH2" s="135"/>
      <c r="QXI2" s="135"/>
      <c r="QXJ2" s="66"/>
      <c r="QXK2" s="74"/>
      <c r="QXL2" s="155"/>
      <c r="QXM2" s="155"/>
      <c r="QXN2" s="135"/>
      <c r="QXO2" s="135"/>
      <c r="QXP2" s="66"/>
      <c r="QXQ2" s="74"/>
      <c r="QXR2" s="155"/>
      <c r="QXS2" s="155"/>
      <c r="QXT2" s="135"/>
      <c r="QXU2" s="135"/>
      <c r="QXV2" s="66"/>
      <c r="QXW2" s="74"/>
      <c r="QXX2" s="155"/>
      <c r="QXY2" s="155"/>
      <c r="QXZ2" s="135"/>
      <c r="QYA2" s="135"/>
      <c r="QYB2" s="66"/>
      <c r="QYC2" s="74"/>
      <c r="QYD2" s="155"/>
      <c r="QYE2" s="155"/>
      <c r="QYF2" s="135"/>
      <c r="QYG2" s="135"/>
      <c r="QYH2" s="66"/>
      <c r="QYI2" s="74"/>
      <c r="QYJ2" s="155"/>
      <c r="QYK2" s="155"/>
      <c r="QYL2" s="135"/>
      <c r="QYM2" s="135"/>
      <c r="QYN2" s="66"/>
      <c r="QYO2" s="74"/>
      <c r="QYP2" s="155"/>
      <c r="QYQ2" s="155"/>
      <c r="QYR2" s="135"/>
      <c r="QYS2" s="135"/>
      <c r="QYT2" s="66"/>
      <c r="QYU2" s="74"/>
      <c r="QYV2" s="155"/>
      <c r="QYW2" s="155"/>
      <c r="QYX2" s="135"/>
      <c r="QYY2" s="135"/>
      <c r="QYZ2" s="66"/>
      <c r="QZA2" s="74"/>
      <c r="QZB2" s="155"/>
      <c r="QZC2" s="155"/>
      <c r="QZD2" s="135"/>
      <c r="QZE2" s="135"/>
      <c r="QZF2" s="66"/>
      <c r="QZG2" s="74"/>
      <c r="QZH2" s="155"/>
      <c r="QZI2" s="155"/>
      <c r="QZJ2" s="135"/>
      <c r="QZK2" s="135"/>
      <c r="QZL2" s="66"/>
      <c r="QZM2" s="74"/>
      <c r="QZN2" s="155"/>
      <c r="QZO2" s="155"/>
      <c r="QZP2" s="135"/>
      <c r="QZQ2" s="135"/>
      <c r="QZR2" s="66"/>
      <c r="QZS2" s="74"/>
      <c r="QZT2" s="155"/>
      <c r="QZU2" s="155"/>
      <c r="QZV2" s="135"/>
      <c r="QZW2" s="135"/>
      <c r="QZX2" s="66"/>
      <c r="QZY2" s="74"/>
      <c r="QZZ2" s="155"/>
      <c r="RAA2" s="155"/>
      <c r="RAB2" s="135"/>
      <c r="RAC2" s="135"/>
      <c r="RAD2" s="66"/>
      <c r="RAE2" s="74"/>
      <c r="RAF2" s="155"/>
      <c r="RAG2" s="155"/>
      <c r="RAH2" s="135"/>
      <c r="RAI2" s="135"/>
      <c r="RAJ2" s="66"/>
      <c r="RAK2" s="74"/>
      <c r="RAL2" s="155"/>
      <c r="RAM2" s="155"/>
      <c r="RAN2" s="135"/>
      <c r="RAO2" s="135"/>
      <c r="RAP2" s="66"/>
      <c r="RAQ2" s="74"/>
      <c r="RAR2" s="155"/>
      <c r="RAS2" s="155"/>
      <c r="RAT2" s="135"/>
      <c r="RAU2" s="135"/>
      <c r="RAV2" s="66"/>
      <c r="RAW2" s="74"/>
      <c r="RAX2" s="155"/>
      <c r="RAY2" s="155"/>
      <c r="RAZ2" s="135"/>
      <c r="RBA2" s="135"/>
      <c r="RBB2" s="66"/>
      <c r="RBC2" s="74"/>
      <c r="RBD2" s="155"/>
      <c r="RBE2" s="155"/>
      <c r="RBF2" s="135"/>
      <c r="RBG2" s="135"/>
      <c r="RBH2" s="66"/>
      <c r="RBI2" s="74"/>
      <c r="RBJ2" s="155"/>
      <c r="RBK2" s="155"/>
      <c r="RBL2" s="135"/>
      <c r="RBM2" s="135"/>
      <c r="RBN2" s="66"/>
      <c r="RBO2" s="74"/>
      <c r="RBP2" s="155"/>
      <c r="RBQ2" s="155"/>
      <c r="RBR2" s="135"/>
      <c r="RBS2" s="135"/>
      <c r="RBT2" s="66"/>
      <c r="RBU2" s="74"/>
      <c r="RBV2" s="155"/>
      <c r="RBW2" s="155"/>
      <c r="RBX2" s="135"/>
      <c r="RBY2" s="135"/>
      <c r="RBZ2" s="66"/>
      <c r="RCA2" s="74"/>
      <c r="RCB2" s="155"/>
      <c r="RCC2" s="155"/>
      <c r="RCD2" s="135"/>
      <c r="RCE2" s="135"/>
      <c r="RCF2" s="66"/>
      <c r="RCG2" s="74"/>
      <c r="RCH2" s="155"/>
      <c r="RCI2" s="155"/>
      <c r="RCJ2" s="135"/>
      <c r="RCK2" s="135"/>
      <c r="RCL2" s="66"/>
      <c r="RCM2" s="74"/>
      <c r="RCN2" s="155"/>
      <c r="RCO2" s="155"/>
      <c r="RCP2" s="135"/>
      <c r="RCQ2" s="135"/>
      <c r="RCR2" s="66"/>
      <c r="RCS2" s="74"/>
      <c r="RCT2" s="155"/>
      <c r="RCU2" s="155"/>
      <c r="RCV2" s="135"/>
      <c r="RCW2" s="135"/>
      <c r="RCX2" s="66"/>
      <c r="RCY2" s="74"/>
      <c r="RCZ2" s="155"/>
      <c r="RDA2" s="155"/>
      <c r="RDB2" s="135"/>
      <c r="RDC2" s="135"/>
      <c r="RDD2" s="66"/>
      <c r="RDE2" s="74"/>
      <c r="RDF2" s="155"/>
      <c r="RDG2" s="155"/>
      <c r="RDH2" s="135"/>
      <c r="RDI2" s="135"/>
      <c r="RDJ2" s="66"/>
      <c r="RDK2" s="74"/>
      <c r="RDL2" s="155"/>
      <c r="RDM2" s="155"/>
      <c r="RDN2" s="135"/>
      <c r="RDO2" s="135"/>
      <c r="RDP2" s="66"/>
      <c r="RDQ2" s="74"/>
      <c r="RDR2" s="155"/>
      <c r="RDS2" s="155"/>
      <c r="RDT2" s="135"/>
      <c r="RDU2" s="135"/>
      <c r="RDV2" s="66"/>
      <c r="RDW2" s="74"/>
      <c r="RDX2" s="155"/>
      <c r="RDY2" s="155"/>
      <c r="RDZ2" s="135"/>
      <c r="REA2" s="135"/>
      <c r="REB2" s="66"/>
      <c r="REC2" s="74"/>
      <c r="RED2" s="155"/>
      <c r="REE2" s="155"/>
      <c r="REF2" s="135"/>
      <c r="REG2" s="135"/>
      <c r="REH2" s="66"/>
      <c r="REI2" s="74"/>
      <c r="REJ2" s="155"/>
      <c r="REK2" s="155"/>
      <c r="REL2" s="135"/>
      <c r="REM2" s="135"/>
      <c r="REN2" s="66"/>
      <c r="REO2" s="74"/>
      <c r="REP2" s="155"/>
      <c r="REQ2" s="155"/>
      <c r="RER2" s="135"/>
      <c r="RES2" s="135"/>
      <c r="RET2" s="66"/>
      <c r="REU2" s="74"/>
      <c r="REV2" s="155"/>
      <c r="REW2" s="155"/>
      <c r="REX2" s="135"/>
      <c r="REY2" s="135"/>
      <c r="REZ2" s="66"/>
      <c r="RFA2" s="74"/>
      <c r="RFB2" s="155"/>
      <c r="RFC2" s="155"/>
      <c r="RFD2" s="135"/>
      <c r="RFE2" s="135"/>
      <c r="RFF2" s="66"/>
      <c r="RFG2" s="74"/>
      <c r="RFH2" s="155"/>
      <c r="RFI2" s="155"/>
      <c r="RFJ2" s="135"/>
      <c r="RFK2" s="135"/>
      <c r="RFL2" s="66"/>
      <c r="RFM2" s="74"/>
      <c r="RFN2" s="155"/>
      <c r="RFO2" s="155"/>
      <c r="RFP2" s="135"/>
      <c r="RFQ2" s="135"/>
      <c r="RFR2" s="66"/>
      <c r="RFS2" s="74"/>
      <c r="RFT2" s="155"/>
      <c r="RFU2" s="155"/>
      <c r="RFV2" s="135"/>
      <c r="RFW2" s="135"/>
      <c r="RFX2" s="66"/>
      <c r="RFY2" s="74"/>
      <c r="RFZ2" s="155"/>
      <c r="RGA2" s="155"/>
      <c r="RGB2" s="135"/>
      <c r="RGC2" s="135"/>
      <c r="RGD2" s="66"/>
      <c r="RGE2" s="74"/>
      <c r="RGF2" s="155"/>
      <c r="RGG2" s="155"/>
      <c r="RGH2" s="135"/>
      <c r="RGI2" s="135"/>
      <c r="RGJ2" s="66"/>
      <c r="RGK2" s="74"/>
      <c r="RGL2" s="155"/>
      <c r="RGM2" s="155"/>
      <c r="RGN2" s="135"/>
      <c r="RGO2" s="135"/>
      <c r="RGP2" s="66"/>
      <c r="RGQ2" s="74"/>
      <c r="RGR2" s="155"/>
      <c r="RGS2" s="155"/>
      <c r="RGT2" s="135"/>
      <c r="RGU2" s="135"/>
      <c r="RGV2" s="66"/>
      <c r="RGW2" s="74"/>
      <c r="RGX2" s="155"/>
      <c r="RGY2" s="155"/>
      <c r="RGZ2" s="135"/>
      <c r="RHA2" s="135"/>
      <c r="RHB2" s="66"/>
      <c r="RHC2" s="74"/>
      <c r="RHD2" s="155"/>
      <c r="RHE2" s="155"/>
      <c r="RHF2" s="135"/>
      <c r="RHG2" s="135"/>
      <c r="RHH2" s="66"/>
      <c r="RHI2" s="74"/>
      <c r="RHJ2" s="155"/>
      <c r="RHK2" s="155"/>
      <c r="RHL2" s="135"/>
      <c r="RHM2" s="135"/>
      <c r="RHN2" s="66"/>
      <c r="RHO2" s="74"/>
      <c r="RHP2" s="155"/>
      <c r="RHQ2" s="155"/>
      <c r="RHR2" s="135"/>
      <c r="RHS2" s="135"/>
      <c r="RHT2" s="66"/>
      <c r="RHU2" s="74"/>
      <c r="RHV2" s="155"/>
      <c r="RHW2" s="155"/>
      <c r="RHX2" s="135"/>
      <c r="RHY2" s="135"/>
      <c r="RHZ2" s="66"/>
      <c r="RIA2" s="74"/>
      <c r="RIB2" s="155"/>
      <c r="RIC2" s="155"/>
      <c r="RID2" s="135"/>
      <c r="RIE2" s="135"/>
      <c r="RIF2" s="66"/>
      <c r="RIG2" s="74"/>
      <c r="RIH2" s="155"/>
      <c r="RII2" s="155"/>
      <c r="RIJ2" s="135"/>
      <c r="RIK2" s="135"/>
      <c r="RIL2" s="66"/>
      <c r="RIM2" s="74"/>
      <c r="RIN2" s="155"/>
      <c r="RIO2" s="155"/>
      <c r="RIP2" s="135"/>
      <c r="RIQ2" s="135"/>
      <c r="RIR2" s="66"/>
      <c r="RIS2" s="74"/>
      <c r="RIT2" s="155"/>
      <c r="RIU2" s="155"/>
      <c r="RIV2" s="135"/>
      <c r="RIW2" s="135"/>
      <c r="RIX2" s="66"/>
      <c r="RIY2" s="74"/>
      <c r="RIZ2" s="155"/>
      <c r="RJA2" s="155"/>
      <c r="RJB2" s="135"/>
      <c r="RJC2" s="135"/>
      <c r="RJD2" s="66"/>
      <c r="RJE2" s="74"/>
      <c r="RJF2" s="155"/>
      <c r="RJG2" s="155"/>
      <c r="RJH2" s="135"/>
      <c r="RJI2" s="135"/>
      <c r="RJJ2" s="66"/>
      <c r="RJK2" s="74"/>
      <c r="RJL2" s="155"/>
      <c r="RJM2" s="155"/>
      <c r="RJN2" s="135"/>
      <c r="RJO2" s="135"/>
      <c r="RJP2" s="66"/>
      <c r="RJQ2" s="74"/>
      <c r="RJR2" s="155"/>
      <c r="RJS2" s="155"/>
      <c r="RJT2" s="135"/>
      <c r="RJU2" s="135"/>
      <c r="RJV2" s="66"/>
      <c r="RJW2" s="74"/>
      <c r="RJX2" s="155"/>
      <c r="RJY2" s="155"/>
      <c r="RJZ2" s="135"/>
      <c r="RKA2" s="135"/>
      <c r="RKB2" s="66"/>
      <c r="RKC2" s="74"/>
      <c r="RKD2" s="155"/>
      <c r="RKE2" s="155"/>
      <c r="RKF2" s="135"/>
      <c r="RKG2" s="135"/>
      <c r="RKH2" s="66"/>
      <c r="RKI2" s="74"/>
      <c r="RKJ2" s="155"/>
      <c r="RKK2" s="155"/>
      <c r="RKL2" s="135"/>
      <c r="RKM2" s="135"/>
      <c r="RKN2" s="66"/>
      <c r="RKO2" s="74"/>
      <c r="RKP2" s="155"/>
      <c r="RKQ2" s="155"/>
      <c r="RKR2" s="135"/>
      <c r="RKS2" s="135"/>
      <c r="RKT2" s="66"/>
      <c r="RKU2" s="74"/>
      <c r="RKV2" s="155"/>
      <c r="RKW2" s="155"/>
      <c r="RKX2" s="135"/>
      <c r="RKY2" s="135"/>
      <c r="RKZ2" s="66"/>
      <c r="RLA2" s="74"/>
      <c r="RLB2" s="155"/>
      <c r="RLC2" s="155"/>
      <c r="RLD2" s="135"/>
      <c r="RLE2" s="135"/>
      <c r="RLF2" s="66"/>
      <c r="RLG2" s="74"/>
      <c r="RLH2" s="155"/>
      <c r="RLI2" s="155"/>
      <c r="RLJ2" s="135"/>
      <c r="RLK2" s="135"/>
      <c r="RLL2" s="66"/>
      <c r="RLM2" s="74"/>
      <c r="RLN2" s="155"/>
      <c r="RLO2" s="155"/>
      <c r="RLP2" s="135"/>
      <c r="RLQ2" s="135"/>
      <c r="RLR2" s="66"/>
      <c r="RLS2" s="74"/>
      <c r="RLT2" s="155"/>
      <c r="RLU2" s="155"/>
      <c r="RLV2" s="135"/>
      <c r="RLW2" s="135"/>
      <c r="RLX2" s="66"/>
      <c r="RLY2" s="74"/>
      <c r="RLZ2" s="155"/>
      <c r="RMA2" s="155"/>
      <c r="RMB2" s="135"/>
      <c r="RMC2" s="135"/>
      <c r="RMD2" s="66"/>
      <c r="RME2" s="74"/>
      <c r="RMF2" s="155"/>
      <c r="RMG2" s="155"/>
      <c r="RMH2" s="135"/>
      <c r="RMI2" s="135"/>
      <c r="RMJ2" s="66"/>
      <c r="RMK2" s="74"/>
      <c r="RML2" s="155"/>
      <c r="RMM2" s="155"/>
      <c r="RMN2" s="135"/>
      <c r="RMO2" s="135"/>
      <c r="RMP2" s="66"/>
      <c r="RMQ2" s="74"/>
      <c r="RMR2" s="155"/>
      <c r="RMS2" s="155"/>
      <c r="RMT2" s="135"/>
      <c r="RMU2" s="135"/>
      <c r="RMV2" s="66"/>
      <c r="RMW2" s="74"/>
      <c r="RMX2" s="155"/>
      <c r="RMY2" s="155"/>
      <c r="RMZ2" s="135"/>
      <c r="RNA2" s="135"/>
      <c r="RNB2" s="66"/>
      <c r="RNC2" s="74"/>
      <c r="RND2" s="155"/>
      <c r="RNE2" s="155"/>
      <c r="RNF2" s="135"/>
      <c r="RNG2" s="135"/>
      <c r="RNH2" s="66"/>
      <c r="RNI2" s="74"/>
      <c r="RNJ2" s="155"/>
      <c r="RNK2" s="155"/>
      <c r="RNL2" s="135"/>
      <c r="RNM2" s="135"/>
      <c r="RNN2" s="66"/>
      <c r="RNO2" s="74"/>
      <c r="RNP2" s="155"/>
      <c r="RNQ2" s="155"/>
      <c r="RNR2" s="135"/>
      <c r="RNS2" s="135"/>
      <c r="RNT2" s="66"/>
      <c r="RNU2" s="74"/>
      <c r="RNV2" s="155"/>
      <c r="RNW2" s="155"/>
      <c r="RNX2" s="135"/>
      <c r="RNY2" s="135"/>
      <c r="RNZ2" s="66"/>
      <c r="ROA2" s="74"/>
      <c r="ROB2" s="155"/>
      <c r="ROC2" s="155"/>
      <c r="ROD2" s="135"/>
      <c r="ROE2" s="135"/>
      <c r="ROF2" s="66"/>
      <c r="ROG2" s="74"/>
      <c r="ROH2" s="155"/>
      <c r="ROI2" s="155"/>
      <c r="ROJ2" s="135"/>
      <c r="ROK2" s="135"/>
      <c r="ROL2" s="66"/>
      <c r="ROM2" s="74"/>
      <c r="RON2" s="155"/>
      <c r="ROO2" s="155"/>
      <c r="ROP2" s="135"/>
      <c r="ROQ2" s="135"/>
      <c r="ROR2" s="66"/>
      <c r="ROS2" s="74"/>
      <c r="ROT2" s="155"/>
      <c r="ROU2" s="155"/>
      <c r="ROV2" s="135"/>
      <c r="ROW2" s="135"/>
      <c r="ROX2" s="66"/>
      <c r="ROY2" s="74"/>
      <c r="ROZ2" s="155"/>
      <c r="RPA2" s="155"/>
      <c r="RPB2" s="135"/>
      <c r="RPC2" s="135"/>
      <c r="RPD2" s="66"/>
      <c r="RPE2" s="74"/>
      <c r="RPF2" s="155"/>
      <c r="RPG2" s="155"/>
      <c r="RPH2" s="135"/>
      <c r="RPI2" s="135"/>
      <c r="RPJ2" s="66"/>
      <c r="RPK2" s="74"/>
      <c r="RPL2" s="155"/>
      <c r="RPM2" s="155"/>
      <c r="RPN2" s="135"/>
      <c r="RPO2" s="135"/>
      <c r="RPP2" s="66"/>
      <c r="RPQ2" s="74"/>
      <c r="RPR2" s="155"/>
      <c r="RPS2" s="155"/>
      <c r="RPT2" s="135"/>
      <c r="RPU2" s="135"/>
      <c r="RPV2" s="66"/>
      <c r="RPW2" s="74"/>
      <c r="RPX2" s="155"/>
      <c r="RPY2" s="155"/>
      <c r="RPZ2" s="135"/>
      <c r="RQA2" s="135"/>
      <c r="RQB2" s="66"/>
      <c r="RQC2" s="74"/>
      <c r="RQD2" s="155"/>
      <c r="RQE2" s="155"/>
      <c r="RQF2" s="135"/>
      <c r="RQG2" s="135"/>
      <c r="RQH2" s="66"/>
      <c r="RQI2" s="74"/>
      <c r="RQJ2" s="155"/>
      <c r="RQK2" s="155"/>
      <c r="RQL2" s="135"/>
      <c r="RQM2" s="135"/>
      <c r="RQN2" s="66"/>
      <c r="RQO2" s="74"/>
      <c r="RQP2" s="155"/>
      <c r="RQQ2" s="155"/>
      <c r="RQR2" s="135"/>
      <c r="RQS2" s="135"/>
      <c r="RQT2" s="66"/>
      <c r="RQU2" s="74"/>
      <c r="RQV2" s="155"/>
      <c r="RQW2" s="155"/>
      <c r="RQX2" s="135"/>
      <c r="RQY2" s="135"/>
      <c r="RQZ2" s="66"/>
      <c r="RRA2" s="74"/>
      <c r="RRB2" s="155"/>
      <c r="RRC2" s="155"/>
      <c r="RRD2" s="135"/>
      <c r="RRE2" s="135"/>
      <c r="RRF2" s="66"/>
      <c r="RRG2" s="74"/>
      <c r="RRH2" s="155"/>
      <c r="RRI2" s="155"/>
      <c r="RRJ2" s="135"/>
      <c r="RRK2" s="135"/>
      <c r="RRL2" s="66"/>
      <c r="RRM2" s="74"/>
      <c r="RRN2" s="155"/>
      <c r="RRO2" s="155"/>
      <c r="RRP2" s="135"/>
      <c r="RRQ2" s="135"/>
      <c r="RRR2" s="66"/>
      <c r="RRS2" s="74"/>
      <c r="RRT2" s="155"/>
      <c r="RRU2" s="155"/>
      <c r="RRV2" s="135"/>
      <c r="RRW2" s="135"/>
      <c r="RRX2" s="66"/>
      <c r="RRY2" s="74"/>
      <c r="RRZ2" s="155"/>
      <c r="RSA2" s="155"/>
      <c r="RSB2" s="135"/>
      <c r="RSC2" s="135"/>
      <c r="RSD2" s="66"/>
      <c r="RSE2" s="74"/>
      <c r="RSF2" s="155"/>
      <c r="RSG2" s="155"/>
      <c r="RSH2" s="135"/>
      <c r="RSI2" s="135"/>
      <c r="RSJ2" s="66"/>
      <c r="RSK2" s="74"/>
      <c r="RSL2" s="155"/>
      <c r="RSM2" s="155"/>
      <c r="RSN2" s="135"/>
      <c r="RSO2" s="135"/>
      <c r="RSP2" s="66"/>
      <c r="RSQ2" s="74"/>
      <c r="RSR2" s="155"/>
      <c r="RSS2" s="155"/>
      <c r="RST2" s="135"/>
      <c r="RSU2" s="135"/>
      <c r="RSV2" s="66"/>
      <c r="RSW2" s="74"/>
      <c r="RSX2" s="155"/>
      <c r="RSY2" s="155"/>
      <c r="RSZ2" s="135"/>
      <c r="RTA2" s="135"/>
      <c r="RTB2" s="66"/>
      <c r="RTC2" s="74"/>
      <c r="RTD2" s="155"/>
      <c r="RTE2" s="155"/>
      <c r="RTF2" s="135"/>
      <c r="RTG2" s="135"/>
      <c r="RTH2" s="66"/>
      <c r="RTI2" s="74"/>
      <c r="RTJ2" s="155"/>
      <c r="RTK2" s="155"/>
      <c r="RTL2" s="135"/>
      <c r="RTM2" s="135"/>
      <c r="RTN2" s="66"/>
      <c r="RTO2" s="74"/>
      <c r="RTP2" s="155"/>
      <c r="RTQ2" s="155"/>
      <c r="RTR2" s="135"/>
      <c r="RTS2" s="135"/>
      <c r="RTT2" s="66"/>
      <c r="RTU2" s="74"/>
      <c r="RTV2" s="155"/>
      <c r="RTW2" s="155"/>
      <c r="RTX2" s="135"/>
      <c r="RTY2" s="135"/>
      <c r="RTZ2" s="66"/>
      <c r="RUA2" s="74"/>
      <c r="RUB2" s="155"/>
      <c r="RUC2" s="155"/>
      <c r="RUD2" s="135"/>
      <c r="RUE2" s="135"/>
      <c r="RUF2" s="66"/>
      <c r="RUG2" s="74"/>
      <c r="RUH2" s="155"/>
      <c r="RUI2" s="155"/>
      <c r="RUJ2" s="135"/>
      <c r="RUK2" s="135"/>
      <c r="RUL2" s="66"/>
      <c r="RUM2" s="74"/>
      <c r="RUN2" s="155"/>
      <c r="RUO2" s="155"/>
      <c r="RUP2" s="135"/>
      <c r="RUQ2" s="135"/>
      <c r="RUR2" s="66"/>
      <c r="RUS2" s="74"/>
      <c r="RUT2" s="155"/>
      <c r="RUU2" s="155"/>
      <c r="RUV2" s="135"/>
      <c r="RUW2" s="135"/>
      <c r="RUX2" s="66"/>
      <c r="RUY2" s="74"/>
      <c r="RUZ2" s="155"/>
      <c r="RVA2" s="155"/>
      <c r="RVB2" s="135"/>
      <c r="RVC2" s="135"/>
      <c r="RVD2" s="66"/>
      <c r="RVE2" s="74"/>
      <c r="RVF2" s="155"/>
      <c r="RVG2" s="155"/>
      <c r="RVH2" s="135"/>
      <c r="RVI2" s="135"/>
      <c r="RVJ2" s="66"/>
      <c r="RVK2" s="74"/>
      <c r="RVL2" s="155"/>
      <c r="RVM2" s="155"/>
      <c r="RVN2" s="135"/>
      <c r="RVO2" s="135"/>
      <c r="RVP2" s="66"/>
      <c r="RVQ2" s="74"/>
      <c r="RVR2" s="155"/>
      <c r="RVS2" s="155"/>
      <c r="RVT2" s="135"/>
      <c r="RVU2" s="135"/>
      <c r="RVV2" s="66"/>
      <c r="RVW2" s="74"/>
      <c r="RVX2" s="155"/>
      <c r="RVY2" s="155"/>
      <c r="RVZ2" s="135"/>
      <c r="RWA2" s="135"/>
      <c r="RWB2" s="66"/>
      <c r="RWC2" s="74"/>
      <c r="RWD2" s="155"/>
      <c r="RWE2" s="155"/>
      <c r="RWF2" s="135"/>
      <c r="RWG2" s="135"/>
      <c r="RWH2" s="66"/>
      <c r="RWI2" s="74"/>
      <c r="RWJ2" s="155"/>
      <c r="RWK2" s="155"/>
      <c r="RWL2" s="135"/>
      <c r="RWM2" s="135"/>
      <c r="RWN2" s="66"/>
      <c r="RWO2" s="74"/>
      <c r="RWP2" s="155"/>
      <c r="RWQ2" s="155"/>
      <c r="RWR2" s="135"/>
      <c r="RWS2" s="135"/>
      <c r="RWT2" s="66"/>
      <c r="RWU2" s="74"/>
      <c r="RWV2" s="155"/>
      <c r="RWW2" s="155"/>
      <c r="RWX2" s="135"/>
      <c r="RWY2" s="135"/>
      <c r="RWZ2" s="66"/>
      <c r="RXA2" s="74"/>
      <c r="RXB2" s="155"/>
      <c r="RXC2" s="155"/>
      <c r="RXD2" s="135"/>
      <c r="RXE2" s="135"/>
      <c r="RXF2" s="66"/>
      <c r="RXG2" s="74"/>
      <c r="RXH2" s="155"/>
      <c r="RXI2" s="155"/>
      <c r="RXJ2" s="135"/>
      <c r="RXK2" s="135"/>
      <c r="RXL2" s="66"/>
      <c r="RXM2" s="74"/>
      <c r="RXN2" s="155"/>
      <c r="RXO2" s="155"/>
      <c r="RXP2" s="135"/>
      <c r="RXQ2" s="135"/>
      <c r="RXR2" s="66"/>
      <c r="RXS2" s="74"/>
      <c r="RXT2" s="155"/>
      <c r="RXU2" s="155"/>
      <c r="RXV2" s="135"/>
      <c r="RXW2" s="135"/>
      <c r="RXX2" s="66"/>
      <c r="RXY2" s="74"/>
      <c r="RXZ2" s="155"/>
      <c r="RYA2" s="155"/>
      <c r="RYB2" s="135"/>
      <c r="RYC2" s="135"/>
      <c r="RYD2" s="66"/>
      <c r="RYE2" s="74"/>
      <c r="RYF2" s="155"/>
      <c r="RYG2" s="155"/>
      <c r="RYH2" s="135"/>
      <c r="RYI2" s="135"/>
      <c r="RYJ2" s="66"/>
      <c r="RYK2" s="74"/>
      <c r="RYL2" s="155"/>
      <c r="RYM2" s="155"/>
      <c r="RYN2" s="135"/>
      <c r="RYO2" s="135"/>
      <c r="RYP2" s="66"/>
      <c r="RYQ2" s="74"/>
      <c r="RYR2" s="155"/>
      <c r="RYS2" s="155"/>
      <c r="RYT2" s="135"/>
      <c r="RYU2" s="135"/>
      <c r="RYV2" s="66"/>
      <c r="RYW2" s="74"/>
      <c r="RYX2" s="155"/>
      <c r="RYY2" s="155"/>
      <c r="RYZ2" s="135"/>
      <c r="RZA2" s="135"/>
      <c r="RZB2" s="66"/>
      <c r="RZC2" s="74"/>
      <c r="RZD2" s="155"/>
      <c r="RZE2" s="155"/>
      <c r="RZF2" s="135"/>
      <c r="RZG2" s="135"/>
      <c r="RZH2" s="66"/>
      <c r="RZI2" s="74"/>
      <c r="RZJ2" s="155"/>
      <c r="RZK2" s="155"/>
      <c r="RZL2" s="135"/>
      <c r="RZM2" s="135"/>
      <c r="RZN2" s="66"/>
      <c r="RZO2" s="74"/>
      <c r="RZP2" s="155"/>
      <c r="RZQ2" s="155"/>
      <c r="RZR2" s="135"/>
      <c r="RZS2" s="135"/>
      <c r="RZT2" s="66"/>
      <c r="RZU2" s="74"/>
      <c r="RZV2" s="155"/>
      <c r="RZW2" s="155"/>
      <c r="RZX2" s="135"/>
      <c r="RZY2" s="135"/>
      <c r="RZZ2" s="66"/>
      <c r="SAA2" s="74"/>
      <c r="SAB2" s="155"/>
      <c r="SAC2" s="155"/>
      <c r="SAD2" s="135"/>
      <c r="SAE2" s="135"/>
      <c r="SAF2" s="66"/>
      <c r="SAG2" s="74"/>
      <c r="SAH2" s="155"/>
      <c r="SAI2" s="155"/>
      <c r="SAJ2" s="135"/>
      <c r="SAK2" s="135"/>
      <c r="SAL2" s="66"/>
      <c r="SAM2" s="74"/>
      <c r="SAN2" s="155"/>
      <c r="SAO2" s="155"/>
      <c r="SAP2" s="135"/>
      <c r="SAQ2" s="135"/>
      <c r="SAR2" s="66"/>
      <c r="SAS2" s="74"/>
      <c r="SAT2" s="155"/>
      <c r="SAU2" s="155"/>
      <c r="SAV2" s="135"/>
      <c r="SAW2" s="135"/>
      <c r="SAX2" s="66"/>
      <c r="SAY2" s="74"/>
      <c r="SAZ2" s="155"/>
      <c r="SBA2" s="155"/>
      <c r="SBB2" s="135"/>
      <c r="SBC2" s="135"/>
      <c r="SBD2" s="66"/>
      <c r="SBE2" s="74"/>
      <c r="SBF2" s="155"/>
      <c r="SBG2" s="155"/>
      <c r="SBH2" s="135"/>
      <c r="SBI2" s="135"/>
      <c r="SBJ2" s="66"/>
      <c r="SBK2" s="74"/>
      <c r="SBL2" s="155"/>
      <c r="SBM2" s="155"/>
      <c r="SBN2" s="135"/>
      <c r="SBO2" s="135"/>
      <c r="SBP2" s="66"/>
      <c r="SBQ2" s="74"/>
      <c r="SBR2" s="155"/>
      <c r="SBS2" s="155"/>
      <c r="SBT2" s="135"/>
      <c r="SBU2" s="135"/>
      <c r="SBV2" s="66"/>
      <c r="SBW2" s="74"/>
      <c r="SBX2" s="155"/>
      <c r="SBY2" s="155"/>
      <c r="SBZ2" s="135"/>
      <c r="SCA2" s="135"/>
      <c r="SCB2" s="66"/>
      <c r="SCC2" s="74"/>
      <c r="SCD2" s="155"/>
      <c r="SCE2" s="155"/>
      <c r="SCF2" s="135"/>
      <c r="SCG2" s="135"/>
      <c r="SCH2" s="66"/>
      <c r="SCI2" s="74"/>
      <c r="SCJ2" s="155"/>
      <c r="SCK2" s="155"/>
      <c r="SCL2" s="135"/>
      <c r="SCM2" s="135"/>
      <c r="SCN2" s="66"/>
      <c r="SCO2" s="74"/>
      <c r="SCP2" s="155"/>
      <c r="SCQ2" s="155"/>
      <c r="SCR2" s="135"/>
      <c r="SCS2" s="135"/>
      <c r="SCT2" s="66"/>
      <c r="SCU2" s="74"/>
      <c r="SCV2" s="155"/>
      <c r="SCW2" s="155"/>
      <c r="SCX2" s="135"/>
      <c r="SCY2" s="135"/>
      <c r="SCZ2" s="66"/>
      <c r="SDA2" s="74"/>
      <c r="SDB2" s="155"/>
      <c r="SDC2" s="155"/>
      <c r="SDD2" s="135"/>
      <c r="SDE2" s="135"/>
      <c r="SDF2" s="66"/>
      <c r="SDG2" s="74"/>
      <c r="SDH2" s="155"/>
      <c r="SDI2" s="155"/>
      <c r="SDJ2" s="135"/>
      <c r="SDK2" s="135"/>
      <c r="SDL2" s="66"/>
      <c r="SDM2" s="74"/>
      <c r="SDN2" s="155"/>
      <c r="SDO2" s="155"/>
      <c r="SDP2" s="135"/>
      <c r="SDQ2" s="135"/>
      <c r="SDR2" s="66"/>
      <c r="SDS2" s="74"/>
      <c r="SDT2" s="155"/>
      <c r="SDU2" s="155"/>
      <c r="SDV2" s="135"/>
      <c r="SDW2" s="135"/>
      <c r="SDX2" s="66"/>
      <c r="SDY2" s="74"/>
      <c r="SDZ2" s="155"/>
      <c r="SEA2" s="155"/>
      <c r="SEB2" s="135"/>
      <c r="SEC2" s="135"/>
      <c r="SED2" s="66"/>
      <c r="SEE2" s="74"/>
      <c r="SEF2" s="155"/>
      <c r="SEG2" s="155"/>
      <c r="SEH2" s="135"/>
      <c r="SEI2" s="135"/>
      <c r="SEJ2" s="66"/>
      <c r="SEK2" s="74"/>
      <c r="SEL2" s="155"/>
      <c r="SEM2" s="155"/>
      <c r="SEN2" s="135"/>
      <c r="SEO2" s="135"/>
      <c r="SEP2" s="66"/>
      <c r="SEQ2" s="74"/>
      <c r="SER2" s="155"/>
      <c r="SES2" s="155"/>
      <c r="SET2" s="135"/>
      <c r="SEU2" s="135"/>
      <c r="SEV2" s="66"/>
      <c r="SEW2" s="74"/>
      <c r="SEX2" s="155"/>
      <c r="SEY2" s="155"/>
      <c r="SEZ2" s="135"/>
      <c r="SFA2" s="135"/>
      <c r="SFB2" s="66"/>
      <c r="SFC2" s="74"/>
      <c r="SFD2" s="155"/>
      <c r="SFE2" s="155"/>
      <c r="SFF2" s="135"/>
      <c r="SFG2" s="135"/>
      <c r="SFH2" s="66"/>
      <c r="SFI2" s="74"/>
      <c r="SFJ2" s="155"/>
      <c r="SFK2" s="155"/>
      <c r="SFL2" s="135"/>
      <c r="SFM2" s="135"/>
      <c r="SFN2" s="66"/>
      <c r="SFO2" s="74"/>
      <c r="SFP2" s="155"/>
      <c r="SFQ2" s="155"/>
      <c r="SFR2" s="135"/>
      <c r="SFS2" s="135"/>
      <c r="SFT2" s="66"/>
      <c r="SFU2" s="74"/>
      <c r="SFV2" s="155"/>
      <c r="SFW2" s="155"/>
      <c r="SFX2" s="135"/>
      <c r="SFY2" s="135"/>
      <c r="SFZ2" s="66"/>
      <c r="SGA2" s="74"/>
      <c r="SGB2" s="155"/>
      <c r="SGC2" s="155"/>
      <c r="SGD2" s="135"/>
      <c r="SGE2" s="135"/>
      <c r="SGF2" s="66"/>
      <c r="SGG2" s="74"/>
      <c r="SGH2" s="155"/>
      <c r="SGI2" s="155"/>
      <c r="SGJ2" s="135"/>
      <c r="SGK2" s="135"/>
      <c r="SGL2" s="66"/>
      <c r="SGM2" s="74"/>
      <c r="SGN2" s="155"/>
      <c r="SGO2" s="155"/>
      <c r="SGP2" s="135"/>
      <c r="SGQ2" s="135"/>
      <c r="SGR2" s="66"/>
      <c r="SGS2" s="74"/>
      <c r="SGT2" s="155"/>
      <c r="SGU2" s="155"/>
      <c r="SGV2" s="135"/>
      <c r="SGW2" s="135"/>
      <c r="SGX2" s="66"/>
      <c r="SGY2" s="74"/>
      <c r="SGZ2" s="155"/>
      <c r="SHA2" s="155"/>
      <c r="SHB2" s="135"/>
      <c r="SHC2" s="135"/>
      <c r="SHD2" s="66"/>
      <c r="SHE2" s="74"/>
      <c r="SHF2" s="155"/>
      <c r="SHG2" s="155"/>
      <c r="SHH2" s="135"/>
      <c r="SHI2" s="135"/>
      <c r="SHJ2" s="66"/>
      <c r="SHK2" s="74"/>
      <c r="SHL2" s="155"/>
      <c r="SHM2" s="155"/>
      <c r="SHN2" s="135"/>
      <c r="SHO2" s="135"/>
      <c r="SHP2" s="66"/>
      <c r="SHQ2" s="74"/>
      <c r="SHR2" s="155"/>
      <c r="SHS2" s="155"/>
      <c r="SHT2" s="135"/>
      <c r="SHU2" s="135"/>
      <c r="SHV2" s="66"/>
      <c r="SHW2" s="74"/>
      <c r="SHX2" s="155"/>
      <c r="SHY2" s="155"/>
      <c r="SHZ2" s="135"/>
      <c r="SIA2" s="135"/>
      <c r="SIB2" s="66"/>
      <c r="SIC2" s="74"/>
      <c r="SID2" s="155"/>
      <c r="SIE2" s="155"/>
      <c r="SIF2" s="135"/>
      <c r="SIG2" s="135"/>
      <c r="SIH2" s="66"/>
      <c r="SII2" s="74"/>
      <c r="SIJ2" s="155"/>
      <c r="SIK2" s="155"/>
      <c r="SIL2" s="135"/>
      <c r="SIM2" s="135"/>
      <c r="SIN2" s="66"/>
      <c r="SIO2" s="74"/>
      <c r="SIP2" s="155"/>
      <c r="SIQ2" s="155"/>
      <c r="SIR2" s="135"/>
      <c r="SIS2" s="135"/>
      <c r="SIT2" s="66"/>
      <c r="SIU2" s="74"/>
      <c r="SIV2" s="155"/>
      <c r="SIW2" s="155"/>
      <c r="SIX2" s="135"/>
      <c r="SIY2" s="135"/>
      <c r="SIZ2" s="66"/>
      <c r="SJA2" s="74"/>
      <c r="SJB2" s="155"/>
      <c r="SJC2" s="155"/>
      <c r="SJD2" s="135"/>
      <c r="SJE2" s="135"/>
      <c r="SJF2" s="66"/>
      <c r="SJG2" s="74"/>
      <c r="SJH2" s="155"/>
      <c r="SJI2" s="155"/>
      <c r="SJJ2" s="135"/>
      <c r="SJK2" s="135"/>
      <c r="SJL2" s="66"/>
      <c r="SJM2" s="74"/>
      <c r="SJN2" s="155"/>
      <c r="SJO2" s="155"/>
      <c r="SJP2" s="135"/>
      <c r="SJQ2" s="135"/>
      <c r="SJR2" s="66"/>
      <c r="SJS2" s="74"/>
      <c r="SJT2" s="155"/>
      <c r="SJU2" s="155"/>
      <c r="SJV2" s="135"/>
      <c r="SJW2" s="135"/>
      <c r="SJX2" s="66"/>
      <c r="SJY2" s="74"/>
      <c r="SJZ2" s="155"/>
      <c r="SKA2" s="155"/>
      <c r="SKB2" s="135"/>
      <c r="SKC2" s="135"/>
      <c r="SKD2" s="66"/>
      <c r="SKE2" s="74"/>
      <c r="SKF2" s="155"/>
      <c r="SKG2" s="155"/>
      <c r="SKH2" s="135"/>
      <c r="SKI2" s="135"/>
      <c r="SKJ2" s="66"/>
      <c r="SKK2" s="74"/>
      <c r="SKL2" s="155"/>
      <c r="SKM2" s="155"/>
      <c r="SKN2" s="135"/>
      <c r="SKO2" s="135"/>
      <c r="SKP2" s="66"/>
      <c r="SKQ2" s="74"/>
      <c r="SKR2" s="155"/>
      <c r="SKS2" s="155"/>
      <c r="SKT2" s="135"/>
      <c r="SKU2" s="135"/>
      <c r="SKV2" s="66"/>
      <c r="SKW2" s="74"/>
      <c r="SKX2" s="155"/>
      <c r="SKY2" s="155"/>
      <c r="SKZ2" s="135"/>
      <c r="SLA2" s="135"/>
      <c r="SLB2" s="66"/>
      <c r="SLC2" s="74"/>
      <c r="SLD2" s="155"/>
      <c r="SLE2" s="155"/>
      <c r="SLF2" s="135"/>
      <c r="SLG2" s="135"/>
      <c r="SLH2" s="66"/>
      <c r="SLI2" s="74"/>
      <c r="SLJ2" s="155"/>
      <c r="SLK2" s="155"/>
      <c r="SLL2" s="135"/>
      <c r="SLM2" s="135"/>
      <c r="SLN2" s="66"/>
      <c r="SLO2" s="74"/>
      <c r="SLP2" s="155"/>
      <c r="SLQ2" s="155"/>
      <c r="SLR2" s="135"/>
      <c r="SLS2" s="135"/>
      <c r="SLT2" s="66"/>
      <c r="SLU2" s="74"/>
      <c r="SLV2" s="155"/>
      <c r="SLW2" s="155"/>
      <c r="SLX2" s="135"/>
      <c r="SLY2" s="135"/>
      <c r="SLZ2" s="66"/>
      <c r="SMA2" s="74"/>
      <c r="SMB2" s="155"/>
      <c r="SMC2" s="155"/>
      <c r="SMD2" s="135"/>
      <c r="SME2" s="135"/>
      <c r="SMF2" s="66"/>
      <c r="SMG2" s="74"/>
      <c r="SMH2" s="155"/>
      <c r="SMI2" s="155"/>
      <c r="SMJ2" s="135"/>
      <c r="SMK2" s="135"/>
      <c r="SML2" s="66"/>
      <c r="SMM2" s="74"/>
      <c r="SMN2" s="155"/>
      <c r="SMO2" s="155"/>
      <c r="SMP2" s="135"/>
      <c r="SMQ2" s="135"/>
      <c r="SMR2" s="66"/>
      <c r="SMS2" s="74"/>
      <c r="SMT2" s="155"/>
      <c r="SMU2" s="155"/>
      <c r="SMV2" s="135"/>
      <c r="SMW2" s="135"/>
      <c r="SMX2" s="66"/>
      <c r="SMY2" s="74"/>
      <c r="SMZ2" s="155"/>
      <c r="SNA2" s="155"/>
      <c r="SNB2" s="135"/>
      <c r="SNC2" s="135"/>
      <c r="SND2" s="66"/>
      <c r="SNE2" s="74"/>
      <c r="SNF2" s="155"/>
      <c r="SNG2" s="155"/>
      <c r="SNH2" s="135"/>
      <c r="SNI2" s="135"/>
      <c r="SNJ2" s="66"/>
      <c r="SNK2" s="74"/>
      <c r="SNL2" s="155"/>
      <c r="SNM2" s="155"/>
      <c r="SNN2" s="135"/>
      <c r="SNO2" s="135"/>
      <c r="SNP2" s="66"/>
      <c r="SNQ2" s="74"/>
      <c r="SNR2" s="155"/>
      <c r="SNS2" s="155"/>
      <c r="SNT2" s="135"/>
      <c r="SNU2" s="135"/>
      <c r="SNV2" s="66"/>
      <c r="SNW2" s="74"/>
      <c r="SNX2" s="155"/>
      <c r="SNY2" s="155"/>
      <c r="SNZ2" s="135"/>
      <c r="SOA2" s="135"/>
      <c r="SOB2" s="66"/>
      <c r="SOC2" s="74"/>
      <c r="SOD2" s="155"/>
      <c r="SOE2" s="155"/>
      <c r="SOF2" s="135"/>
      <c r="SOG2" s="135"/>
      <c r="SOH2" s="66"/>
      <c r="SOI2" s="74"/>
      <c r="SOJ2" s="155"/>
      <c r="SOK2" s="155"/>
      <c r="SOL2" s="135"/>
      <c r="SOM2" s="135"/>
      <c r="SON2" s="66"/>
      <c r="SOO2" s="74"/>
      <c r="SOP2" s="155"/>
      <c r="SOQ2" s="155"/>
      <c r="SOR2" s="135"/>
      <c r="SOS2" s="135"/>
      <c r="SOT2" s="66"/>
      <c r="SOU2" s="74"/>
      <c r="SOV2" s="155"/>
      <c r="SOW2" s="155"/>
      <c r="SOX2" s="135"/>
      <c r="SOY2" s="135"/>
      <c r="SOZ2" s="66"/>
      <c r="SPA2" s="74"/>
      <c r="SPB2" s="155"/>
      <c r="SPC2" s="155"/>
      <c r="SPD2" s="135"/>
      <c r="SPE2" s="135"/>
      <c r="SPF2" s="66"/>
      <c r="SPG2" s="74"/>
      <c r="SPH2" s="155"/>
      <c r="SPI2" s="155"/>
      <c r="SPJ2" s="135"/>
      <c r="SPK2" s="135"/>
      <c r="SPL2" s="66"/>
      <c r="SPM2" s="74"/>
      <c r="SPN2" s="155"/>
      <c r="SPO2" s="155"/>
      <c r="SPP2" s="135"/>
      <c r="SPQ2" s="135"/>
      <c r="SPR2" s="66"/>
      <c r="SPS2" s="74"/>
      <c r="SPT2" s="155"/>
      <c r="SPU2" s="155"/>
      <c r="SPV2" s="135"/>
      <c r="SPW2" s="135"/>
      <c r="SPX2" s="66"/>
      <c r="SPY2" s="74"/>
      <c r="SPZ2" s="155"/>
      <c r="SQA2" s="155"/>
      <c r="SQB2" s="135"/>
      <c r="SQC2" s="135"/>
      <c r="SQD2" s="66"/>
      <c r="SQE2" s="74"/>
      <c r="SQF2" s="155"/>
      <c r="SQG2" s="155"/>
      <c r="SQH2" s="135"/>
      <c r="SQI2" s="135"/>
      <c r="SQJ2" s="66"/>
      <c r="SQK2" s="74"/>
      <c r="SQL2" s="155"/>
      <c r="SQM2" s="155"/>
      <c r="SQN2" s="135"/>
      <c r="SQO2" s="135"/>
      <c r="SQP2" s="66"/>
      <c r="SQQ2" s="74"/>
      <c r="SQR2" s="155"/>
      <c r="SQS2" s="155"/>
      <c r="SQT2" s="135"/>
      <c r="SQU2" s="135"/>
      <c r="SQV2" s="66"/>
      <c r="SQW2" s="74"/>
      <c r="SQX2" s="155"/>
      <c r="SQY2" s="155"/>
      <c r="SQZ2" s="135"/>
      <c r="SRA2" s="135"/>
      <c r="SRB2" s="66"/>
      <c r="SRC2" s="74"/>
      <c r="SRD2" s="155"/>
      <c r="SRE2" s="155"/>
      <c r="SRF2" s="135"/>
      <c r="SRG2" s="135"/>
      <c r="SRH2" s="66"/>
      <c r="SRI2" s="74"/>
      <c r="SRJ2" s="155"/>
      <c r="SRK2" s="155"/>
      <c r="SRL2" s="135"/>
      <c r="SRM2" s="135"/>
      <c r="SRN2" s="66"/>
      <c r="SRO2" s="74"/>
      <c r="SRP2" s="155"/>
      <c r="SRQ2" s="155"/>
      <c r="SRR2" s="135"/>
      <c r="SRS2" s="135"/>
      <c r="SRT2" s="66"/>
      <c r="SRU2" s="74"/>
      <c r="SRV2" s="155"/>
      <c r="SRW2" s="155"/>
      <c r="SRX2" s="135"/>
      <c r="SRY2" s="135"/>
      <c r="SRZ2" s="66"/>
      <c r="SSA2" s="74"/>
      <c r="SSB2" s="155"/>
      <c r="SSC2" s="155"/>
      <c r="SSD2" s="135"/>
      <c r="SSE2" s="135"/>
      <c r="SSF2" s="66"/>
      <c r="SSG2" s="74"/>
      <c r="SSH2" s="155"/>
      <c r="SSI2" s="155"/>
      <c r="SSJ2" s="135"/>
      <c r="SSK2" s="135"/>
      <c r="SSL2" s="66"/>
      <c r="SSM2" s="74"/>
      <c r="SSN2" s="155"/>
      <c r="SSO2" s="155"/>
      <c r="SSP2" s="135"/>
      <c r="SSQ2" s="135"/>
      <c r="SSR2" s="66"/>
      <c r="SSS2" s="74"/>
      <c r="SST2" s="155"/>
      <c r="SSU2" s="155"/>
      <c r="SSV2" s="135"/>
      <c r="SSW2" s="135"/>
      <c r="SSX2" s="66"/>
      <c r="SSY2" s="74"/>
      <c r="SSZ2" s="155"/>
      <c r="STA2" s="155"/>
      <c r="STB2" s="135"/>
      <c r="STC2" s="135"/>
      <c r="STD2" s="66"/>
      <c r="STE2" s="74"/>
      <c r="STF2" s="155"/>
      <c r="STG2" s="155"/>
      <c r="STH2" s="135"/>
      <c r="STI2" s="135"/>
      <c r="STJ2" s="66"/>
      <c r="STK2" s="74"/>
      <c r="STL2" s="155"/>
      <c r="STM2" s="155"/>
      <c r="STN2" s="135"/>
      <c r="STO2" s="135"/>
      <c r="STP2" s="66"/>
      <c r="STQ2" s="74"/>
      <c r="STR2" s="155"/>
      <c r="STS2" s="155"/>
      <c r="STT2" s="135"/>
      <c r="STU2" s="135"/>
      <c r="STV2" s="66"/>
      <c r="STW2" s="74"/>
      <c r="STX2" s="155"/>
      <c r="STY2" s="155"/>
      <c r="STZ2" s="135"/>
      <c r="SUA2" s="135"/>
      <c r="SUB2" s="66"/>
      <c r="SUC2" s="74"/>
      <c r="SUD2" s="155"/>
      <c r="SUE2" s="155"/>
      <c r="SUF2" s="135"/>
      <c r="SUG2" s="135"/>
      <c r="SUH2" s="66"/>
      <c r="SUI2" s="74"/>
      <c r="SUJ2" s="155"/>
      <c r="SUK2" s="155"/>
      <c r="SUL2" s="135"/>
      <c r="SUM2" s="135"/>
      <c r="SUN2" s="66"/>
      <c r="SUO2" s="74"/>
      <c r="SUP2" s="155"/>
      <c r="SUQ2" s="155"/>
      <c r="SUR2" s="135"/>
      <c r="SUS2" s="135"/>
      <c r="SUT2" s="66"/>
      <c r="SUU2" s="74"/>
      <c r="SUV2" s="155"/>
      <c r="SUW2" s="155"/>
      <c r="SUX2" s="135"/>
      <c r="SUY2" s="135"/>
      <c r="SUZ2" s="66"/>
      <c r="SVA2" s="74"/>
      <c r="SVB2" s="155"/>
      <c r="SVC2" s="155"/>
      <c r="SVD2" s="135"/>
      <c r="SVE2" s="135"/>
      <c r="SVF2" s="66"/>
      <c r="SVG2" s="74"/>
      <c r="SVH2" s="155"/>
      <c r="SVI2" s="155"/>
      <c r="SVJ2" s="135"/>
      <c r="SVK2" s="135"/>
      <c r="SVL2" s="66"/>
      <c r="SVM2" s="74"/>
      <c r="SVN2" s="155"/>
      <c r="SVO2" s="155"/>
      <c r="SVP2" s="135"/>
      <c r="SVQ2" s="135"/>
      <c r="SVR2" s="66"/>
      <c r="SVS2" s="74"/>
      <c r="SVT2" s="155"/>
      <c r="SVU2" s="155"/>
      <c r="SVV2" s="135"/>
      <c r="SVW2" s="135"/>
      <c r="SVX2" s="66"/>
      <c r="SVY2" s="74"/>
      <c r="SVZ2" s="155"/>
      <c r="SWA2" s="155"/>
      <c r="SWB2" s="135"/>
      <c r="SWC2" s="135"/>
      <c r="SWD2" s="66"/>
      <c r="SWE2" s="74"/>
      <c r="SWF2" s="155"/>
      <c r="SWG2" s="155"/>
      <c r="SWH2" s="135"/>
      <c r="SWI2" s="135"/>
      <c r="SWJ2" s="66"/>
      <c r="SWK2" s="74"/>
      <c r="SWL2" s="155"/>
      <c r="SWM2" s="155"/>
      <c r="SWN2" s="135"/>
      <c r="SWO2" s="135"/>
      <c r="SWP2" s="66"/>
      <c r="SWQ2" s="74"/>
      <c r="SWR2" s="155"/>
      <c r="SWS2" s="155"/>
      <c r="SWT2" s="135"/>
      <c r="SWU2" s="135"/>
      <c r="SWV2" s="66"/>
      <c r="SWW2" s="74"/>
      <c r="SWX2" s="155"/>
      <c r="SWY2" s="155"/>
      <c r="SWZ2" s="135"/>
      <c r="SXA2" s="135"/>
      <c r="SXB2" s="66"/>
      <c r="SXC2" s="74"/>
      <c r="SXD2" s="155"/>
      <c r="SXE2" s="155"/>
      <c r="SXF2" s="135"/>
      <c r="SXG2" s="135"/>
      <c r="SXH2" s="66"/>
      <c r="SXI2" s="74"/>
      <c r="SXJ2" s="155"/>
      <c r="SXK2" s="155"/>
      <c r="SXL2" s="135"/>
      <c r="SXM2" s="135"/>
      <c r="SXN2" s="66"/>
      <c r="SXO2" s="74"/>
      <c r="SXP2" s="155"/>
      <c r="SXQ2" s="155"/>
      <c r="SXR2" s="135"/>
      <c r="SXS2" s="135"/>
      <c r="SXT2" s="66"/>
      <c r="SXU2" s="74"/>
      <c r="SXV2" s="155"/>
      <c r="SXW2" s="155"/>
      <c r="SXX2" s="135"/>
      <c r="SXY2" s="135"/>
      <c r="SXZ2" s="66"/>
      <c r="SYA2" s="74"/>
      <c r="SYB2" s="155"/>
      <c r="SYC2" s="155"/>
      <c r="SYD2" s="135"/>
      <c r="SYE2" s="135"/>
      <c r="SYF2" s="66"/>
      <c r="SYG2" s="74"/>
      <c r="SYH2" s="155"/>
      <c r="SYI2" s="155"/>
      <c r="SYJ2" s="135"/>
      <c r="SYK2" s="135"/>
      <c r="SYL2" s="66"/>
      <c r="SYM2" s="74"/>
      <c r="SYN2" s="155"/>
      <c r="SYO2" s="155"/>
      <c r="SYP2" s="135"/>
      <c r="SYQ2" s="135"/>
      <c r="SYR2" s="66"/>
      <c r="SYS2" s="74"/>
      <c r="SYT2" s="155"/>
      <c r="SYU2" s="155"/>
      <c r="SYV2" s="135"/>
      <c r="SYW2" s="135"/>
      <c r="SYX2" s="66"/>
      <c r="SYY2" s="74"/>
      <c r="SYZ2" s="155"/>
      <c r="SZA2" s="155"/>
      <c r="SZB2" s="135"/>
      <c r="SZC2" s="135"/>
      <c r="SZD2" s="66"/>
      <c r="SZE2" s="74"/>
      <c r="SZF2" s="155"/>
      <c r="SZG2" s="155"/>
      <c r="SZH2" s="135"/>
      <c r="SZI2" s="135"/>
      <c r="SZJ2" s="66"/>
      <c r="SZK2" s="74"/>
      <c r="SZL2" s="155"/>
      <c r="SZM2" s="155"/>
      <c r="SZN2" s="135"/>
      <c r="SZO2" s="135"/>
      <c r="SZP2" s="66"/>
      <c r="SZQ2" s="74"/>
      <c r="SZR2" s="155"/>
      <c r="SZS2" s="155"/>
      <c r="SZT2" s="135"/>
      <c r="SZU2" s="135"/>
      <c r="SZV2" s="66"/>
      <c r="SZW2" s="74"/>
      <c r="SZX2" s="155"/>
      <c r="SZY2" s="155"/>
      <c r="SZZ2" s="135"/>
      <c r="TAA2" s="135"/>
      <c r="TAB2" s="66"/>
      <c r="TAC2" s="74"/>
      <c r="TAD2" s="155"/>
      <c r="TAE2" s="155"/>
      <c r="TAF2" s="135"/>
      <c r="TAG2" s="135"/>
      <c r="TAH2" s="66"/>
      <c r="TAI2" s="74"/>
      <c r="TAJ2" s="155"/>
      <c r="TAK2" s="155"/>
      <c r="TAL2" s="135"/>
      <c r="TAM2" s="135"/>
      <c r="TAN2" s="66"/>
      <c r="TAO2" s="74"/>
      <c r="TAP2" s="155"/>
      <c r="TAQ2" s="155"/>
      <c r="TAR2" s="135"/>
      <c r="TAS2" s="135"/>
      <c r="TAT2" s="66"/>
      <c r="TAU2" s="74"/>
      <c r="TAV2" s="155"/>
      <c r="TAW2" s="155"/>
      <c r="TAX2" s="135"/>
      <c r="TAY2" s="135"/>
      <c r="TAZ2" s="66"/>
      <c r="TBA2" s="74"/>
      <c r="TBB2" s="155"/>
      <c r="TBC2" s="155"/>
      <c r="TBD2" s="135"/>
      <c r="TBE2" s="135"/>
      <c r="TBF2" s="66"/>
      <c r="TBG2" s="74"/>
      <c r="TBH2" s="155"/>
      <c r="TBI2" s="155"/>
      <c r="TBJ2" s="135"/>
      <c r="TBK2" s="135"/>
      <c r="TBL2" s="66"/>
      <c r="TBM2" s="74"/>
      <c r="TBN2" s="155"/>
      <c r="TBO2" s="155"/>
      <c r="TBP2" s="135"/>
      <c r="TBQ2" s="135"/>
      <c r="TBR2" s="66"/>
      <c r="TBS2" s="74"/>
      <c r="TBT2" s="155"/>
      <c r="TBU2" s="155"/>
      <c r="TBV2" s="135"/>
      <c r="TBW2" s="135"/>
      <c r="TBX2" s="66"/>
      <c r="TBY2" s="74"/>
      <c r="TBZ2" s="155"/>
      <c r="TCA2" s="155"/>
      <c r="TCB2" s="135"/>
      <c r="TCC2" s="135"/>
      <c r="TCD2" s="66"/>
      <c r="TCE2" s="74"/>
      <c r="TCF2" s="155"/>
      <c r="TCG2" s="155"/>
      <c r="TCH2" s="135"/>
      <c r="TCI2" s="135"/>
      <c r="TCJ2" s="66"/>
      <c r="TCK2" s="74"/>
      <c r="TCL2" s="155"/>
      <c r="TCM2" s="155"/>
      <c r="TCN2" s="135"/>
      <c r="TCO2" s="135"/>
      <c r="TCP2" s="66"/>
      <c r="TCQ2" s="74"/>
      <c r="TCR2" s="155"/>
      <c r="TCS2" s="155"/>
      <c r="TCT2" s="135"/>
      <c r="TCU2" s="135"/>
      <c r="TCV2" s="66"/>
      <c r="TCW2" s="74"/>
      <c r="TCX2" s="155"/>
      <c r="TCY2" s="155"/>
      <c r="TCZ2" s="135"/>
      <c r="TDA2" s="135"/>
      <c r="TDB2" s="66"/>
      <c r="TDC2" s="74"/>
      <c r="TDD2" s="155"/>
      <c r="TDE2" s="155"/>
      <c r="TDF2" s="135"/>
      <c r="TDG2" s="135"/>
      <c r="TDH2" s="66"/>
      <c r="TDI2" s="74"/>
      <c r="TDJ2" s="155"/>
      <c r="TDK2" s="155"/>
      <c r="TDL2" s="135"/>
      <c r="TDM2" s="135"/>
      <c r="TDN2" s="66"/>
      <c r="TDO2" s="74"/>
      <c r="TDP2" s="155"/>
      <c r="TDQ2" s="155"/>
      <c r="TDR2" s="135"/>
      <c r="TDS2" s="135"/>
      <c r="TDT2" s="66"/>
      <c r="TDU2" s="74"/>
      <c r="TDV2" s="155"/>
      <c r="TDW2" s="155"/>
      <c r="TDX2" s="135"/>
      <c r="TDY2" s="135"/>
      <c r="TDZ2" s="66"/>
      <c r="TEA2" s="74"/>
      <c r="TEB2" s="155"/>
      <c r="TEC2" s="155"/>
      <c r="TED2" s="135"/>
      <c r="TEE2" s="135"/>
      <c r="TEF2" s="66"/>
      <c r="TEG2" s="74"/>
      <c r="TEH2" s="155"/>
      <c r="TEI2" s="155"/>
      <c r="TEJ2" s="135"/>
      <c r="TEK2" s="135"/>
      <c r="TEL2" s="66"/>
      <c r="TEM2" s="74"/>
      <c r="TEN2" s="155"/>
      <c r="TEO2" s="155"/>
      <c r="TEP2" s="135"/>
      <c r="TEQ2" s="135"/>
      <c r="TER2" s="66"/>
      <c r="TES2" s="74"/>
      <c r="TET2" s="155"/>
      <c r="TEU2" s="155"/>
      <c r="TEV2" s="135"/>
      <c r="TEW2" s="135"/>
      <c r="TEX2" s="66"/>
      <c r="TEY2" s="74"/>
      <c r="TEZ2" s="155"/>
      <c r="TFA2" s="155"/>
      <c r="TFB2" s="135"/>
      <c r="TFC2" s="135"/>
      <c r="TFD2" s="66"/>
      <c r="TFE2" s="74"/>
      <c r="TFF2" s="155"/>
      <c r="TFG2" s="155"/>
      <c r="TFH2" s="135"/>
      <c r="TFI2" s="135"/>
      <c r="TFJ2" s="66"/>
      <c r="TFK2" s="74"/>
      <c r="TFL2" s="155"/>
      <c r="TFM2" s="155"/>
      <c r="TFN2" s="135"/>
      <c r="TFO2" s="135"/>
      <c r="TFP2" s="66"/>
      <c r="TFQ2" s="74"/>
      <c r="TFR2" s="155"/>
      <c r="TFS2" s="155"/>
      <c r="TFT2" s="135"/>
      <c r="TFU2" s="135"/>
      <c r="TFV2" s="66"/>
      <c r="TFW2" s="74"/>
      <c r="TFX2" s="155"/>
      <c r="TFY2" s="155"/>
      <c r="TFZ2" s="135"/>
      <c r="TGA2" s="135"/>
      <c r="TGB2" s="66"/>
      <c r="TGC2" s="74"/>
      <c r="TGD2" s="155"/>
      <c r="TGE2" s="155"/>
      <c r="TGF2" s="135"/>
      <c r="TGG2" s="135"/>
      <c r="TGH2" s="66"/>
      <c r="TGI2" s="74"/>
      <c r="TGJ2" s="155"/>
      <c r="TGK2" s="155"/>
      <c r="TGL2" s="135"/>
      <c r="TGM2" s="135"/>
      <c r="TGN2" s="66"/>
      <c r="TGO2" s="74"/>
      <c r="TGP2" s="155"/>
      <c r="TGQ2" s="155"/>
      <c r="TGR2" s="135"/>
      <c r="TGS2" s="135"/>
      <c r="TGT2" s="66"/>
      <c r="TGU2" s="74"/>
      <c r="TGV2" s="155"/>
      <c r="TGW2" s="155"/>
      <c r="TGX2" s="135"/>
      <c r="TGY2" s="135"/>
      <c r="TGZ2" s="66"/>
      <c r="THA2" s="74"/>
      <c r="THB2" s="155"/>
      <c r="THC2" s="155"/>
      <c r="THD2" s="135"/>
      <c r="THE2" s="135"/>
      <c r="THF2" s="66"/>
      <c r="THG2" s="74"/>
      <c r="THH2" s="155"/>
      <c r="THI2" s="155"/>
      <c r="THJ2" s="135"/>
      <c r="THK2" s="135"/>
      <c r="THL2" s="66"/>
      <c r="THM2" s="74"/>
      <c r="THN2" s="155"/>
      <c r="THO2" s="155"/>
      <c r="THP2" s="135"/>
      <c r="THQ2" s="135"/>
      <c r="THR2" s="66"/>
      <c r="THS2" s="74"/>
      <c r="THT2" s="155"/>
      <c r="THU2" s="155"/>
      <c r="THV2" s="135"/>
      <c r="THW2" s="135"/>
      <c r="THX2" s="66"/>
      <c r="THY2" s="74"/>
      <c r="THZ2" s="155"/>
      <c r="TIA2" s="155"/>
      <c r="TIB2" s="135"/>
      <c r="TIC2" s="135"/>
      <c r="TID2" s="66"/>
      <c r="TIE2" s="74"/>
      <c r="TIF2" s="155"/>
      <c r="TIG2" s="155"/>
      <c r="TIH2" s="135"/>
      <c r="TII2" s="135"/>
      <c r="TIJ2" s="66"/>
      <c r="TIK2" s="74"/>
      <c r="TIL2" s="155"/>
      <c r="TIM2" s="155"/>
      <c r="TIN2" s="135"/>
      <c r="TIO2" s="135"/>
      <c r="TIP2" s="66"/>
      <c r="TIQ2" s="74"/>
      <c r="TIR2" s="155"/>
      <c r="TIS2" s="155"/>
      <c r="TIT2" s="135"/>
      <c r="TIU2" s="135"/>
      <c r="TIV2" s="66"/>
      <c r="TIW2" s="74"/>
      <c r="TIX2" s="155"/>
      <c r="TIY2" s="155"/>
      <c r="TIZ2" s="135"/>
      <c r="TJA2" s="135"/>
      <c r="TJB2" s="66"/>
      <c r="TJC2" s="74"/>
      <c r="TJD2" s="155"/>
      <c r="TJE2" s="155"/>
      <c r="TJF2" s="135"/>
      <c r="TJG2" s="135"/>
      <c r="TJH2" s="66"/>
      <c r="TJI2" s="74"/>
      <c r="TJJ2" s="155"/>
      <c r="TJK2" s="155"/>
      <c r="TJL2" s="135"/>
      <c r="TJM2" s="135"/>
      <c r="TJN2" s="66"/>
      <c r="TJO2" s="74"/>
      <c r="TJP2" s="155"/>
      <c r="TJQ2" s="155"/>
      <c r="TJR2" s="135"/>
      <c r="TJS2" s="135"/>
      <c r="TJT2" s="66"/>
      <c r="TJU2" s="74"/>
      <c r="TJV2" s="155"/>
      <c r="TJW2" s="155"/>
      <c r="TJX2" s="135"/>
      <c r="TJY2" s="135"/>
      <c r="TJZ2" s="66"/>
      <c r="TKA2" s="74"/>
      <c r="TKB2" s="155"/>
      <c r="TKC2" s="155"/>
      <c r="TKD2" s="135"/>
      <c r="TKE2" s="135"/>
      <c r="TKF2" s="66"/>
      <c r="TKG2" s="74"/>
      <c r="TKH2" s="155"/>
      <c r="TKI2" s="155"/>
      <c r="TKJ2" s="135"/>
      <c r="TKK2" s="135"/>
      <c r="TKL2" s="66"/>
      <c r="TKM2" s="74"/>
      <c r="TKN2" s="155"/>
      <c r="TKO2" s="155"/>
      <c r="TKP2" s="135"/>
      <c r="TKQ2" s="135"/>
      <c r="TKR2" s="66"/>
      <c r="TKS2" s="74"/>
      <c r="TKT2" s="155"/>
      <c r="TKU2" s="155"/>
      <c r="TKV2" s="135"/>
      <c r="TKW2" s="135"/>
      <c r="TKX2" s="66"/>
      <c r="TKY2" s="74"/>
      <c r="TKZ2" s="155"/>
      <c r="TLA2" s="155"/>
      <c r="TLB2" s="135"/>
      <c r="TLC2" s="135"/>
      <c r="TLD2" s="66"/>
      <c r="TLE2" s="74"/>
      <c r="TLF2" s="155"/>
      <c r="TLG2" s="155"/>
      <c r="TLH2" s="135"/>
      <c r="TLI2" s="135"/>
      <c r="TLJ2" s="66"/>
      <c r="TLK2" s="74"/>
      <c r="TLL2" s="155"/>
      <c r="TLM2" s="155"/>
      <c r="TLN2" s="135"/>
      <c r="TLO2" s="135"/>
      <c r="TLP2" s="66"/>
      <c r="TLQ2" s="74"/>
      <c r="TLR2" s="155"/>
      <c r="TLS2" s="155"/>
      <c r="TLT2" s="135"/>
      <c r="TLU2" s="135"/>
      <c r="TLV2" s="66"/>
      <c r="TLW2" s="74"/>
      <c r="TLX2" s="155"/>
      <c r="TLY2" s="155"/>
      <c r="TLZ2" s="135"/>
      <c r="TMA2" s="135"/>
      <c r="TMB2" s="66"/>
      <c r="TMC2" s="74"/>
      <c r="TMD2" s="155"/>
      <c r="TME2" s="155"/>
      <c r="TMF2" s="135"/>
      <c r="TMG2" s="135"/>
      <c r="TMH2" s="66"/>
      <c r="TMI2" s="74"/>
      <c r="TMJ2" s="155"/>
      <c r="TMK2" s="155"/>
      <c r="TML2" s="135"/>
      <c r="TMM2" s="135"/>
      <c r="TMN2" s="66"/>
      <c r="TMO2" s="74"/>
      <c r="TMP2" s="155"/>
      <c r="TMQ2" s="155"/>
      <c r="TMR2" s="135"/>
      <c r="TMS2" s="135"/>
      <c r="TMT2" s="66"/>
      <c r="TMU2" s="74"/>
      <c r="TMV2" s="155"/>
      <c r="TMW2" s="155"/>
      <c r="TMX2" s="135"/>
      <c r="TMY2" s="135"/>
      <c r="TMZ2" s="66"/>
      <c r="TNA2" s="74"/>
      <c r="TNB2" s="155"/>
      <c r="TNC2" s="155"/>
      <c r="TND2" s="135"/>
      <c r="TNE2" s="135"/>
      <c r="TNF2" s="66"/>
      <c r="TNG2" s="74"/>
      <c r="TNH2" s="155"/>
      <c r="TNI2" s="155"/>
      <c r="TNJ2" s="135"/>
      <c r="TNK2" s="135"/>
      <c r="TNL2" s="66"/>
      <c r="TNM2" s="74"/>
      <c r="TNN2" s="155"/>
      <c r="TNO2" s="155"/>
      <c r="TNP2" s="135"/>
      <c r="TNQ2" s="135"/>
      <c r="TNR2" s="66"/>
      <c r="TNS2" s="74"/>
      <c r="TNT2" s="155"/>
      <c r="TNU2" s="155"/>
      <c r="TNV2" s="135"/>
      <c r="TNW2" s="135"/>
      <c r="TNX2" s="66"/>
      <c r="TNY2" s="74"/>
      <c r="TNZ2" s="155"/>
      <c r="TOA2" s="155"/>
      <c r="TOB2" s="135"/>
      <c r="TOC2" s="135"/>
      <c r="TOD2" s="66"/>
      <c r="TOE2" s="74"/>
      <c r="TOF2" s="155"/>
      <c r="TOG2" s="155"/>
      <c r="TOH2" s="135"/>
      <c r="TOI2" s="135"/>
      <c r="TOJ2" s="66"/>
      <c r="TOK2" s="74"/>
      <c r="TOL2" s="155"/>
      <c r="TOM2" s="155"/>
      <c r="TON2" s="135"/>
      <c r="TOO2" s="135"/>
      <c r="TOP2" s="66"/>
      <c r="TOQ2" s="74"/>
      <c r="TOR2" s="155"/>
      <c r="TOS2" s="155"/>
      <c r="TOT2" s="135"/>
      <c r="TOU2" s="135"/>
      <c r="TOV2" s="66"/>
      <c r="TOW2" s="74"/>
      <c r="TOX2" s="155"/>
      <c r="TOY2" s="155"/>
      <c r="TOZ2" s="135"/>
      <c r="TPA2" s="135"/>
      <c r="TPB2" s="66"/>
      <c r="TPC2" s="74"/>
      <c r="TPD2" s="155"/>
      <c r="TPE2" s="155"/>
      <c r="TPF2" s="135"/>
      <c r="TPG2" s="135"/>
      <c r="TPH2" s="66"/>
      <c r="TPI2" s="74"/>
      <c r="TPJ2" s="155"/>
      <c r="TPK2" s="155"/>
      <c r="TPL2" s="135"/>
      <c r="TPM2" s="135"/>
      <c r="TPN2" s="66"/>
      <c r="TPO2" s="74"/>
      <c r="TPP2" s="155"/>
      <c r="TPQ2" s="155"/>
      <c r="TPR2" s="135"/>
      <c r="TPS2" s="135"/>
      <c r="TPT2" s="66"/>
      <c r="TPU2" s="74"/>
      <c r="TPV2" s="155"/>
      <c r="TPW2" s="155"/>
      <c r="TPX2" s="135"/>
      <c r="TPY2" s="135"/>
      <c r="TPZ2" s="66"/>
      <c r="TQA2" s="74"/>
      <c r="TQB2" s="155"/>
      <c r="TQC2" s="155"/>
      <c r="TQD2" s="135"/>
      <c r="TQE2" s="135"/>
      <c r="TQF2" s="66"/>
      <c r="TQG2" s="74"/>
      <c r="TQH2" s="155"/>
      <c r="TQI2" s="155"/>
      <c r="TQJ2" s="135"/>
      <c r="TQK2" s="135"/>
      <c r="TQL2" s="66"/>
      <c r="TQM2" s="74"/>
      <c r="TQN2" s="155"/>
      <c r="TQO2" s="155"/>
      <c r="TQP2" s="135"/>
      <c r="TQQ2" s="135"/>
      <c r="TQR2" s="66"/>
      <c r="TQS2" s="74"/>
      <c r="TQT2" s="155"/>
      <c r="TQU2" s="155"/>
      <c r="TQV2" s="135"/>
      <c r="TQW2" s="135"/>
      <c r="TQX2" s="66"/>
      <c r="TQY2" s="74"/>
      <c r="TQZ2" s="155"/>
      <c r="TRA2" s="155"/>
      <c r="TRB2" s="135"/>
      <c r="TRC2" s="135"/>
      <c r="TRD2" s="66"/>
      <c r="TRE2" s="74"/>
      <c r="TRF2" s="155"/>
      <c r="TRG2" s="155"/>
      <c r="TRH2" s="135"/>
      <c r="TRI2" s="135"/>
      <c r="TRJ2" s="66"/>
      <c r="TRK2" s="74"/>
      <c r="TRL2" s="155"/>
      <c r="TRM2" s="155"/>
      <c r="TRN2" s="135"/>
      <c r="TRO2" s="135"/>
      <c r="TRP2" s="66"/>
      <c r="TRQ2" s="74"/>
      <c r="TRR2" s="155"/>
      <c r="TRS2" s="155"/>
      <c r="TRT2" s="135"/>
      <c r="TRU2" s="135"/>
      <c r="TRV2" s="66"/>
      <c r="TRW2" s="74"/>
      <c r="TRX2" s="155"/>
      <c r="TRY2" s="155"/>
      <c r="TRZ2" s="135"/>
      <c r="TSA2" s="135"/>
      <c r="TSB2" s="66"/>
      <c r="TSC2" s="74"/>
      <c r="TSD2" s="155"/>
      <c r="TSE2" s="155"/>
      <c r="TSF2" s="135"/>
      <c r="TSG2" s="135"/>
      <c r="TSH2" s="66"/>
      <c r="TSI2" s="74"/>
      <c r="TSJ2" s="155"/>
      <c r="TSK2" s="155"/>
      <c r="TSL2" s="135"/>
      <c r="TSM2" s="135"/>
      <c r="TSN2" s="66"/>
      <c r="TSO2" s="74"/>
      <c r="TSP2" s="155"/>
      <c r="TSQ2" s="155"/>
      <c r="TSR2" s="135"/>
      <c r="TSS2" s="135"/>
      <c r="TST2" s="66"/>
      <c r="TSU2" s="74"/>
      <c r="TSV2" s="155"/>
      <c r="TSW2" s="155"/>
      <c r="TSX2" s="135"/>
      <c r="TSY2" s="135"/>
      <c r="TSZ2" s="66"/>
      <c r="TTA2" s="74"/>
      <c r="TTB2" s="155"/>
      <c r="TTC2" s="155"/>
      <c r="TTD2" s="135"/>
      <c r="TTE2" s="135"/>
      <c r="TTF2" s="66"/>
      <c r="TTG2" s="74"/>
      <c r="TTH2" s="155"/>
      <c r="TTI2" s="155"/>
      <c r="TTJ2" s="135"/>
      <c r="TTK2" s="135"/>
      <c r="TTL2" s="66"/>
      <c r="TTM2" s="74"/>
      <c r="TTN2" s="155"/>
      <c r="TTO2" s="155"/>
      <c r="TTP2" s="135"/>
      <c r="TTQ2" s="135"/>
      <c r="TTR2" s="66"/>
      <c r="TTS2" s="74"/>
      <c r="TTT2" s="155"/>
      <c r="TTU2" s="155"/>
      <c r="TTV2" s="135"/>
      <c r="TTW2" s="135"/>
      <c r="TTX2" s="66"/>
      <c r="TTY2" s="74"/>
      <c r="TTZ2" s="155"/>
      <c r="TUA2" s="155"/>
      <c r="TUB2" s="135"/>
      <c r="TUC2" s="135"/>
      <c r="TUD2" s="66"/>
      <c r="TUE2" s="74"/>
      <c r="TUF2" s="155"/>
      <c r="TUG2" s="155"/>
      <c r="TUH2" s="135"/>
      <c r="TUI2" s="135"/>
      <c r="TUJ2" s="66"/>
      <c r="TUK2" s="74"/>
      <c r="TUL2" s="155"/>
      <c r="TUM2" s="155"/>
      <c r="TUN2" s="135"/>
      <c r="TUO2" s="135"/>
      <c r="TUP2" s="66"/>
      <c r="TUQ2" s="74"/>
      <c r="TUR2" s="155"/>
      <c r="TUS2" s="155"/>
      <c r="TUT2" s="135"/>
      <c r="TUU2" s="135"/>
      <c r="TUV2" s="66"/>
      <c r="TUW2" s="74"/>
      <c r="TUX2" s="155"/>
      <c r="TUY2" s="155"/>
      <c r="TUZ2" s="135"/>
      <c r="TVA2" s="135"/>
      <c r="TVB2" s="66"/>
      <c r="TVC2" s="74"/>
      <c r="TVD2" s="155"/>
      <c r="TVE2" s="155"/>
      <c r="TVF2" s="135"/>
      <c r="TVG2" s="135"/>
      <c r="TVH2" s="66"/>
      <c r="TVI2" s="74"/>
      <c r="TVJ2" s="155"/>
      <c r="TVK2" s="155"/>
      <c r="TVL2" s="135"/>
      <c r="TVM2" s="135"/>
      <c r="TVN2" s="66"/>
      <c r="TVO2" s="74"/>
      <c r="TVP2" s="155"/>
      <c r="TVQ2" s="155"/>
      <c r="TVR2" s="135"/>
      <c r="TVS2" s="135"/>
      <c r="TVT2" s="66"/>
      <c r="TVU2" s="74"/>
      <c r="TVV2" s="155"/>
      <c r="TVW2" s="155"/>
      <c r="TVX2" s="135"/>
      <c r="TVY2" s="135"/>
      <c r="TVZ2" s="66"/>
      <c r="TWA2" s="74"/>
      <c r="TWB2" s="155"/>
      <c r="TWC2" s="155"/>
      <c r="TWD2" s="135"/>
      <c r="TWE2" s="135"/>
      <c r="TWF2" s="66"/>
      <c r="TWG2" s="74"/>
      <c r="TWH2" s="155"/>
      <c r="TWI2" s="155"/>
      <c r="TWJ2" s="135"/>
      <c r="TWK2" s="135"/>
      <c r="TWL2" s="66"/>
      <c r="TWM2" s="74"/>
      <c r="TWN2" s="155"/>
      <c r="TWO2" s="155"/>
      <c r="TWP2" s="135"/>
      <c r="TWQ2" s="135"/>
      <c r="TWR2" s="66"/>
      <c r="TWS2" s="74"/>
      <c r="TWT2" s="155"/>
      <c r="TWU2" s="155"/>
      <c r="TWV2" s="135"/>
      <c r="TWW2" s="135"/>
      <c r="TWX2" s="66"/>
      <c r="TWY2" s="74"/>
      <c r="TWZ2" s="155"/>
      <c r="TXA2" s="155"/>
      <c r="TXB2" s="135"/>
      <c r="TXC2" s="135"/>
      <c r="TXD2" s="66"/>
      <c r="TXE2" s="74"/>
      <c r="TXF2" s="155"/>
      <c r="TXG2" s="155"/>
      <c r="TXH2" s="135"/>
      <c r="TXI2" s="135"/>
      <c r="TXJ2" s="66"/>
      <c r="TXK2" s="74"/>
      <c r="TXL2" s="155"/>
      <c r="TXM2" s="155"/>
      <c r="TXN2" s="135"/>
      <c r="TXO2" s="135"/>
      <c r="TXP2" s="66"/>
      <c r="TXQ2" s="74"/>
      <c r="TXR2" s="155"/>
      <c r="TXS2" s="155"/>
      <c r="TXT2" s="135"/>
      <c r="TXU2" s="135"/>
      <c r="TXV2" s="66"/>
      <c r="TXW2" s="74"/>
      <c r="TXX2" s="155"/>
      <c r="TXY2" s="155"/>
      <c r="TXZ2" s="135"/>
      <c r="TYA2" s="135"/>
      <c r="TYB2" s="66"/>
      <c r="TYC2" s="74"/>
      <c r="TYD2" s="155"/>
      <c r="TYE2" s="155"/>
      <c r="TYF2" s="135"/>
      <c r="TYG2" s="135"/>
      <c r="TYH2" s="66"/>
      <c r="TYI2" s="74"/>
      <c r="TYJ2" s="155"/>
      <c r="TYK2" s="155"/>
      <c r="TYL2" s="135"/>
      <c r="TYM2" s="135"/>
      <c r="TYN2" s="66"/>
      <c r="TYO2" s="74"/>
      <c r="TYP2" s="155"/>
      <c r="TYQ2" s="155"/>
      <c r="TYR2" s="135"/>
      <c r="TYS2" s="135"/>
      <c r="TYT2" s="66"/>
      <c r="TYU2" s="74"/>
      <c r="TYV2" s="155"/>
      <c r="TYW2" s="155"/>
      <c r="TYX2" s="135"/>
      <c r="TYY2" s="135"/>
      <c r="TYZ2" s="66"/>
      <c r="TZA2" s="74"/>
      <c r="TZB2" s="155"/>
      <c r="TZC2" s="155"/>
      <c r="TZD2" s="135"/>
      <c r="TZE2" s="135"/>
      <c r="TZF2" s="66"/>
      <c r="TZG2" s="74"/>
      <c r="TZH2" s="155"/>
      <c r="TZI2" s="155"/>
      <c r="TZJ2" s="135"/>
      <c r="TZK2" s="135"/>
      <c r="TZL2" s="66"/>
      <c r="TZM2" s="74"/>
      <c r="TZN2" s="155"/>
      <c r="TZO2" s="155"/>
      <c r="TZP2" s="135"/>
      <c r="TZQ2" s="135"/>
      <c r="TZR2" s="66"/>
      <c r="TZS2" s="74"/>
      <c r="TZT2" s="155"/>
      <c r="TZU2" s="155"/>
      <c r="TZV2" s="135"/>
      <c r="TZW2" s="135"/>
      <c r="TZX2" s="66"/>
      <c r="TZY2" s="74"/>
      <c r="TZZ2" s="155"/>
      <c r="UAA2" s="155"/>
      <c r="UAB2" s="135"/>
      <c r="UAC2" s="135"/>
      <c r="UAD2" s="66"/>
      <c r="UAE2" s="74"/>
      <c r="UAF2" s="155"/>
      <c r="UAG2" s="155"/>
      <c r="UAH2" s="135"/>
      <c r="UAI2" s="135"/>
      <c r="UAJ2" s="66"/>
      <c r="UAK2" s="74"/>
      <c r="UAL2" s="155"/>
      <c r="UAM2" s="155"/>
      <c r="UAN2" s="135"/>
      <c r="UAO2" s="135"/>
      <c r="UAP2" s="66"/>
      <c r="UAQ2" s="74"/>
      <c r="UAR2" s="155"/>
      <c r="UAS2" s="155"/>
      <c r="UAT2" s="135"/>
      <c r="UAU2" s="135"/>
      <c r="UAV2" s="66"/>
      <c r="UAW2" s="74"/>
      <c r="UAX2" s="155"/>
      <c r="UAY2" s="155"/>
      <c r="UAZ2" s="135"/>
      <c r="UBA2" s="135"/>
      <c r="UBB2" s="66"/>
      <c r="UBC2" s="74"/>
      <c r="UBD2" s="155"/>
      <c r="UBE2" s="155"/>
      <c r="UBF2" s="135"/>
      <c r="UBG2" s="135"/>
      <c r="UBH2" s="66"/>
      <c r="UBI2" s="74"/>
      <c r="UBJ2" s="155"/>
      <c r="UBK2" s="155"/>
      <c r="UBL2" s="135"/>
      <c r="UBM2" s="135"/>
      <c r="UBN2" s="66"/>
      <c r="UBO2" s="74"/>
      <c r="UBP2" s="155"/>
      <c r="UBQ2" s="155"/>
      <c r="UBR2" s="135"/>
      <c r="UBS2" s="135"/>
      <c r="UBT2" s="66"/>
      <c r="UBU2" s="74"/>
      <c r="UBV2" s="155"/>
      <c r="UBW2" s="155"/>
      <c r="UBX2" s="135"/>
      <c r="UBY2" s="135"/>
      <c r="UBZ2" s="66"/>
      <c r="UCA2" s="74"/>
      <c r="UCB2" s="155"/>
      <c r="UCC2" s="155"/>
      <c r="UCD2" s="135"/>
      <c r="UCE2" s="135"/>
      <c r="UCF2" s="66"/>
      <c r="UCG2" s="74"/>
      <c r="UCH2" s="155"/>
      <c r="UCI2" s="155"/>
      <c r="UCJ2" s="135"/>
      <c r="UCK2" s="135"/>
      <c r="UCL2" s="66"/>
      <c r="UCM2" s="74"/>
      <c r="UCN2" s="155"/>
      <c r="UCO2" s="155"/>
      <c r="UCP2" s="135"/>
      <c r="UCQ2" s="135"/>
      <c r="UCR2" s="66"/>
      <c r="UCS2" s="74"/>
      <c r="UCT2" s="155"/>
      <c r="UCU2" s="155"/>
      <c r="UCV2" s="135"/>
      <c r="UCW2" s="135"/>
      <c r="UCX2" s="66"/>
      <c r="UCY2" s="74"/>
      <c r="UCZ2" s="155"/>
      <c r="UDA2" s="155"/>
      <c r="UDB2" s="135"/>
      <c r="UDC2" s="135"/>
      <c r="UDD2" s="66"/>
      <c r="UDE2" s="74"/>
      <c r="UDF2" s="155"/>
      <c r="UDG2" s="155"/>
      <c r="UDH2" s="135"/>
      <c r="UDI2" s="135"/>
      <c r="UDJ2" s="66"/>
      <c r="UDK2" s="74"/>
      <c r="UDL2" s="155"/>
      <c r="UDM2" s="155"/>
      <c r="UDN2" s="135"/>
      <c r="UDO2" s="135"/>
      <c r="UDP2" s="66"/>
      <c r="UDQ2" s="74"/>
      <c r="UDR2" s="155"/>
      <c r="UDS2" s="155"/>
      <c r="UDT2" s="135"/>
      <c r="UDU2" s="135"/>
      <c r="UDV2" s="66"/>
      <c r="UDW2" s="74"/>
      <c r="UDX2" s="155"/>
      <c r="UDY2" s="155"/>
      <c r="UDZ2" s="135"/>
      <c r="UEA2" s="135"/>
      <c r="UEB2" s="66"/>
      <c r="UEC2" s="74"/>
      <c r="UED2" s="155"/>
      <c r="UEE2" s="155"/>
      <c r="UEF2" s="135"/>
      <c r="UEG2" s="135"/>
      <c r="UEH2" s="66"/>
      <c r="UEI2" s="74"/>
      <c r="UEJ2" s="155"/>
      <c r="UEK2" s="155"/>
      <c r="UEL2" s="135"/>
      <c r="UEM2" s="135"/>
      <c r="UEN2" s="66"/>
      <c r="UEO2" s="74"/>
      <c r="UEP2" s="155"/>
      <c r="UEQ2" s="155"/>
      <c r="UER2" s="135"/>
      <c r="UES2" s="135"/>
      <c r="UET2" s="66"/>
      <c r="UEU2" s="74"/>
      <c r="UEV2" s="155"/>
      <c r="UEW2" s="155"/>
      <c r="UEX2" s="135"/>
      <c r="UEY2" s="135"/>
      <c r="UEZ2" s="66"/>
      <c r="UFA2" s="74"/>
      <c r="UFB2" s="155"/>
      <c r="UFC2" s="155"/>
      <c r="UFD2" s="135"/>
      <c r="UFE2" s="135"/>
      <c r="UFF2" s="66"/>
      <c r="UFG2" s="74"/>
      <c r="UFH2" s="155"/>
      <c r="UFI2" s="155"/>
      <c r="UFJ2" s="135"/>
      <c r="UFK2" s="135"/>
      <c r="UFL2" s="66"/>
      <c r="UFM2" s="74"/>
      <c r="UFN2" s="155"/>
      <c r="UFO2" s="155"/>
      <c r="UFP2" s="135"/>
      <c r="UFQ2" s="135"/>
      <c r="UFR2" s="66"/>
      <c r="UFS2" s="74"/>
      <c r="UFT2" s="155"/>
      <c r="UFU2" s="155"/>
      <c r="UFV2" s="135"/>
      <c r="UFW2" s="135"/>
      <c r="UFX2" s="66"/>
      <c r="UFY2" s="74"/>
      <c r="UFZ2" s="155"/>
      <c r="UGA2" s="155"/>
      <c r="UGB2" s="135"/>
      <c r="UGC2" s="135"/>
      <c r="UGD2" s="66"/>
      <c r="UGE2" s="74"/>
      <c r="UGF2" s="155"/>
      <c r="UGG2" s="155"/>
      <c r="UGH2" s="135"/>
      <c r="UGI2" s="135"/>
      <c r="UGJ2" s="66"/>
      <c r="UGK2" s="74"/>
      <c r="UGL2" s="155"/>
      <c r="UGM2" s="155"/>
      <c r="UGN2" s="135"/>
      <c r="UGO2" s="135"/>
      <c r="UGP2" s="66"/>
      <c r="UGQ2" s="74"/>
      <c r="UGR2" s="155"/>
      <c r="UGS2" s="155"/>
      <c r="UGT2" s="135"/>
      <c r="UGU2" s="135"/>
      <c r="UGV2" s="66"/>
      <c r="UGW2" s="74"/>
      <c r="UGX2" s="155"/>
      <c r="UGY2" s="155"/>
      <c r="UGZ2" s="135"/>
      <c r="UHA2" s="135"/>
      <c r="UHB2" s="66"/>
      <c r="UHC2" s="74"/>
      <c r="UHD2" s="155"/>
      <c r="UHE2" s="155"/>
      <c r="UHF2" s="135"/>
      <c r="UHG2" s="135"/>
      <c r="UHH2" s="66"/>
      <c r="UHI2" s="74"/>
      <c r="UHJ2" s="155"/>
      <c r="UHK2" s="155"/>
      <c r="UHL2" s="135"/>
      <c r="UHM2" s="135"/>
      <c r="UHN2" s="66"/>
      <c r="UHO2" s="74"/>
      <c r="UHP2" s="155"/>
      <c r="UHQ2" s="155"/>
      <c r="UHR2" s="135"/>
      <c r="UHS2" s="135"/>
      <c r="UHT2" s="66"/>
      <c r="UHU2" s="74"/>
      <c r="UHV2" s="155"/>
      <c r="UHW2" s="155"/>
      <c r="UHX2" s="135"/>
      <c r="UHY2" s="135"/>
      <c r="UHZ2" s="66"/>
      <c r="UIA2" s="74"/>
      <c r="UIB2" s="155"/>
      <c r="UIC2" s="155"/>
      <c r="UID2" s="135"/>
      <c r="UIE2" s="135"/>
      <c r="UIF2" s="66"/>
      <c r="UIG2" s="74"/>
      <c r="UIH2" s="155"/>
      <c r="UII2" s="155"/>
      <c r="UIJ2" s="135"/>
      <c r="UIK2" s="135"/>
      <c r="UIL2" s="66"/>
      <c r="UIM2" s="74"/>
      <c r="UIN2" s="155"/>
      <c r="UIO2" s="155"/>
      <c r="UIP2" s="135"/>
      <c r="UIQ2" s="135"/>
      <c r="UIR2" s="66"/>
      <c r="UIS2" s="74"/>
      <c r="UIT2" s="155"/>
      <c r="UIU2" s="155"/>
      <c r="UIV2" s="135"/>
      <c r="UIW2" s="135"/>
      <c r="UIX2" s="66"/>
      <c r="UIY2" s="74"/>
      <c r="UIZ2" s="155"/>
      <c r="UJA2" s="155"/>
      <c r="UJB2" s="135"/>
      <c r="UJC2" s="135"/>
      <c r="UJD2" s="66"/>
      <c r="UJE2" s="74"/>
      <c r="UJF2" s="155"/>
      <c r="UJG2" s="155"/>
      <c r="UJH2" s="135"/>
      <c r="UJI2" s="135"/>
      <c r="UJJ2" s="66"/>
      <c r="UJK2" s="74"/>
      <c r="UJL2" s="155"/>
      <c r="UJM2" s="155"/>
      <c r="UJN2" s="135"/>
      <c r="UJO2" s="135"/>
      <c r="UJP2" s="66"/>
      <c r="UJQ2" s="74"/>
      <c r="UJR2" s="155"/>
      <c r="UJS2" s="155"/>
      <c r="UJT2" s="135"/>
      <c r="UJU2" s="135"/>
      <c r="UJV2" s="66"/>
      <c r="UJW2" s="74"/>
      <c r="UJX2" s="155"/>
      <c r="UJY2" s="155"/>
      <c r="UJZ2" s="135"/>
      <c r="UKA2" s="135"/>
      <c r="UKB2" s="66"/>
      <c r="UKC2" s="74"/>
      <c r="UKD2" s="155"/>
      <c r="UKE2" s="155"/>
      <c r="UKF2" s="135"/>
      <c r="UKG2" s="135"/>
      <c r="UKH2" s="66"/>
      <c r="UKI2" s="74"/>
      <c r="UKJ2" s="155"/>
      <c r="UKK2" s="155"/>
      <c r="UKL2" s="135"/>
      <c r="UKM2" s="135"/>
      <c r="UKN2" s="66"/>
      <c r="UKO2" s="74"/>
      <c r="UKP2" s="155"/>
      <c r="UKQ2" s="155"/>
      <c r="UKR2" s="135"/>
      <c r="UKS2" s="135"/>
      <c r="UKT2" s="66"/>
      <c r="UKU2" s="74"/>
      <c r="UKV2" s="155"/>
      <c r="UKW2" s="155"/>
      <c r="UKX2" s="135"/>
      <c r="UKY2" s="135"/>
      <c r="UKZ2" s="66"/>
      <c r="ULA2" s="74"/>
      <c r="ULB2" s="155"/>
      <c r="ULC2" s="155"/>
      <c r="ULD2" s="135"/>
      <c r="ULE2" s="135"/>
      <c r="ULF2" s="66"/>
      <c r="ULG2" s="74"/>
      <c r="ULH2" s="155"/>
      <c r="ULI2" s="155"/>
      <c r="ULJ2" s="135"/>
      <c r="ULK2" s="135"/>
      <c r="ULL2" s="66"/>
      <c r="ULM2" s="74"/>
      <c r="ULN2" s="155"/>
      <c r="ULO2" s="155"/>
      <c r="ULP2" s="135"/>
      <c r="ULQ2" s="135"/>
      <c r="ULR2" s="66"/>
      <c r="ULS2" s="74"/>
      <c r="ULT2" s="155"/>
      <c r="ULU2" s="155"/>
      <c r="ULV2" s="135"/>
      <c r="ULW2" s="135"/>
      <c r="ULX2" s="66"/>
      <c r="ULY2" s="74"/>
      <c r="ULZ2" s="155"/>
      <c r="UMA2" s="155"/>
      <c r="UMB2" s="135"/>
      <c r="UMC2" s="135"/>
      <c r="UMD2" s="66"/>
      <c r="UME2" s="74"/>
      <c r="UMF2" s="155"/>
      <c r="UMG2" s="155"/>
      <c r="UMH2" s="135"/>
      <c r="UMI2" s="135"/>
      <c r="UMJ2" s="66"/>
      <c r="UMK2" s="74"/>
      <c r="UML2" s="155"/>
      <c r="UMM2" s="155"/>
      <c r="UMN2" s="135"/>
      <c r="UMO2" s="135"/>
      <c r="UMP2" s="66"/>
      <c r="UMQ2" s="74"/>
      <c r="UMR2" s="155"/>
      <c r="UMS2" s="155"/>
      <c r="UMT2" s="135"/>
      <c r="UMU2" s="135"/>
      <c r="UMV2" s="66"/>
      <c r="UMW2" s="74"/>
      <c r="UMX2" s="155"/>
      <c r="UMY2" s="155"/>
      <c r="UMZ2" s="135"/>
      <c r="UNA2" s="135"/>
      <c r="UNB2" s="66"/>
      <c r="UNC2" s="74"/>
      <c r="UND2" s="155"/>
      <c r="UNE2" s="155"/>
      <c r="UNF2" s="135"/>
      <c r="UNG2" s="135"/>
      <c r="UNH2" s="66"/>
      <c r="UNI2" s="74"/>
      <c r="UNJ2" s="155"/>
      <c r="UNK2" s="155"/>
      <c r="UNL2" s="135"/>
      <c r="UNM2" s="135"/>
      <c r="UNN2" s="66"/>
      <c r="UNO2" s="74"/>
      <c r="UNP2" s="155"/>
      <c r="UNQ2" s="155"/>
      <c r="UNR2" s="135"/>
      <c r="UNS2" s="135"/>
      <c r="UNT2" s="66"/>
      <c r="UNU2" s="74"/>
      <c r="UNV2" s="155"/>
      <c r="UNW2" s="155"/>
      <c r="UNX2" s="135"/>
      <c r="UNY2" s="135"/>
      <c r="UNZ2" s="66"/>
      <c r="UOA2" s="74"/>
      <c r="UOB2" s="155"/>
      <c r="UOC2" s="155"/>
      <c r="UOD2" s="135"/>
      <c r="UOE2" s="135"/>
      <c r="UOF2" s="66"/>
      <c r="UOG2" s="74"/>
      <c r="UOH2" s="155"/>
      <c r="UOI2" s="155"/>
      <c r="UOJ2" s="135"/>
      <c r="UOK2" s="135"/>
      <c r="UOL2" s="66"/>
      <c r="UOM2" s="74"/>
      <c r="UON2" s="155"/>
      <c r="UOO2" s="155"/>
      <c r="UOP2" s="135"/>
      <c r="UOQ2" s="135"/>
      <c r="UOR2" s="66"/>
      <c r="UOS2" s="74"/>
      <c r="UOT2" s="155"/>
      <c r="UOU2" s="155"/>
      <c r="UOV2" s="135"/>
      <c r="UOW2" s="135"/>
      <c r="UOX2" s="66"/>
      <c r="UOY2" s="74"/>
      <c r="UOZ2" s="155"/>
      <c r="UPA2" s="155"/>
      <c r="UPB2" s="135"/>
      <c r="UPC2" s="135"/>
      <c r="UPD2" s="66"/>
      <c r="UPE2" s="74"/>
      <c r="UPF2" s="155"/>
      <c r="UPG2" s="155"/>
      <c r="UPH2" s="135"/>
      <c r="UPI2" s="135"/>
      <c r="UPJ2" s="66"/>
      <c r="UPK2" s="74"/>
      <c r="UPL2" s="155"/>
      <c r="UPM2" s="155"/>
      <c r="UPN2" s="135"/>
      <c r="UPO2" s="135"/>
      <c r="UPP2" s="66"/>
      <c r="UPQ2" s="74"/>
      <c r="UPR2" s="155"/>
      <c r="UPS2" s="155"/>
      <c r="UPT2" s="135"/>
      <c r="UPU2" s="135"/>
      <c r="UPV2" s="66"/>
      <c r="UPW2" s="74"/>
      <c r="UPX2" s="155"/>
      <c r="UPY2" s="155"/>
      <c r="UPZ2" s="135"/>
      <c r="UQA2" s="135"/>
      <c r="UQB2" s="66"/>
      <c r="UQC2" s="74"/>
      <c r="UQD2" s="155"/>
      <c r="UQE2" s="155"/>
      <c r="UQF2" s="135"/>
      <c r="UQG2" s="135"/>
      <c r="UQH2" s="66"/>
      <c r="UQI2" s="74"/>
      <c r="UQJ2" s="155"/>
      <c r="UQK2" s="155"/>
      <c r="UQL2" s="135"/>
      <c r="UQM2" s="135"/>
      <c r="UQN2" s="66"/>
      <c r="UQO2" s="74"/>
      <c r="UQP2" s="155"/>
      <c r="UQQ2" s="155"/>
      <c r="UQR2" s="135"/>
      <c r="UQS2" s="135"/>
      <c r="UQT2" s="66"/>
      <c r="UQU2" s="74"/>
      <c r="UQV2" s="155"/>
      <c r="UQW2" s="155"/>
      <c r="UQX2" s="135"/>
      <c r="UQY2" s="135"/>
      <c r="UQZ2" s="66"/>
      <c r="URA2" s="74"/>
      <c r="URB2" s="155"/>
      <c r="URC2" s="155"/>
      <c r="URD2" s="135"/>
      <c r="URE2" s="135"/>
      <c r="URF2" s="66"/>
      <c r="URG2" s="74"/>
      <c r="URH2" s="155"/>
      <c r="URI2" s="155"/>
      <c r="URJ2" s="135"/>
      <c r="URK2" s="135"/>
      <c r="URL2" s="66"/>
      <c r="URM2" s="74"/>
      <c r="URN2" s="155"/>
      <c r="URO2" s="155"/>
      <c r="URP2" s="135"/>
      <c r="URQ2" s="135"/>
      <c r="URR2" s="66"/>
      <c r="URS2" s="74"/>
      <c r="URT2" s="155"/>
      <c r="URU2" s="155"/>
      <c r="URV2" s="135"/>
      <c r="URW2" s="135"/>
      <c r="URX2" s="66"/>
      <c r="URY2" s="74"/>
      <c r="URZ2" s="155"/>
      <c r="USA2" s="155"/>
      <c r="USB2" s="135"/>
      <c r="USC2" s="135"/>
      <c r="USD2" s="66"/>
      <c r="USE2" s="74"/>
      <c r="USF2" s="155"/>
      <c r="USG2" s="155"/>
      <c r="USH2" s="135"/>
      <c r="USI2" s="135"/>
      <c r="USJ2" s="66"/>
      <c r="USK2" s="74"/>
      <c r="USL2" s="155"/>
      <c r="USM2" s="155"/>
      <c r="USN2" s="135"/>
      <c r="USO2" s="135"/>
      <c r="USP2" s="66"/>
      <c r="USQ2" s="74"/>
      <c r="USR2" s="155"/>
      <c r="USS2" s="155"/>
      <c r="UST2" s="135"/>
      <c r="USU2" s="135"/>
      <c r="USV2" s="66"/>
      <c r="USW2" s="74"/>
      <c r="USX2" s="155"/>
      <c r="USY2" s="155"/>
      <c r="USZ2" s="135"/>
      <c r="UTA2" s="135"/>
      <c r="UTB2" s="66"/>
      <c r="UTC2" s="74"/>
      <c r="UTD2" s="155"/>
      <c r="UTE2" s="155"/>
      <c r="UTF2" s="135"/>
      <c r="UTG2" s="135"/>
      <c r="UTH2" s="66"/>
      <c r="UTI2" s="74"/>
      <c r="UTJ2" s="155"/>
      <c r="UTK2" s="155"/>
      <c r="UTL2" s="135"/>
      <c r="UTM2" s="135"/>
      <c r="UTN2" s="66"/>
      <c r="UTO2" s="74"/>
      <c r="UTP2" s="155"/>
      <c r="UTQ2" s="155"/>
      <c r="UTR2" s="135"/>
      <c r="UTS2" s="135"/>
      <c r="UTT2" s="66"/>
      <c r="UTU2" s="74"/>
      <c r="UTV2" s="155"/>
      <c r="UTW2" s="155"/>
      <c r="UTX2" s="135"/>
      <c r="UTY2" s="135"/>
      <c r="UTZ2" s="66"/>
      <c r="UUA2" s="74"/>
      <c r="UUB2" s="155"/>
      <c r="UUC2" s="155"/>
      <c r="UUD2" s="135"/>
      <c r="UUE2" s="135"/>
      <c r="UUF2" s="66"/>
      <c r="UUG2" s="74"/>
      <c r="UUH2" s="155"/>
      <c r="UUI2" s="155"/>
      <c r="UUJ2" s="135"/>
      <c r="UUK2" s="135"/>
      <c r="UUL2" s="66"/>
      <c r="UUM2" s="74"/>
      <c r="UUN2" s="155"/>
      <c r="UUO2" s="155"/>
      <c r="UUP2" s="135"/>
      <c r="UUQ2" s="135"/>
      <c r="UUR2" s="66"/>
      <c r="UUS2" s="74"/>
      <c r="UUT2" s="155"/>
      <c r="UUU2" s="155"/>
      <c r="UUV2" s="135"/>
      <c r="UUW2" s="135"/>
      <c r="UUX2" s="66"/>
      <c r="UUY2" s="74"/>
      <c r="UUZ2" s="155"/>
      <c r="UVA2" s="155"/>
      <c r="UVB2" s="135"/>
      <c r="UVC2" s="135"/>
      <c r="UVD2" s="66"/>
      <c r="UVE2" s="74"/>
      <c r="UVF2" s="155"/>
      <c r="UVG2" s="155"/>
      <c r="UVH2" s="135"/>
      <c r="UVI2" s="135"/>
      <c r="UVJ2" s="66"/>
      <c r="UVK2" s="74"/>
      <c r="UVL2" s="155"/>
      <c r="UVM2" s="155"/>
      <c r="UVN2" s="135"/>
      <c r="UVO2" s="135"/>
      <c r="UVP2" s="66"/>
      <c r="UVQ2" s="74"/>
      <c r="UVR2" s="155"/>
      <c r="UVS2" s="155"/>
      <c r="UVT2" s="135"/>
      <c r="UVU2" s="135"/>
      <c r="UVV2" s="66"/>
      <c r="UVW2" s="74"/>
      <c r="UVX2" s="155"/>
      <c r="UVY2" s="155"/>
      <c r="UVZ2" s="135"/>
      <c r="UWA2" s="135"/>
      <c r="UWB2" s="66"/>
      <c r="UWC2" s="74"/>
      <c r="UWD2" s="155"/>
      <c r="UWE2" s="155"/>
      <c r="UWF2" s="135"/>
      <c r="UWG2" s="135"/>
      <c r="UWH2" s="66"/>
      <c r="UWI2" s="74"/>
      <c r="UWJ2" s="155"/>
      <c r="UWK2" s="155"/>
      <c r="UWL2" s="135"/>
      <c r="UWM2" s="135"/>
      <c r="UWN2" s="66"/>
      <c r="UWO2" s="74"/>
      <c r="UWP2" s="155"/>
      <c r="UWQ2" s="155"/>
      <c r="UWR2" s="135"/>
      <c r="UWS2" s="135"/>
      <c r="UWT2" s="66"/>
      <c r="UWU2" s="74"/>
      <c r="UWV2" s="155"/>
      <c r="UWW2" s="155"/>
      <c r="UWX2" s="135"/>
      <c r="UWY2" s="135"/>
      <c r="UWZ2" s="66"/>
      <c r="UXA2" s="74"/>
      <c r="UXB2" s="155"/>
      <c r="UXC2" s="155"/>
      <c r="UXD2" s="135"/>
      <c r="UXE2" s="135"/>
      <c r="UXF2" s="66"/>
      <c r="UXG2" s="74"/>
      <c r="UXH2" s="155"/>
      <c r="UXI2" s="155"/>
      <c r="UXJ2" s="135"/>
      <c r="UXK2" s="135"/>
      <c r="UXL2" s="66"/>
      <c r="UXM2" s="74"/>
      <c r="UXN2" s="155"/>
      <c r="UXO2" s="155"/>
      <c r="UXP2" s="135"/>
      <c r="UXQ2" s="135"/>
      <c r="UXR2" s="66"/>
      <c r="UXS2" s="74"/>
      <c r="UXT2" s="155"/>
      <c r="UXU2" s="155"/>
      <c r="UXV2" s="135"/>
      <c r="UXW2" s="135"/>
      <c r="UXX2" s="66"/>
      <c r="UXY2" s="74"/>
      <c r="UXZ2" s="155"/>
      <c r="UYA2" s="155"/>
      <c r="UYB2" s="135"/>
      <c r="UYC2" s="135"/>
      <c r="UYD2" s="66"/>
      <c r="UYE2" s="74"/>
      <c r="UYF2" s="155"/>
      <c r="UYG2" s="155"/>
      <c r="UYH2" s="135"/>
      <c r="UYI2" s="135"/>
      <c r="UYJ2" s="66"/>
      <c r="UYK2" s="74"/>
      <c r="UYL2" s="155"/>
      <c r="UYM2" s="155"/>
      <c r="UYN2" s="135"/>
      <c r="UYO2" s="135"/>
      <c r="UYP2" s="66"/>
      <c r="UYQ2" s="74"/>
      <c r="UYR2" s="155"/>
      <c r="UYS2" s="155"/>
      <c r="UYT2" s="135"/>
      <c r="UYU2" s="135"/>
      <c r="UYV2" s="66"/>
      <c r="UYW2" s="74"/>
      <c r="UYX2" s="155"/>
      <c r="UYY2" s="155"/>
      <c r="UYZ2" s="135"/>
      <c r="UZA2" s="135"/>
      <c r="UZB2" s="66"/>
      <c r="UZC2" s="74"/>
      <c r="UZD2" s="155"/>
      <c r="UZE2" s="155"/>
      <c r="UZF2" s="135"/>
      <c r="UZG2" s="135"/>
      <c r="UZH2" s="66"/>
      <c r="UZI2" s="74"/>
      <c r="UZJ2" s="155"/>
      <c r="UZK2" s="155"/>
      <c r="UZL2" s="135"/>
      <c r="UZM2" s="135"/>
      <c r="UZN2" s="66"/>
      <c r="UZO2" s="74"/>
      <c r="UZP2" s="155"/>
      <c r="UZQ2" s="155"/>
      <c r="UZR2" s="135"/>
      <c r="UZS2" s="135"/>
      <c r="UZT2" s="66"/>
      <c r="UZU2" s="74"/>
      <c r="UZV2" s="155"/>
      <c r="UZW2" s="155"/>
      <c r="UZX2" s="135"/>
      <c r="UZY2" s="135"/>
      <c r="UZZ2" s="66"/>
      <c r="VAA2" s="74"/>
      <c r="VAB2" s="155"/>
      <c r="VAC2" s="155"/>
      <c r="VAD2" s="135"/>
      <c r="VAE2" s="135"/>
      <c r="VAF2" s="66"/>
      <c r="VAG2" s="74"/>
      <c r="VAH2" s="155"/>
      <c r="VAI2" s="155"/>
      <c r="VAJ2" s="135"/>
      <c r="VAK2" s="135"/>
      <c r="VAL2" s="66"/>
      <c r="VAM2" s="74"/>
      <c r="VAN2" s="155"/>
      <c r="VAO2" s="155"/>
      <c r="VAP2" s="135"/>
      <c r="VAQ2" s="135"/>
      <c r="VAR2" s="66"/>
      <c r="VAS2" s="74"/>
      <c r="VAT2" s="155"/>
      <c r="VAU2" s="155"/>
      <c r="VAV2" s="135"/>
      <c r="VAW2" s="135"/>
      <c r="VAX2" s="66"/>
      <c r="VAY2" s="74"/>
      <c r="VAZ2" s="155"/>
      <c r="VBA2" s="155"/>
      <c r="VBB2" s="135"/>
      <c r="VBC2" s="135"/>
      <c r="VBD2" s="66"/>
      <c r="VBE2" s="74"/>
      <c r="VBF2" s="155"/>
      <c r="VBG2" s="155"/>
      <c r="VBH2" s="135"/>
      <c r="VBI2" s="135"/>
      <c r="VBJ2" s="66"/>
      <c r="VBK2" s="74"/>
      <c r="VBL2" s="155"/>
      <c r="VBM2" s="155"/>
      <c r="VBN2" s="135"/>
      <c r="VBO2" s="135"/>
      <c r="VBP2" s="66"/>
      <c r="VBQ2" s="74"/>
      <c r="VBR2" s="155"/>
      <c r="VBS2" s="155"/>
      <c r="VBT2" s="135"/>
      <c r="VBU2" s="135"/>
      <c r="VBV2" s="66"/>
      <c r="VBW2" s="74"/>
      <c r="VBX2" s="155"/>
      <c r="VBY2" s="155"/>
      <c r="VBZ2" s="135"/>
      <c r="VCA2" s="135"/>
      <c r="VCB2" s="66"/>
      <c r="VCC2" s="74"/>
      <c r="VCD2" s="155"/>
      <c r="VCE2" s="155"/>
      <c r="VCF2" s="135"/>
      <c r="VCG2" s="135"/>
      <c r="VCH2" s="66"/>
      <c r="VCI2" s="74"/>
      <c r="VCJ2" s="155"/>
      <c r="VCK2" s="155"/>
      <c r="VCL2" s="135"/>
      <c r="VCM2" s="135"/>
      <c r="VCN2" s="66"/>
      <c r="VCO2" s="74"/>
      <c r="VCP2" s="155"/>
      <c r="VCQ2" s="155"/>
      <c r="VCR2" s="135"/>
      <c r="VCS2" s="135"/>
      <c r="VCT2" s="66"/>
      <c r="VCU2" s="74"/>
      <c r="VCV2" s="155"/>
      <c r="VCW2" s="155"/>
      <c r="VCX2" s="135"/>
      <c r="VCY2" s="135"/>
      <c r="VCZ2" s="66"/>
      <c r="VDA2" s="74"/>
      <c r="VDB2" s="155"/>
      <c r="VDC2" s="155"/>
      <c r="VDD2" s="135"/>
      <c r="VDE2" s="135"/>
      <c r="VDF2" s="66"/>
      <c r="VDG2" s="74"/>
      <c r="VDH2" s="155"/>
      <c r="VDI2" s="155"/>
      <c r="VDJ2" s="135"/>
      <c r="VDK2" s="135"/>
      <c r="VDL2" s="66"/>
      <c r="VDM2" s="74"/>
      <c r="VDN2" s="155"/>
      <c r="VDO2" s="155"/>
      <c r="VDP2" s="135"/>
      <c r="VDQ2" s="135"/>
      <c r="VDR2" s="66"/>
      <c r="VDS2" s="74"/>
      <c r="VDT2" s="155"/>
      <c r="VDU2" s="155"/>
      <c r="VDV2" s="135"/>
      <c r="VDW2" s="135"/>
      <c r="VDX2" s="66"/>
      <c r="VDY2" s="74"/>
      <c r="VDZ2" s="155"/>
      <c r="VEA2" s="155"/>
      <c r="VEB2" s="135"/>
      <c r="VEC2" s="135"/>
      <c r="VED2" s="66"/>
      <c r="VEE2" s="74"/>
      <c r="VEF2" s="155"/>
      <c r="VEG2" s="155"/>
      <c r="VEH2" s="135"/>
      <c r="VEI2" s="135"/>
      <c r="VEJ2" s="66"/>
      <c r="VEK2" s="74"/>
      <c r="VEL2" s="155"/>
      <c r="VEM2" s="155"/>
      <c r="VEN2" s="135"/>
      <c r="VEO2" s="135"/>
      <c r="VEP2" s="66"/>
      <c r="VEQ2" s="74"/>
      <c r="VER2" s="155"/>
      <c r="VES2" s="155"/>
      <c r="VET2" s="135"/>
      <c r="VEU2" s="135"/>
      <c r="VEV2" s="66"/>
      <c r="VEW2" s="74"/>
      <c r="VEX2" s="155"/>
      <c r="VEY2" s="155"/>
      <c r="VEZ2" s="135"/>
      <c r="VFA2" s="135"/>
      <c r="VFB2" s="66"/>
      <c r="VFC2" s="74"/>
      <c r="VFD2" s="155"/>
      <c r="VFE2" s="155"/>
      <c r="VFF2" s="135"/>
      <c r="VFG2" s="135"/>
      <c r="VFH2" s="66"/>
      <c r="VFI2" s="74"/>
      <c r="VFJ2" s="155"/>
      <c r="VFK2" s="155"/>
      <c r="VFL2" s="135"/>
      <c r="VFM2" s="135"/>
      <c r="VFN2" s="66"/>
      <c r="VFO2" s="74"/>
      <c r="VFP2" s="155"/>
      <c r="VFQ2" s="155"/>
      <c r="VFR2" s="135"/>
      <c r="VFS2" s="135"/>
      <c r="VFT2" s="66"/>
      <c r="VFU2" s="74"/>
      <c r="VFV2" s="155"/>
      <c r="VFW2" s="155"/>
      <c r="VFX2" s="135"/>
      <c r="VFY2" s="135"/>
      <c r="VFZ2" s="66"/>
      <c r="VGA2" s="74"/>
      <c r="VGB2" s="155"/>
      <c r="VGC2" s="155"/>
      <c r="VGD2" s="135"/>
      <c r="VGE2" s="135"/>
      <c r="VGF2" s="66"/>
      <c r="VGG2" s="74"/>
      <c r="VGH2" s="155"/>
      <c r="VGI2" s="155"/>
      <c r="VGJ2" s="135"/>
      <c r="VGK2" s="135"/>
      <c r="VGL2" s="66"/>
      <c r="VGM2" s="74"/>
      <c r="VGN2" s="155"/>
      <c r="VGO2" s="155"/>
      <c r="VGP2" s="135"/>
      <c r="VGQ2" s="135"/>
      <c r="VGR2" s="66"/>
      <c r="VGS2" s="74"/>
      <c r="VGT2" s="155"/>
      <c r="VGU2" s="155"/>
      <c r="VGV2" s="135"/>
      <c r="VGW2" s="135"/>
      <c r="VGX2" s="66"/>
      <c r="VGY2" s="74"/>
      <c r="VGZ2" s="155"/>
      <c r="VHA2" s="155"/>
      <c r="VHB2" s="135"/>
      <c r="VHC2" s="135"/>
      <c r="VHD2" s="66"/>
      <c r="VHE2" s="74"/>
      <c r="VHF2" s="155"/>
      <c r="VHG2" s="155"/>
      <c r="VHH2" s="135"/>
      <c r="VHI2" s="135"/>
      <c r="VHJ2" s="66"/>
      <c r="VHK2" s="74"/>
      <c r="VHL2" s="155"/>
      <c r="VHM2" s="155"/>
      <c r="VHN2" s="135"/>
      <c r="VHO2" s="135"/>
      <c r="VHP2" s="66"/>
      <c r="VHQ2" s="74"/>
      <c r="VHR2" s="155"/>
      <c r="VHS2" s="155"/>
      <c r="VHT2" s="135"/>
      <c r="VHU2" s="135"/>
      <c r="VHV2" s="66"/>
      <c r="VHW2" s="74"/>
      <c r="VHX2" s="155"/>
      <c r="VHY2" s="155"/>
      <c r="VHZ2" s="135"/>
      <c r="VIA2" s="135"/>
      <c r="VIB2" s="66"/>
      <c r="VIC2" s="74"/>
      <c r="VID2" s="155"/>
      <c r="VIE2" s="155"/>
      <c r="VIF2" s="135"/>
      <c r="VIG2" s="135"/>
      <c r="VIH2" s="66"/>
      <c r="VII2" s="74"/>
      <c r="VIJ2" s="155"/>
      <c r="VIK2" s="155"/>
      <c r="VIL2" s="135"/>
      <c r="VIM2" s="135"/>
      <c r="VIN2" s="66"/>
      <c r="VIO2" s="74"/>
      <c r="VIP2" s="155"/>
      <c r="VIQ2" s="155"/>
      <c r="VIR2" s="135"/>
      <c r="VIS2" s="135"/>
      <c r="VIT2" s="66"/>
      <c r="VIU2" s="74"/>
      <c r="VIV2" s="155"/>
      <c r="VIW2" s="155"/>
      <c r="VIX2" s="135"/>
      <c r="VIY2" s="135"/>
      <c r="VIZ2" s="66"/>
      <c r="VJA2" s="74"/>
      <c r="VJB2" s="155"/>
      <c r="VJC2" s="155"/>
      <c r="VJD2" s="135"/>
      <c r="VJE2" s="135"/>
      <c r="VJF2" s="66"/>
      <c r="VJG2" s="74"/>
      <c r="VJH2" s="155"/>
      <c r="VJI2" s="155"/>
      <c r="VJJ2" s="135"/>
      <c r="VJK2" s="135"/>
      <c r="VJL2" s="66"/>
      <c r="VJM2" s="74"/>
      <c r="VJN2" s="155"/>
      <c r="VJO2" s="155"/>
      <c r="VJP2" s="135"/>
      <c r="VJQ2" s="135"/>
      <c r="VJR2" s="66"/>
      <c r="VJS2" s="74"/>
      <c r="VJT2" s="155"/>
      <c r="VJU2" s="155"/>
      <c r="VJV2" s="135"/>
      <c r="VJW2" s="135"/>
      <c r="VJX2" s="66"/>
      <c r="VJY2" s="74"/>
      <c r="VJZ2" s="155"/>
      <c r="VKA2" s="155"/>
      <c r="VKB2" s="135"/>
      <c r="VKC2" s="135"/>
      <c r="VKD2" s="66"/>
      <c r="VKE2" s="74"/>
      <c r="VKF2" s="155"/>
      <c r="VKG2" s="155"/>
      <c r="VKH2" s="135"/>
      <c r="VKI2" s="135"/>
      <c r="VKJ2" s="66"/>
      <c r="VKK2" s="74"/>
      <c r="VKL2" s="155"/>
      <c r="VKM2" s="155"/>
      <c r="VKN2" s="135"/>
      <c r="VKO2" s="135"/>
      <c r="VKP2" s="66"/>
      <c r="VKQ2" s="74"/>
      <c r="VKR2" s="155"/>
      <c r="VKS2" s="155"/>
      <c r="VKT2" s="135"/>
      <c r="VKU2" s="135"/>
      <c r="VKV2" s="66"/>
      <c r="VKW2" s="74"/>
      <c r="VKX2" s="155"/>
      <c r="VKY2" s="155"/>
      <c r="VKZ2" s="135"/>
      <c r="VLA2" s="135"/>
      <c r="VLB2" s="66"/>
      <c r="VLC2" s="74"/>
      <c r="VLD2" s="155"/>
      <c r="VLE2" s="155"/>
      <c r="VLF2" s="135"/>
      <c r="VLG2" s="135"/>
      <c r="VLH2" s="66"/>
      <c r="VLI2" s="74"/>
      <c r="VLJ2" s="155"/>
      <c r="VLK2" s="155"/>
      <c r="VLL2" s="135"/>
      <c r="VLM2" s="135"/>
      <c r="VLN2" s="66"/>
      <c r="VLO2" s="74"/>
      <c r="VLP2" s="155"/>
      <c r="VLQ2" s="155"/>
      <c r="VLR2" s="135"/>
      <c r="VLS2" s="135"/>
      <c r="VLT2" s="66"/>
      <c r="VLU2" s="74"/>
      <c r="VLV2" s="155"/>
      <c r="VLW2" s="155"/>
      <c r="VLX2" s="135"/>
      <c r="VLY2" s="135"/>
      <c r="VLZ2" s="66"/>
      <c r="VMA2" s="74"/>
      <c r="VMB2" s="155"/>
      <c r="VMC2" s="155"/>
      <c r="VMD2" s="135"/>
      <c r="VME2" s="135"/>
      <c r="VMF2" s="66"/>
      <c r="VMG2" s="74"/>
      <c r="VMH2" s="155"/>
      <c r="VMI2" s="155"/>
      <c r="VMJ2" s="135"/>
      <c r="VMK2" s="135"/>
      <c r="VML2" s="66"/>
      <c r="VMM2" s="74"/>
      <c r="VMN2" s="155"/>
      <c r="VMO2" s="155"/>
      <c r="VMP2" s="135"/>
      <c r="VMQ2" s="135"/>
      <c r="VMR2" s="66"/>
      <c r="VMS2" s="74"/>
      <c r="VMT2" s="155"/>
      <c r="VMU2" s="155"/>
      <c r="VMV2" s="135"/>
      <c r="VMW2" s="135"/>
      <c r="VMX2" s="66"/>
      <c r="VMY2" s="74"/>
      <c r="VMZ2" s="155"/>
      <c r="VNA2" s="155"/>
      <c r="VNB2" s="135"/>
      <c r="VNC2" s="135"/>
      <c r="VND2" s="66"/>
      <c r="VNE2" s="74"/>
      <c r="VNF2" s="155"/>
      <c r="VNG2" s="155"/>
      <c r="VNH2" s="135"/>
      <c r="VNI2" s="135"/>
      <c r="VNJ2" s="66"/>
      <c r="VNK2" s="74"/>
      <c r="VNL2" s="155"/>
      <c r="VNM2" s="155"/>
      <c r="VNN2" s="135"/>
      <c r="VNO2" s="135"/>
      <c r="VNP2" s="66"/>
      <c r="VNQ2" s="74"/>
      <c r="VNR2" s="155"/>
      <c r="VNS2" s="155"/>
      <c r="VNT2" s="135"/>
      <c r="VNU2" s="135"/>
      <c r="VNV2" s="66"/>
      <c r="VNW2" s="74"/>
      <c r="VNX2" s="155"/>
      <c r="VNY2" s="155"/>
      <c r="VNZ2" s="135"/>
      <c r="VOA2" s="135"/>
      <c r="VOB2" s="66"/>
      <c r="VOC2" s="74"/>
      <c r="VOD2" s="155"/>
      <c r="VOE2" s="155"/>
      <c r="VOF2" s="135"/>
      <c r="VOG2" s="135"/>
      <c r="VOH2" s="66"/>
      <c r="VOI2" s="74"/>
      <c r="VOJ2" s="155"/>
      <c r="VOK2" s="155"/>
      <c r="VOL2" s="135"/>
      <c r="VOM2" s="135"/>
      <c r="VON2" s="66"/>
      <c r="VOO2" s="74"/>
      <c r="VOP2" s="155"/>
      <c r="VOQ2" s="155"/>
      <c r="VOR2" s="135"/>
      <c r="VOS2" s="135"/>
      <c r="VOT2" s="66"/>
      <c r="VOU2" s="74"/>
      <c r="VOV2" s="155"/>
      <c r="VOW2" s="155"/>
      <c r="VOX2" s="135"/>
      <c r="VOY2" s="135"/>
      <c r="VOZ2" s="66"/>
      <c r="VPA2" s="74"/>
      <c r="VPB2" s="155"/>
      <c r="VPC2" s="155"/>
      <c r="VPD2" s="135"/>
      <c r="VPE2" s="135"/>
      <c r="VPF2" s="66"/>
      <c r="VPG2" s="74"/>
      <c r="VPH2" s="155"/>
      <c r="VPI2" s="155"/>
      <c r="VPJ2" s="135"/>
      <c r="VPK2" s="135"/>
      <c r="VPL2" s="66"/>
      <c r="VPM2" s="74"/>
      <c r="VPN2" s="155"/>
      <c r="VPO2" s="155"/>
      <c r="VPP2" s="135"/>
      <c r="VPQ2" s="135"/>
      <c r="VPR2" s="66"/>
      <c r="VPS2" s="74"/>
      <c r="VPT2" s="155"/>
      <c r="VPU2" s="155"/>
      <c r="VPV2" s="135"/>
      <c r="VPW2" s="135"/>
      <c r="VPX2" s="66"/>
      <c r="VPY2" s="74"/>
      <c r="VPZ2" s="155"/>
      <c r="VQA2" s="155"/>
      <c r="VQB2" s="135"/>
      <c r="VQC2" s="135"/>
      <c r="VQD2" s="66"/>
      <c r="VQE2" s="74"/>
      <c r="VQF2" s="155"/>
      <c r="VQG2" s="155"/>
      <c r="VQH2" s="135"/>
      <c r="VQI2" s="135"/>
      <c r="VQJ2" s="66"/>
      <c r="VQK2" s="74"/>
      <c r="VQL2" s="155"/>
      <c r="VQM2" s="155"/>
      <c r="VQN2" s="135"/>
      <c r="VQO2" s="135"/>
      <c r="VQP2" s="66"/>
      <c r="VQQ2" s="74"/>
      <c r="VQR2" s="155"/>
      <c r="VQS2" s="155"/>
      <c r="VQT2" s="135"/>
      <c r="VQU2" s="135"/>
      <c r="VQV2" s="66"/>
      <c r="VQW2" s="74"/>
      <c r="VQX2" s="155"/>
      <c r="VQY2" s="155"/>
      <c r="VQZ2" s="135"/>
      <c r="VRA2" s="135"/>
      <c r="VRB2" s="66"/>
      <c r="VRC2" s="74"/>
      <c r="VRD2" s="155"/>
      <c r="VRE2" s="155"/>
      <c r="VRF2" s="135"/>
      <c r="VRG2" s="135"/>
      <c r="VRH2" s="66"/>
      <c r="VRI2" s="74"/>
      <c r="VRJ2" s="155"/>
      <c r="VRK2" s="155"/>
      <c r="VRL2" s="135"/>
      <c r="VRM2" s="135"/>
      <c r="VRN2" s="66"/>
      <c r="VRO2" s="74"/>
      <c r="VRP2" s="155"/>
      <c r="VRQ2" s="155"/>
      <c r="VRR2" s="135"/>
      <c r="VRS2" s="135"/>
      <c r="VRT2" s="66"/>
      <c r="VRU2" s="74"/>
      <c r="VRV2" s="155"/>
      <c r="VRW2" s="155"/>
      <c r="VRX2" s="135"/>
      <c r="VRY2" s="135"/>
      <c r="VRZ2" s="66"/>
      <c r="VSA2" s="74"/>
      <c r="VSB2" s="155"/>
      <c r="VSC2" s="155"/>
      <c r="VSD2" s="135"/>
      <c r="VSE2" s="135"/>
      <c r="VSF2" s="66"/>
      <c r="VSG2" s="74"/>
      <c r="VSH2" s="155"/>
      <c r="VSI2" s="155"/>
      <c r="VSJ2" s="135"/>
      <c r="VSK2" s="135"/>
      <c r="VSL2" s="66"/>
      <c r="VSM2" s="74"/>
      <c r="VSN2" s="155"/>
      <c r="VSO2" s="155"/>
      <c r="VSP2" s="135"/>
      <c r="VSQ2" s="135"/>
      <c r="VSR2" s="66"/>
      <c r="VSS2" s="74"/>
      <c r="VST2" s="155"/>
      <c r="VSU2" s="155"/>
      <c r="VSV2" s="135"/>
      <c r="VSW2" s="135"/>
      <c r="VSX2" s="66"/>
      <c r="VSY2" s="74"/>
      <c r="VSZ2" s="155"/>
      <c r="VTA2" s="155"/>
      <c r="VTB2" s="135"/>
      <c r="VTC2" s="135"/>
      <c r="VTD2" s="66"/>
      <c r="VTE2" s="74"/>
      <c r="VTF2" s="155"/>
      <c r="VTG2" s="155"/>
      <c r="VTH2" s="135"/>
      <c r="VTI2" s="135"/>
      <c r="VTJ2" s="66"/>
      <c r="VTK2" s="74"/>
      <c r="VTL2" s="155"/>
      <c r="VTM2" s="155"/>
      <c r="VTN2" s="135"/>
      <c r="VTO2" s="135"/>
      <c r="VTP2" s="66"/>
      <c r="VTQ2" s="74"/>
      <c r="VTR2" s="155"/>
      <c r="VTS2" s="155"/>
      <c r="VTT2" s="135"/>
      <c r="VTU2" s="135"/>
      <c r="VTV2" s="66"/>
      <c r="VTW2" s="74"/>
      <c r="VTX2" s="155"/>
      <c r="VTY2" s="155"/>
      <c r="VTZ2" s="135"/>
      <c r="VUA2" s="135"/>
      <c r="VUB2" s="66"/>
      <c r="VUC2" s="74"/>
      <c r="VUD2" s="155"/>
      <c r="VUE2" s="155"/>
      <c r="VUF2" s="135"/>
      <c r="VUG2" s="135"/>
      <c r="VUH2" s="66"/>
      <c r="VUI2" s="74"/>
      <c r="VUJ2" s="155"/>
      <c r="VUK2" s="155"/>
      <c r="VUL2" s="135"/>
      <c r="VUM2" s="135"/>
      <c r="VUN2" s="66"/>
      <c r="VUO2" s="74"/>
      <c r="VUP2" s="155"/>
      <c r="VUQ2" s="155"/>
      <c r="VUR2" s="135"/>
      <c r="VUS2" s="135"/>
      <c r="VUT2" s="66"/>
      <c r="VUU2" s="74"/>
      <c r="VUV2" s="155"/>
      <c r="VUW2" s="155"/>
      <c r="VUX2" s="135"/>
      <c r="VUY2" s="135"/>
      <c r="VUZ2" s="66"/>
      <c r="VVA2" s="74"/>
      <c r="VVB2" s="155"/>
      <c r="VVC2" s="155"/>
      <c r="VVD2" s="135"/>
      <c r="VVE2" s="135"/>
      <c r="VVF2" s="66"/>
      <c r="VVG2" s="74"/>
      <c r="VVH2" s="155"/>
      <c r="VVI2" s="155"/>
      <c r="VVJ2" s="135"/>
      <c r="VVK2" s="135"/>
      <c r="VVL2" s="66"/>
      <c r="VVM2" s="74"/>
      <c r="VVN2" s="155"/>
      <c r="VVO2" s="155"/>
      <c r="VVP2" s="135"/>
      <c r="VVQ2" s="135"/>
      <c r="VVR2" s="66"/>
      <c r="VVS2" s="74"/>
      <c r="VVT2" s="155"/>
      <c r="VVU2" s="155"/>
      <c r="VVV2" s="135"/>
      <c r="VVW2" s="135"/>
      <c r="VVX2" s="66"/>
      <c r="VVY2" s="74"/>
      <c r="VVZ2" s="155"/>
      <c r="VWA2" s="155"/>
      <c r="VWB2" s="135"/>
      <c r="VWC2" s="135"/>
      <c r="VWD2" s="66"/>
      <c r="VWE2" s="74"/>
      <c r="VWF2" s="155"/>
      <c r="VWG2" s="155"/>
      <c r="VWH2" s="135"/>
      <c r="VWI2" s="135"/>
      <c r="VWJ2" s="66"/>
      <c r="VWK2" s="74"/>
      <c r="VWL2" s="155"/>
      <c r="VWM2" s="155"/>
      <c r="VWN2" s="135"/>
      <c r="VWO2" s="135"/>
      <c r="VWP2" s="66"/>
      <c r="VWQ2" s="74"/>
      <c r="VWR2" s="155"/>
      <c r="VWS2" s="155"/>
      <c r="VWT2" s="135"/>
      <c r="VWU2" s="135"/>
      <c r="VWV2" s="66"/>
      <c r="VWW2" s="74"/>
      <c r="VWX2" s="155"/>
      <c r="VWY2" s="155"/>
      <c r="VWZ2" s="135"/>
      <c r="VXA2" s="135"/>
      <c r="VXB2" s="66"/>
      <c r="VXC2" s="74"/>
      <c r="VXD2" s="155"/>
      <c r="VXE2" s="155"/>
      <c r="VXF2" s="135"/>
      <c r="VXG2" s="135"/>
      <c r="VXH2" s="66"/>
      <c r="VXI2" s="74"/>
      <c r="VXJ2" s="155"/>
      <c r="VXK2" s="155"/>
      <c r="VXL2" s="135"/>
      <c r="VXM2" s="135"/>
      <c r="VXN2" s="66"/>
      <c r="VXO2" s="74"/>
      <c r="VXP2" s="155"/>
      <c r="VXQ2" s="155"/>
      <c r="VXR2" s="135"/>
      <c r="VXS2" s="135"/>
      <c r="VXT2" s="66"/>
      <c r="VXU2" s="74"/>
      <c r="VXV2" s="155"/>
      <c r="VXW2" s="155"/>
      <c r="VXX2" s="135"/>
      <c r="VXY2" s="135"/>
      <c r="VXZ2" s="66"/>
      <c r="VYA2" s="74"/>
      <c r="VYB2" s="155"/>
      <c r="VYC2" s="155"/>
      <c r="VYD2" s="135"/>
      <c r="VYE2" s="135"/>
      <c r="VYF2" s="66"/>
      <c r="VYG2" s="74"/>
      <c r="VYH2" s="155"/>
      <c r="VYI2" s="155"/>
      <c r="VYJ2" s="135"/>
      <c r="VYK2" s="135"/>
      <c r="VYL2" s="66"/>
      <c r="VYM2" s="74"/>
      <c r="VYN2" s="155"/>
      <c r="VYO2" s="155"/>
      <c r="VYP2" s="135"/>
      <c r="VYQ2" s="135"/>
      <c r="VYR2" s="66"/>
      <c r="VYS2" s="74"/>
      <c r="VYT2" s="155"/>
      <c r="VYU2" s="155"/>
      <c r="VYV2" s="135"/>
      <c r="VYW2" s="135"/>
      <c r="VYX2" s="66"/>
      <c r="VYY2" s="74"/>
      <c r="VYZ2" s="155"/>
      <c r="VZA2" s="155"/>
      <c r="VZB2" s="135"/>
      <c r="VZC2" s="135"/>
      <c r="VZD2" s="66"/>
      <c r="VZE2" s="74"/>
      <c r="VZF2" s="155"/>
      <c r="VZG2" s="155"/>
      <c r="VZH2" s="135"/>
      <c r="VZI2" s="135"/>
      <c r="VZJ2" s="66"/>
      <c r="VZK2" s="74"/>
      <c r="VZL2" s="155"/>
      <c r="VZM2" s="155"/>
      <c r="VZN2" s="135"/>
      <c r="VZO2" s="135"/>
      <c r="VZP2" s="66"/>
      <c r="VZQ2" s="74"/>
      <c r="VZR2" s="155"/>
      <c r="VZS2" s="155"/>
      <c r="VZT2" s="135"/>
      <c r="VZU2" s="135"/>
      <c r="VZV2" s="66"/>
      <c r="VZW2" s="74"/>
      <c r="VZX2" s="155"/>
      <c r="VZY2" s="155"/>
      <c r="VZZ2" s="135"/>
      <c r="WAA2" s="135"/>
      <c r="WAB2" s="66"/>
      <c r="WAC2" s="74"/>
      <c r="WAD2" s="155"/>
      <c r="WAE2" s="155"/>
      <c r="WAF2" s="135"/>
      <c r="WAG2" s="135"/>
      <c r="WAH2" s="66"/>
      <c r="WAI2" s="74"/>
      <c r="WAJ2" s="155"/>
      <c r="WAK2" s="155"/>
      <c r="WAL2" s="135"/>
      <c r="WAM2" s="135"/>
      <c r="WAN2" s="66"/>
      <c r="WAO2" s="74"/>
      <c r="WAP2" s="155"/>
      <c r="WAQ2" s="155"/>
      <c r="WAR2" s="135"/>
      <c r="WAS2" s="135"/>
      <c r="WAT2" s="66"/>
      <c r="WAU2" s="74"/>
      <c r="WAV2" s="155"/>
      <c r="WAW2" s="155"/>
      <c r="WAX2" s="135"/>
      <c r="WAY2" s="135"/>
      <c r="WAZ2" s="66"/>
      <c r="WBA2" s="74"/>
      <c r="WBB2" s="155"/>
      <c r="WBC2" s="155"/>
      <c r="WBD2" s="135"/>
      <c r="WBE2" s="135"/>
      <c r="WBF2" s="66"/>
      <c r="WBG2" s="74"/>
      <c r="WBH2" s="155"/>
      <c r="WBI2" s="155"/>
      <c r="WBJ2" s="135"/>
      <c r="WBK2" s="135"/>
      <c r="WBL2" s="66"/>
      <c r="WBM2" s="74"/>
      <c r="WBN2" s="155"/>
      <c r="WBO2" s="155"/>
      <c r="WBP2" s="135"/>
      <c r="WBQ2" s="135"/>
      <c r="WBR2" s="66"/>
      <c r="WBS2" s="74"/>
      <c r="WBT2" s="155"/>
      <c r="WBU2" s="155"/>
      <c r="WBV2" s="135"/>
      <c r="WBW2" s="135"/>
      <c r="WBX2" s="66"/>
      <c r="WBY2" s="74"/>
      <c r="WBZ2" s="155"/>
      <c r="WCA2" s="155"/>
      <c r="WCB2" s="135"/>
      <c r="WCC2" s="135"/>
      <c r="WCD2" s="66"/>
      <c r="WCE2" s="74"/>
      <c r="WCF2" s="155"/>
      <c r="WCG2" s="155"/>
      <c r="WCH2" s="135"/>
      <c r="WCI2" s="135"/>
      <c r="WCJ2" s="66"/>
      <c r="WCK2" s="74"/>
      <c r="WCL2" s="155"/>
      <c r="WCM2" s="155"/>
      <c r="WCN2" s="135"/>
      <c r="WCO2" s="135"/>
      <c r="WCP2" s="66"/>
      <c r="WCQ2" s="74"/>
      <c r="WCR2" s="155"/>
      <c r="WCS2" s="155"/>
      <c r="WCT2" s="135"/>
      <c r="WCU2" s="135"/>
      <c r="WCV2" s="66"/>
      <c r="WCW2" s="74"/>
      <c r="WCX2" s="155"/>
      <c r="WCY2" s="155"/>
      <c r="WCZ2" s="135"/>
      <c r="WDA2" s="135"/>
      <c r="WDB2" s="66"/>
      <c r="WDC2" s="74"/>
      <c r="WDD2" s="155"/>
      <c r="WDE2" s="155"/>
      <c r="WDF2" s="135"/>
      <c r="WDG2" s="135"/>
      <c r="WDH2" s="66"/>
      <c r="WDI2" s="74"/>
      <c r="WDJ2" s="155"/>
      <c r="WDK2" s="155"/>
      <c r="WDL2" s="135"/>
      <c r="WDM2" s="135"/>
      <c r="WDN2" s="66"/>
      <c r="WDO2" s="74"/>
      <c r="WDP2" s="155"/>
      <c r="WDQ2" s="155"/>
      <c r="WDR2" s="135"/>
      <c r="WDS2" s="135"/>
      <c r="WDT2" s="66"/>
      <c r="WDU2" s="74"/>
      <c r="WDV2" s="155"/>
      <c r="WDW2" s="155"/>
      <c r="WDX2" s="135"/>
      <c r="WDY2" s="135"/>
      <c r="WDZ2" s="66"/>
      <c r="WEA2" s="74"/>
      <c r="WEB2" s="155"/>
      <c r="WEC2" s="155"/>
      <c r="WED2" s="135"/>
      <c r="WEE2" s="135"/>
      <c r="WEF2" s="66"/>
      <c r="WEG2" s="74"/>
      <c r="WEH2" s="155"/>
      <c r="WEI2" s="155"/>
      <c r="WEJ2" s="135"/>
      <c r="WEK2" s="135"/>
      <c r="WEL2" s="66"/>
      <c r="WEM2" s="74"/>
      <c r="WEN2" s="155"/>
      <c r="WEO2" s="155"/>
      <c r="WEP2" s="135"/>
      <c r="WEQ2" s="135"/>
      <c r="WER2" s="66"/>
      <c r="WES2" s="74"/>
      <c r="WET2" s="155"/>
      <c r="WEU2" s="155"/>
      <c r="WEV2" s="135"/>
      <c r="WEW2" s="135"/>
      <c r="WEX2" s="66"/>
      <c r="WEY2" s="74"/>
      <c r="WEZ2" s="155"/>
      <c r="WFA2" s="155"/>
      <c r="WFB2" s="135"/>
      <c r="WFC2" s="135"/>
      <c r="WFD2" s="66"/>
      <c r="WFE2" s="74"/>
      <c r="WFF2" s="155"/>
      <c r="WFG2" s="155"/>
      <c r="WFH2" s="135"/>
      <c r="WFI2" s="135"/>
      <c r="WFJ2" s="66"/>
      <c r="WFK2" s="74"/>
      <c r="WFL2" s="155"/>
      <c r="WFM2" s="155"/>
      <c r="WFN2" s="135"/>
      <c r="WFO2" s="135"/>
      <c r="WFP2" s="66"/>
      <c r="WFQ2" s="74"/>
      <c r="WFR2" s="155"/>
      <c r="WFS2" s="155"/>
      <c r="WFT2" s="135"/>
      <c r="WFU2" s="135"/>
      <c r="WFV2" s="66"/>
      <c r="WFW2" s="74"/>
      <c r="WFX2" s="155"/>
      <c r="WFY2" s="155"/>
      <c r="WFZ2" s="135"/>
      <c r="WGA2" s="135"/>
      <c r="WGB2" s="66"/>
      <c r="WGC2" s="74"/>
      <c r="WGD2" s="155"/>
      <c r="WGE2" s="155"/>
      <c r="WGF2" s="135"/>
      <c r="WGG2" s="135"/>
      <c r="WGH2" s="66"/>
      <c r="WGI2" s="74"/>
      <c r="WGJ2" s="155"/>
      <c r="WGK2" s="155"/>
      <c r="WGL2" s="135"/>
      <c r="WGM2" s="135"/>
      <c r="WGN2" s="66"/>
      <c r="WGO2" s="74"/>
      <c r="WGP2" s="155"/>
      <c r="WGQ2" s="155"/>
      <c r="WGR2" s="135"/>
      <c r="WGS2" s="135"/>
      <c r="WGT2" s="66"/>
      <c r="WGU2" s="74"/>
      <c r="WGV2" s="155"/>
      <c r="WGW2" s="155"/>
      <c r="WGX2" s="135"/>
      <c r="WGY2" s="135"/>
      <c r="WGZ2" s="66"/>
      <c r="WHA2" s="74"/>
      <c r="WHB2" s="155"/>
      <c r="WHC2" s="155"/>
      <c r="WHD2" s="135"/>
      <c r="WHE2" s="135"/>
      <c r="WHF2" s="66"/>
      <c r="WHG2" s="74"/>
      <c r="WHH2" s="155"/>
      <c r="WHI2" s="155"/>
      <c r="WHJ2" s="135"/>
      <c r="WHK2" s="135"/>
      <c r="WHL2" s="66"/>
      <c r="WHM2" s="74"/>
      <c r="WHN2" s="155"/>
      <c r="WHO2" s="155"/>
      <c r="WHP2" s="135"/>
      <c r="WHQ2" s="135"/>
      <c r="WHR2" s="66"/>
      <c r="WHS2" s="74"/>
      <c r="WHT2" s="155"/>
      <c r="WHU2" s="155"/>
      <c r="WHV2" s="135"/>
      <c r="WHW2" s="135"/>
      <c r="WHX2" s="66"/>
      <c r="WHY2" s="74"/>
      <c r="WHZ2" s="155"/>
      <c r="WIA2" s="155"/>
      <c r="WIB2" s="135"/>
      <c r="WIC2" s="135"/>
      <c r="WID2" s="66"/>
      <c r="WIE2" s="74"/>
      <c r="WIF2" s="155"/>
      <c r="WIG2" s="155"/>
      <c r="WIH2" s="135"/>
      <c r="WII2" s="135"/>
      <c r="WIJ2" s="66"/>
      <c r="WIK2" s="74"/>
      <c r="WIL2" s="155"/>
      <c r="WIM2" s="155"/>
      <c r="WIN2" s="135"/>
      <c r="WIO2" s="135"/>
      <c r="WIP2" s="66"/>
      <c r="WIQ2" s="74"/>
      <c r="WIR2" s="155"/>
      <c r="WIS2" s="155"/>
      <c r="WIT2" s="135"/>
      <c r="WIU2" s="135"/>
      <c r="WIV2" s="66"/>
      <c r="WIW2" s="74"/>
      <c r="WIX2" s="155"/>
      <c r="WIY2" s="155"/>
      <c r="WIZ2" s="135"/>
      <c r="WJA2" s="135"/>
      <c r="WJB2" s="66"/>
      <c r="WJC2" s="74"/>
      <c r="WJD2" s="155"/>
      <c r="WJE2" s="155"/>
      <c r="WJF2" s="135"/>
      <c r="WJG2" s="135"/>
      <c r="WJH2" s="66"/>
      <c r="WJI2" s="74"/>
      <c r="WJJ2" s="155"/>
      <c r="WJK2" s="155"/>
      <c r="WJL2" s="135"/>
      <c r="WJM2" s="135"/>
      <c r="WJN2" s="66"/>
      <c r="WJO2" s="74"/>
      <c r="WJP2" s="155"/>
      <c r="WJQ2" s="155"/>
      <c r="WJR2" s="135"/>
      <c r="WJS2" s="135"/>
      <c r="WJT2" s="66"/>
      <c r="WJU2" s="74"/>
      <c r="WJV2" s="155"/>
      <c r="WJW2" s="155"/>
      <c r="WJX2" s="135"/>
      <c r="WJY2" s="135"/>
      <c r="WJZ2" s="66"/>
      <c r="WKA2" s="74"/>
      <c r="WKB2" s="155"/>
      <c r="WKC2" s="155"/>
      <c r="WKD2" s="135"/>
      <c r="WKE2" s="135"/>
      <c r="WKF2" s="66"/>
      <c r="WKG2" s="74"/>
      <c r="WKH2" s="155"/>
      <c r="WKI2" s="155"/>
      <c r="WKJ2" s="135"/>
      <c r="WKK2" s="135"/>
      <c r="WKL2" s="66"/>
      <c r="WKM2" s="74"/>
      <c r="WKN2" s="155"/>
      <c r="WKO2" s="155"/>
      <c r="WKP2" s="135"/>
      <c r="WKQ2" s="135"/>
      <c r="WKR2" s="66"/>
      <c r="WKS2" s="74"/>
      <c r="WKT2" s="155"/>
      <c r="WKU2" s="155"/>
      <c r="WKV2" s="135"/>
      <c r="WKW2" s="135"/>
      <c r="WKX2" s="66"/>
      <c r="WKY2" s="74"/>
      <c r="WKZ2" s="155"/>
      <c r="WLA2" s="155"/>
      <c r="WLB2" s="135"/>
      <c r="WLC2" s="135"/>
      <c r="WLD2" s="66"/>
      <c r="WLE2" s="74"/>
      <c r="WLF2" s="155"/>
      <c r="WLG2" s="155"/>
      <c r="WLH2" s="135"/>
      <c r="WLI2" s="135"/>
      <c r="WLJ2" s="66"/>
      <c r="WLK2" s="74"/>
      <c r="WLL2" s="155"/>
      <c r="WLM2" s="155"/>
      <c r="WLN2" s="135"/>
      <c r="WLO2" s="135"/>
      <c r="WLP2" s="66"/>
      <c r="WLQ2" s="74"/>
      <c r="WLR2" s="155"/>
      <c r="WLS2" s="155"/>
      <c r="WLT2" s="135"/>
      <c r="WLU2" s="135"/>
      <c r="WLV2" s="66"/>
      <c r="WLW2" s="74"/>
      <c r="WLX2" s="155"/>
      <c r="WLY2" s="155"/>
      <c r="WLZ2" s="135"/>
      <c r="WMA2" s="135"/>
      <c r="WMB2" s="66"/>
      <c r="WMC2" s="74"/>
      <c r="WMD2" s="155"/>
      <c r="WME2" s="155"/>
      <c r="WMF2" s="135"/>
      <c r="WMG2" s="135"/>
      <c r="WMH2" s="66"/>
      <c r="WMI2" s="74"/>
      <c r="WMJ2" s="155"/>
      <c r="WMK2" s="155"/>
      <c r="WML2" s="135"/>
      <c r="WMM2" s="135"/>
      <c r="WMN2" s="66"/>
      <c r="WMO2" s="74"/>
      <c r="WMP2" s="155"/>
      <c r="WMQ2" s="155"/>
      <c r="WMR2" s="135"/>
      <c r="WMS2" s="135"/>
      <c r="WMT2" s="66"/>
      <c r="WMU2" s="74"/>
      <c r="WMV2" s="155"/>
      <c r="WMW2" s="155"/>
      <c r="WMX2" s="135"/>
      <c r="WMY2" s="135"/>
      <c r="WMZ2" s="66"/>
      <c r="WNA2" s="74"/>
      <c r="WNB2" s="155"/>
      <c r="WNC2" s="155"/>
      <c r="WND2" s="135"/>
      <c r="WNE2" s="135"/>
      <c r="WNF2" s="66"/>
      <c r="WNG2" s="74"/>
      <c r="WNH2" s="155"/>
      <c r="WNI2" s="155"/>
      <c r="WNJ2" s="135"/>
      <c r="WNK2" s="135"/>
      <c r="WNL2" s="66"/>
      <c r="WNM2" s="74"/>
      <c r="WNN2" s="155"/>
      <c r="WNO2" s="155"/>
      <c r="WNP2" s="135"/>
      <c r="WNQ2" s="135"/>
      <c r="WNR2" s="66"/>
      <c r="WNS2" s="74"/>
      <c r="WNT2" s="155"/>
      <c r="WNU2" s="155"/>
      <c r="WNV2" s="135"/>
      <c r="WNW2" s="135"/>
      <c r="WNX2" s="66"/>
      <c r="WNY2" s="74"/>
      <c r="WNZ2" s="155"/>
      <c r="WOA2" s="155"/>
      <c r="WOB2" s="135"/>
      <c r="WOC2" s="135"/>
      <c r="WOD2" s="66"/>
      <c r="WOE2" s="74"/>
      <c r="WOF2" s="155"/>
      <c r="WOG2" s="155"/>
      <c r="WOH2" s="135"/>
      <c r="WOI2" s="135"/>
      <c r="WOJ2" s="66"/>
      <c r="WOK2" s="74"/>
      <c r="WOL2" s="155"/>
      <c r="WOM2" s="155"/>
      <c r="WON2" s="135"/>
      <c r="WOO2" s="135"/>
      <c r="WOP2" s="66"/>
      <c r="WOQ2" s="74"/>
      <c r="WOR2" s="155"/>
      <c r="WOS2" s="155"/>
      <c r="WOT2" s="135"/>
      <c r="WOU2" s="135"/>
      <c r="WOV2" s="66"/>
      <c r="WOW2" s="74"/>
      <c r="WOX2" s="155"/>
      <c r="WOY2" s="155"/>
      <c r="WOZ2" s="135"/>
      <c r="WPA2" s="135"/>
      <c r="WPB2" s="66"/>
      <c r="WPC2" s="74"/>
      <c r="WPD2" s="155"/>
      <c r="WPE2" s="155"/>
      <c r="WPF2" s="135"/>
      <c r="WPG2" s="135"/>
      <c r="WPH2" s="66"/>
      <c r="WPI2" s="74"/>
      <c r="WPJ2" s="155"/>
      <c r="WPK2" s="155"/>
      <c r="WPL2" s="135"/>
      <c r="WPM2" s="135"/>
      <c r="WPN2" s="66"/>
      <c r="WPO2" s="74"/>
      <c r="WPP2" s="155"/>
      <c r="WPQ2" s="155"/>
      <c r="WPR2" s="135"/>
      <c r="WPS2" s="135"/>
      <c r="WPT2" s="66"/>
      <c r="WPU2" s="74"/>
      <c r="WPV2" s="155"/>
      <c r="WPW2" s="155"/>
      <c r="WPX2" s="135"/>
      <c r="WPY2" s="135"/>
      <c r="WPZ2" s="66"/>
      <c r="WQA2" s="74"/>
      <c r="WQB2" s="155"/>
      <c r="WQC2" s="155"/>
      <c r="WQD2" s="135"/>
      <c r="WQE2" s="135"/>
      <c r="WQF2" s="66"/>
      <c r="WQG2" s="74"/>
      <c r="WQH2" s="155"/>
      <c r="WQI2" s="155"/>
      <c r="WQJ2" s="135"/>
      <c r="WQK2" s="135"/>
      <c r="WQL2" s="66"/>
      <c r="WQM2" s="74"/>
      <c r="WQN2" s="155"/>
      <c r="WQO2" s="155"/>
      <c r="WQP2" s="135"/>
      <c r="WQQ2" s="135"/>
      <c r="WQR2" s="66"/>
      <c r="WQS2" s="74"/>
      <c r="WQT2" s="155"/>
      <c r="WQU2" s="155"/>
      <c r="WQV2" s="135"/>
      <c r="WQW2" s="135"/>
      <c r="WQX2" s="66"/>
      <c r="WQY2" s="74"/>
      <c r="WQZ2" s="155"/>
      <c r="WRA2" s="155"/>
      <c r="WRB2" s="135"/>
      <c r="WRC2" s="135"/>
      <c r="WRD2" s="66"/>
      <c r="WRE2" s="74"/>
      <c r="WRF2" s="155"/>
      <c r="WRG2" s="155"/>
      <c r="WRH2" s="135"/>
      <c r="WRI2" s="135"/>
      <c r="WRJ2" s="66"/>
      <c r="WRK2" s="74"/>
      <c r="WRL2" s="155"/>
      <c r="WRM2" s="155"/>
      <c r="WRN2" s="135"/>
      <c r="WRO2" s="135"/>
      <c r="WRP2" s="66"/>
      <c r="WRQ2" s="74"/>
      <c r="WRR2" s="155"/>
      <c r="WRS2" s="155"/>
      <c r="WRT2" s="135"/>
      <c r="WRU2" s="135"/>
      <c r="WRV2" s="66"/>
      <c r="WRW2" s="74"/>
      <c r="WRX2" s="155"/>
      <c r="WRY2" s="155"/>
      <c r="WRZ2" s="135"/>
      <c r="WSA2" s="135"/>
      <c r="WSB2" s="66"/>
      <c r="WSC2" s="74"/>
      <c r="WSD2" s="155"/>
      <c r="WSE2" s="155"/>
      <c r="WSF2" s="135"/>
      <c r="WSG2" s="135"/>
      <c r="WSH2" s="66"/>
      <c r="WSI2" s="74"/>
      <c r="WSJ2" s="155"/>
      <c r="WSK2" s="155"/>
      <c r="WSL2" s="135"/>
      <c r="WSM2" s="135"/>
      <c r="WSN2" s="66"/>
      <c r="WSO2" s="74"/>
      <c r="WSP2" s="155"/>
      <c r="WSQ2" s="155"/>
      <c r="WSR2" s="135"/>
      <c r="WSS2" s="135"/>
      <c r="WST2" s="66"/>
      <c r="WSU2" s="74"/>
      <c r="WSV2" s="155"/>
      <c r="WSW2" s="155"/>
      <c r="WSX2" s="135"/>
      <c r="WSY2" s="135"/>
      <c r="WSZ2" s="66"/>
      <c r="WTA2" s="74"/>
      <c r="WTB2" s="155"/>
      <c r="WTC2" s="155"/>
      <c r="WTD2" s="135"/>
      <c r="WTE2" s="135"/>
      <c r="WTF2" s="66"/>
      <c r="WTG2" s="74"/>
      <c r="WTH2" s="155"/>
      <c r="WTI2" s="155"/>
      <c r="WTJ2" s="135"/>
      <c r="WTK2" s="135"/>
      <c r="WTL2" s="66"/>
      <c r="WTM2" s="74"/>
      <c r="WTN2" s="155"/>
      <c r="WTO2" s="155"/>
      <c r="WTP2" s="135"/>
      <c r="WTQ2" s="135"/>
      <c r="WTR2" s="66"/>
      <c r="WTS2" s="74"/>
      <c r="WTT2" s="155"/>
      <c r="WTU2" s="155"/>
      <c r="WTV2" s="135"/>
      <c r="WTW2" s="135"/>
      <c r="WTX2" s="66"/>
      <c r="WTY2" s="74"/>
      <c r="WTZ2" s="155"/>
      <c r="WUA2" s="155"/>
      <c r="WUB2" s="135"/>
      <c r="WUC2" s="135"/>
      <c r="WUD2" s="66"/>
      <c r="WUE2" s="74"/>
      <c r="WUF2" s="155"/>
      <c r="WUG2" s="155"/>
      <c r="WUH2" s="135"/>
      <c r="WUI2" s="135"/>
      <c r="WUJ2" s="66"/>
      <c r="WUK2" s="74"/>
      <c r="WUL2" s="155"/>
      <c r="WUM2" s="155"/>
      <c r="WUN2" s="135"/>
      <c r="WUO2" s="135"/>
      <c r="WUP2" s="66"/>
      <c r="WUQ2" s="74"/>
      <c r="WUR2" s="155"/>
      <c r="WUS2" s="155"/>
      <c r="WUT2" s="135"/>
      <c r="WUU2" s="135"/>
      <c r="WUV2" s="66"/>
      <c r="WUW2" s="74"/>
      <c r="WUX2" s="155"/>
      <c r="WUY2" s="155"/>
      <c r="WUZ2" s="135"/>
      <c r="WVA2" s="135"/>
      <c r="WVB2" s="66"/>
      <c r="WVC2" s="74"/>
      <c r="WVD2" s="155"/>
      <c r="WVE2" s="155"/>
      <c r="WVF2" s="135"/>
      <c r="WVG2" s="135"/>
      <c r="WVH2" s="66"/>
      <c r="WVI2" s="74"/>
      <c r="WVJ2" s="155"/>
      <c r="WVK2" s="155"/>
      <c r="WVL2" s="135"/>
      <c r="WVM2" s="135"/>
      <c r="WVN2" s="66"/>
      <c r="WVO2" s="74"/>
      <c r="WVP2" s="155"/>
      <c r="WVQ2" s="155"/>
      <c r="WVR2" s="135"/>
      <c r="WVS2" s="135"/>
      <c r="WVT2" s="66"/>
      <c r="WVU2" s="74"/>
      <c r="WVV2" s="155"/>
      <c r="WVW2" s="155"/>
      <c r="WVX2" s="135"/>
      <c r="WVY2" s="135"/>
      <c r="WVZ2" s="66"/>
      <c r="WWA2" s="74"/>
      <c r="WWB2" s="155"/>
      <c r="WWC2" s="155"/>
      <c r="WWD2" s="135"/>
      <c r="WWE2" s="135"/>
      <c r="WWF2" s="66"/>
      <c r="WWG2" s="74"/>
      <c r="WWH2" s="155"/>
      <c r="WWI2" s="155"/>
      <c r="WWJ2" s="135"/>
      <c r="WWK2" s="135"/>
      <c r="WWL2" s="66"/>
      <c r="WWM2" s="74"/>
      <c r="WWN2" s="155"/>
      <c r="WWO2" s="155"/>
      <c r="WWP2" s="135"/>
      <c r="WWQ2" s="135"/>
      <c r="WWR2" s="66"/>
      <c r="WWS2" s="74"/>
      <c r="WWT2" s="155"/>
      <c r="WWU2" s="155"/>
      <c r="WWV2" s="135"/>
      <c r="WWW2" s="135"/>
      <c r="WWX2" s="66"/>
      <c r="WWY2" s="74"/>
      <c r="WWZ2" s="155"/>
      <c r="WXA2" s="155"/>
      <c r="WXB2" s="135"/>
      <c r="WXC2" s="135"/>
      <c r="WXD2" s="66"/>
      <c r="WXE2" s="74"/>
      <c r="WXF2" s="155"/>
      <c r="WXG2" s="155"/>
      <c r="WXH2" s="135"/>
      <c r="WXI2" s="135"/>
      <c r="WXJ2" s="66"/>
      <c r="WXK2" s="74"/>
      <c r="WXL2" s="155"/>
      <c r="WXM2" s="155"/>
      <c r="WXN2" s="135"/>
      <c r="WXO2" s="135"/>
      <c r="WXP2" s="66"/>
      <c r="WXQ2" s="74"/>
      <c r="WXR2" s="155"/>
      <c r="WXS2" s="155"/>
      <c r="WXT2" s="135"/>
      <c r="WXU2" s="135"/>
      <c r="WXV2" s="66"/>
      <c r="WXW2" s="74"/>
      <c r="WXX2" s="155"/>
      <c r="WXY2" s="155"/>
      <c r="WXZ2" s="135"/>
      <c r="WYA2" s="135"/>
      <c r="WYB2" s="66"/>
      <c r="WYC2" s="74"/>
      <c r="WYD2" s="155"/>
      <c r="WYE2" s="155"/>
      <c r="WYF2" s="135"/>
      <c r="WYG2" s="135"/>
      <c r="WYH2" s="66"/>
      <c r="WYI2" s="74"/>
      <c r="WYJ2" s="155"/>
      <c r="WYK2" s="155"/>
      <c r="WYL2" s="135"/>
      <c r="WYM2" s="135"/>
      <c r="WYN2" s="66"/>
      <c r="WYO2" s="74"/>
      <c r="WYP2" s="155"/>
      <c r="WYQ2" s="155"/>
      <c r="WYR2" s="135"/>
      <c r="WYS2" s="135"/>
      <c r="WYT2" s="66"/>
      <c r="WYU2" s="74"/>
      <c r="WYV2" s="155"/>
      <c r="WYW2" s="155"/>
      <c r="WYX2" s="135"/>
      <c r="WYY2" s="135"/>
      <c r="WYZ2" s="66"/>
      <c r="WZA2" s="74"/>
      <c r="WZB2" s="155"/>
      <c r="WZC2" s="155"/>
      <c r="WZD2" s="135"/>
      <c r="WZE2" s="135"/>
      <c r="WZF2" s="66"/>
      <c r="WZG2" s="74"/>
      <c r="WZH2" s="155"/>
      <c r="WZI2" s="155"/>
      <c r="WZJ2" s="135"/>
      <c r="WZK2" s="135"/>
      <c r="WZL2" s="66"/>
      <c r="WZM2" s="74"/>
      <c r="WZN2" s="155"/>
      <c r="WZO2" s="155"/>
      <c r="WZP2" s="135"/>
      <c r="WZQ2" s="135"/>
      <c r="WZR2" s="66"/>
      <c r="WZS2" s="74"/>
      <c r="WZT2" s="155"/>
      <c r="WZU2" s="155"/>
      <c r="WZV2" s="135"/>
      <c r="WZW2" s="135"/>
      <c r="WZX2" s="66"/>
      <c r="WZY2" s="74"/>
      <c r="WZZ2" s="155"/>
      <c r="XAA2" s="155"/>
      <c r="XAB2" s="135"/>
      <c r="XAC2" s="135"/>
      <c r="XAD2" s="66"/>
      <c r="XAE2" s="74"/>
      <c r="XAF2" s="155"/>
      <c r="XAG2" s="155"/>
      <c r="XAH2" s="135"/>
      <c r="XAI2" s="135"/>
      <c r="XAJ2" s="66"/>
      <c r="XAK2" s="74"/>
      <c r="XAL2" s="155"/>
      <c r="XAM2" s="155"/>
      <c r="XAN2" s="135"/>
      <c r="XAO2" s="135"/>
      <c r="XAP2" s="66"/>
      <c r="XAQ2" s="74"/>
      <c r="XAR2" s="155"/>
      <c r="XAS2" s="155"/>
      <c r="XAT2" s="135"/>
      <c r="XAU2" s="135"/>
      <c r="XAV2" s="66"/>
      <c r="XAW2" s="74"/>
      <c r="XAX2" s="155"/>
      <c r="XAY2" s="155"/>
      <c r="XAZ2" s="135"/>
      <c r="XBA2" s="135"/>
      <c r="XBB2" s="66"/>
      <c r="XBC2" s="74"/>
      <c r="XBD2" s="155"/>
      <c r="XBE2" s="155"/>
      <c r="XBF2" s="135"/>
      <c r="XBG2" s="135"/>
      <c r="XBH2" s="66"/>
      <c r="XBI2" s="74"/>
      <c r="XBJ2" s="155"/>
      <c r="XBK2" s="155"/>
      <c r="XBL2" s="135"/>
      <c r="XBM2" s="135"/>
      <c r="XBN2" s="66"/>
      <c r="XBO2" s="74"/>
      <c r="XBP2" s="155"/>
      <c r="XBQ2" s="155"/>
      <c r="XBR2" s="135"/>
      <c r="XBS2" s="135"/>
      <c r="XBT2" s="66"/>
      <c r="XBU2" s="74"/>
      <c r="XBV2" s="155"/>
      <c r="XBW2" s="155"/>
      <c r="XBX2" s="135"/>
      <c r="XBY2" s="135"/>
      <c r="XBZ2" s="66"/>
      <c r="XCA2" s="74"/>
      <c r="XCB2" s="155"/>
      <c r="XCC2" s="155"/>
      <c r="XCD2" s="135"/>
      <c r="XCE2" s="135"/>
      <c r="XCF2" s="66"/>
      <c r="XCG2" s="74"/>
      <c r="XCH2" s="155"/>
      <c r="XCI2" s="155"/>
      <c r="XCJ2" s="135"/>
      <c r="XCK2" s="135"/>
      <c r="XCL2" s="66"/>
      <c r="XCM2" s="74"/>
      <c r="XCN2" s="155"/>
      <c r="XCO2" s="155"/>
      <c r="XCP2" s="135"/>
      <c r="XCQ2" s="135"/>
      <c r="XCR2" s="66"/>
      <c r="XCS2" s="74"/>
      <c r="XCT2" s="155"/>
      <c r="XCU2" s="155"/>
      <c r="XCV2" s="135"/>
      <c r="XCW2" s="135"/>
      <c r="XCX2" s="66"/>
      <c r="XCY2" s="74"/>
      <c r="XCZ2" s="155"/>
      <c r="XDA2" s="155"/>
      <c r="XDB2" s="135"/>
      <c r="XDC2" s="135"/>
      <c r="XDD2" s="66"/>
      <c r="XDE2" s="74"/>
      <c r="XDF2" s="155"/>
      <c r="XDG2" s="155"/>
      <c r="XDH2" s="135"/>
      <c r="XDI2" s="135"/>
      <c r="XDJ2" s="66"/>
      <c r="XDK2" s="74"/>
      <c r="XDL2" s="155"/>
      <c r="XDM2" s="155"/>
      <c r="XDN2" s="135"/>
      <c r="XDO2" s="135"/>
      <c r="XDP2" s="66"/>
      <c r="XDQ2" s="74"/>
      <c r="XDR2" s="155"/>
      <c r="XDS2" s="155"/>
      <c r="XDT2" s="135"/>
      <c r="XDU2" s="135"/>
      <c r="XDV2" s="66"/>
      <c r="XDW2" s="74"/>
      <c r="XDX2" s="155"/>
      <c r="XDY2" s="155"/>
      <c r="XDZ2" s="135"/>
      <c r="XEA2" s="135"/>
      <c r="XEB2" s="66"/>
      <c r="XEC2" s="74"/>
      <c r="XED2" s="155"/>
      <c r="XEE2" s="155"/>
      <c r="XEF2" s="135"/>
      <c r="XEG2" s="135"/>
      <c r="XEH2" s="66"/>
      <c r="XEI2" s="74"/>
      <c r="XEJ2" s="155"/>
      <c r="XEK2" s="155"/>
      <c r="XEL2" s="135"/>
      <c r="XEM2" s="135"/>
      <c r="XEN2" s="66"/>
      <c r="XEO2" s="74"/>
      <c r="XEP2" s="155"/>
      <c r="XEQ2" s="155"/>
      <c r="XER2" s="135"/>
      <c r="XES2" s="135"/>
      <c r="XET2" s="66"/>
      <c r="XEU2" s="74"/>
      <c r="XEV2" s="155"/>
      <c r="XEW2" s="155"/>
      <c r="XEX2" s="135"/>
      <c r="XEY2" s="135"/>
      <c r="XEZ2" s="66"/>
      <c r="XFA2" s="74"/>
      <c r="XFB2" s="155"/>
      <c r="XFC2" s="155"/>
      <c r="XFD2" s="135"/>
    </row>
    <row r="3" spans="1:16384">
      <c r="A3" s="68">
        <v>2001</v>
      </c>
      <c r="B3" s="68">
        <v>2166.7977016999998</v>
      </c>
      <c r="C3" s="68">
        <v>2102.413931</v>
      </c>
      <c r="D3" s="194">
        <v>10.412976474000001</v>
      </c>
      <c r="E3" s="194">
        <v>11.807938391</v>
      </c>
      <c r="F3" s="68">
        <v>2675139</v>
      </c>
    </row>
    <row r="4" spans="1:16384">
      <c r="A4" s="68">
        <v>2002</v>
      </c>
      <c r="B4" s="68">
        <v>2195.2087382</v>
      </c>
      <c r="C4" s="68">
        <v>2129.9119777000001</v>
      </c>
      <c r="D4" s="194">
        <v>10.543068890000001</v>
      </c>
      <c r="E4" s="194">
        <v>11.943189995999999</v>
      </c>
      <c r="F4" s="68">
        <v>2773684</v>
      </c>
    </row>
    <row r="5" spans="1:16384">
      <c r="A5" s="68">
        <v>2003</v>
      </c>
      <c r="B5" s="68">
        <v>2227.2859893</v>
      </c>
      <c r="C5" s="68">
        <v>2160.1173137999999</v>
      </c>
      <c r="D5" s="194">
        <v>10.62189863</v>
      </c>
      <c r="E5" s="194">
        <v>12.030319540000001</v>
      </c>
      <c r="F5" s="68">
        <v>2897323</v>
      </c>
    </row>
    <row r="6" spans="1:16384">
      <c r="A6" s="68">
        <v>2004</v>
      </c>
      <c r="B6" s="68">
        <v>2263.7566840999998</v>
      </c>
      <c r="C6" s="68">
        <v>2190.5431675</v>
      </c>
      <c r="D6" s="194">
        <v>10.643162947</v>
      </c>
      <c r="E6" s="194">
        <v>12.135209787000001</v>
      </c>
      <c r="F6" s="68">
        <v>3019774</v>
      </c>
    </row>
    <row r="7" spans="1:16384">
      <c r="A7" s="68">
        <v>2005</v>
      </c>
      <c r="B7" s="68">
        <v>2293.3382812999998</v>
      </c>
      <c r="C7" s="68">
        <v>2215.1062367</v>
      </c>
      <c r="D7" s="194">
        <v>10.687861037999999</v>
      </c>
      <c r="E7" s="194">
        <v>12.24997353</v>
      </c>
      <c r="F7" s="68">
        <v>3135620</v>
      </c>
    </row>
    <row r="8" spans="1:16384">
      <c r="A8" s="68">
        <v>2006</v>
      </c>
      <c r="B8" s="68">
        <v>2313.5662137999998</v>
      </c>
      <c r="C8" s="68">
        <v>2233.9366527000002</v>
      </c>
      <c r="D8" s="194">
        <v>10.739629675</v>
      </c>
      <c r="E8" s="194">
        <v>12.430703418</v>
      </c>
      <c r="F8" s="68">
        <v>3208773</v>
      </c>
    </row>
    <row r="9" spans="1:16384">
      <c r="A9" s="68">
        <v>2007</v>
      </c>
      <c r="B9" s="68">
        <v>2333.0057499999998</v>
      </c>
      <c r="C9" s="68">
        <v>2252.4160192999998</v>
      </c>
      <c r="D9" s="194">
        <v>10.872129773999999</v>
      </c>
      <c r="E9" s="194">
        <v>12.607315561</v>
      </c>
      <c r="F9" s="68">
        <v>3274185</v>
      </c>
    </row>
    <row r="10" spans="1:16384">
      <c r="A10" s="68">
        <v>2008</v>
      </c>
      <c r="B10" s="68">
        <v>2342.4496530000001</v>
      </c>
      <c r="C10" s="68">
        <v>2266.1915758</v>
      </c>
      <c r="D10" s="194">
        <v>10.969215746</v>
      </c>
      <c r="E10" s="194">
        <v>12.841552514</v>
      </c>
      <c r="F10" s="68">
        <v>3298585</v>
      </c>
    </row>
    <row r="11" spans="1:16384">
      <c r="A11" s="68">
        <v>2009</v>
      </c>
      <c r="B11" s="68">
        <v>2347.9456448000001</v>
      </c>
      <c r="C11" s="68">
        <v>2274.8279179000001</v>
      </c>
      <c r="D11" s="194">
        <v>11.240414667</v>
      </c>
      <c r="E11" s="194">
        <v>13.190665931</v>
      </c>
      <c r="F11" s="68">
        <v>3271392</v>
      </c>
    </row>
    <row r="12" spans="1:16384">
      <c r="A12" s="68">
        <v>2010</v>
      </c>
      <c r="B12" s="68">
        <v>2344.919977</v>
      </c>
      <c r="C12" s="68">
        <v>2280.6792681000002</v>
      </c>
      <c r="D12" s="194">
        <v>11.549818332999999</v>
      </c>
      <c r="E12" s="194">
        <v>13.488894753</v>
      </c>
      <c r="F12" s="68">
        <v>3294749</v>
      </c>
    </row>
    <row r="13" spans="1:16384">
      <c r="A13" s="68">
        <v>2011</v>
      </c>
      <c r="B13" s="68">
        <v>2340.0339118000002</v>
      </c>
      <c r="C13" s="68">
        <v>2285.2058384000002</v>
      </c>
      <c r="D13" s="194">
        <v>11.733461492</v>
      </c>
      <c r="E13" s="194">
        <v>13.791759712999999</v>
      </c>
      <c r="F13" s="68">
        <v>3318234</v>
      </c>
    </row>
    <row r="14" spans="1:16384">
      <c r="A14" s="68">
        <v>2012</v>
      </c>
      <c r="B14" s="68">
        <v>2336.8293566000002</v>
      </c>
      <c r="C14" s="68">
        <v>2287.6767823999999</v>
      </c>
      <c r="D14" s="194">
        <v>11.900100423</v>
      </c>
      <c r="E14" s="194">
        <v>13.966469676999999</v>
      </c>
      <c r="F14" s="68">
        <v>3332148</v>
      </c>
    </row>
    <row r="15" spans="1:16384">
      <c r="A15" s="68">
        <v>2013</v>
      </c>
      <c r="B15" s="68">
        <v>2330.2247931000002</v>
      </c>
      <c r="C15" s="68">
        <v>2287.3014953000002</v>
      </c>
      <c r="D15" s="194">
        <v>11.959073253</v>
      </c>
      <c r="E15" s="194">
        <v>14.08485963</v>
      </c>
      <c r="F15" s="68">
        <v>3408358</v>
      </c>
    </row>
    <row r="16" spans="1:16384">
      <c r="A16" s="68">
        <v>2014</v>
      </c>
      <c r="B16" s="68">
        <v>2324.4626545000001</v>
      </c>
      <c r="C16" s="68">
        <v>2285.9189858999998</v>
      </c>
      <c r="D16" s="194">
        <v>11.931062392999999</v>
      </c>
      <c r="E16" s="194">
        <v>14.115220253</v>
      </c>
      <c r="F16" s="68">
        <v>3526906</v>
      </c>
    </row>
    <row r="17" spans="1:6">
      <c r="A17" s="68">
        <v>2015</v>
      </c>
      <c r="B17" s="68">
        <v>2320.6074127000002</v>
      </c>
      <c r="C17" s="68">
        <v>2284.779063</v>
      </c>
      <c r="D17" s="194">
        <v>11.864220681999999</v>
      </c>
      <c r="E17" s="194">
        <v>14.128604005</v>
      </c>
      <c r="F17" s="68">
        <v>3660858</v>
      </c>
    </row>
    <row r="18" spans="1:6">
      <c r="A18" s="68">
        <v>2016</v>
      </c>
      <c r="B18" s="68">
        <v>2316.5501601999999</v>
      </c>
      <c r="C18" s="68">
        <v>2283.8366566</v>
      </c>
      <c r="D18" s="194">
        <v>11.804860509999999</v>
      </c>
      <c r="E18" s="194">
        <v>14.119231978</v>
      </c>
      <c r="F18" s="68">
        <v>3805204</v>
      </c>
    </row>
    <row r="19" spans="1:6">
      <c r="A19" s="68">
        <v>2017</v>
      </c>
      <c r="B19" s="68">
        <v>2310.2130698999999</v>
      </c>
      <c r="C19" s="68">
        <v>2281.6617372999999</v>
      </c>
      <c r="D19" s="194">
        <v>11.705690098</v>
      </c>
      <c r="E19" s="194">
        <v>14.096131331</v>
      </c>
      <c r="F19" s="68">
        <v>3982765</v>
      </c>
    </row>
    <row r="20" spans="1:6">
      <c r="A20" s="68">
        <v>2018</v>
      </c>
      <c r="B20" s="68">
        <v>2300.7335681999998</v>
      </c>
      <c r="C20" s="68">
        <v>2277.7109824999998</v>
      </c>
      <c r="D20" s="194">
        <v>11.602313164</v>
      </c>
      <c r="E20" s="194">
        <v>14.106106497000001</v>
      </c>
      <c r="F20" s="68">
        <v>4116501</v>
      </c>
    </row>
    <row r="21" spans="1:6">
      <c r="A21" s="68">
        <v>2019</v>
      </c>
      <c r="B21" s="68">
        <v>2291.727218</v>
      </c>
      <c r="C21" s="68">
        <v>2270.7495101</v>
      </c>
      <c r="D21" s="194">
        <v>11.553798650999999</v>
      </c>
      <c r="E21" s="194">
        <v>14.134748209</v>
      </c>
      <c r="F21" s="68">
        <v>4217236</v>
      </c>
    </row>
    <row r="22" spans="1:6">
      <c r="A22" s="68">
        <v>2020</v>
      </c>
      <c r="B22" s="68">
        <v>2288.6767153000001</v>
      </c>
      <c r="C22" s="68">
        <v>2267.1875086</v>
      </c>
      <c r="D22" s="194">
        <v>11.642760102</v>
      </c>
      <c r="E22" s="194">
        <v>14.301794347</v>
      </c>
      <c r="F22" s="68">
        <v>4247896</v>
      </c>
    </row>
    <row r="23" spans="1:6">
      <c r="A23" s="68">
        <v>2021</v>
      </c>
      <c r="B23" s="68">
        <v>2280.6491956</v>
      </c>
      <c r="C23" s="68">
        <v>2259.9433904000002</v>
      </c>
      <c r="D23" s="194">
        <v>11.700598848</v>
      </c>
      <c r="E23" s="194">
        <v>14.339131314999999</v>
      </c>
      <c r="F23" s="68">
        <v>4340907</v>
      </c>
    </row>
    <row r="24" spans="1:6" s="198" customFormat="1">
      <c r="A24" s="68"/>
      <c r="B24" s="68"/>
      <c r="C24" s="68"/>
      <c r="D24" s="194"/>
      <c r="E24" s="194"/>
      <c r="F24" s="68"/>
    </row>
    <row r="25" spans="1:6" s="198" customFormat="1">
      <c r="A25" s="68"/>
      <c r="B25" s="68"/>
      <c r="C25" s="68"/>
      <c r="D25" s="194"/>
      <c r="E25" s="194"/>
      <c r="F25" s="68"/>
    </row>
    <row r="26" spans="1:6">
      <c r="A26" s="39" t="s">
        <v>231</v>
      </c>
    </row>
    <row r="27" spans="1:6">
      <c r="A27" s="39" t="s">
        <v>282</v>
      </c>
    </row>
    <row r="56" spans="14:14" ht="15">
      <c r="N56" s="24"/>
    </row>
  </sheetData>
  <mergeCells count="1">
    <mergeCell ref="H1:I1"/>
  </mergeCells>
  <phoneticPr fontId="0" type="noConversion"/>
  <hyperlinks>
    <hyperlink ref="H1:I1" location="Contents!A1" display="Back to Contents"/>
  </hyperlinks>
  <pageMargins left="0.75" right="0.75" top="1" bottom="1" header="0.5" footer="0.5"/>
  <pageSetup paperSize="9" scale="60"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43"/>
  <sheetViews>
    <sheetView zoomScaleNormal="100" workbookViewId="0">
      <selection activeCell="X13" sqref="X13"/>
    </sheetView>
  </sheetViews>
  <sheetFormatPr defaultColWidth="8.85546875" defaultRowHeight="12.75"/>
  <cols>
    <col min="1" max="1" width="6.85546875" customWidth="1"/>
    <col min="2" max="2" width="11.42578125" customWidth="1"/>
    <col min="3" max="5" width="10.5703125" bestFit="1" customWidth="1"/>
    <col min="7" max="7" width="8.85546875" style="1"/>
    <col min="12" max="12" width="13.42578125" customWidth="1"/>
  </cols>
  <sheetData>
    <row r="1" spans="1:20" ht="22.5" customHeight="1">
      <c r="A1" s="17" t="s">
        <v>409</v>
      </c>
      <c r="B1" s="18"/>
      <c r="C1" s="18"/>
      <c r="D1" s="18"/>
      <c r="E1" s="18"/>
      <c r="F1" s="18"/>
      <c r="G1" s="19"/>
      <c r="H1" s="18"/>
      <c r="I1" s="18"/>
      <c r="J1" s="18"/>
      <c r="K1" s="18"/>
      <c r="L1" s="55"/>
      <c r="M1" s="18"/>
      <c r="N1" s="212" t="s">
        <v>249</v>
      </c>
      <c r="O1" s="212"/>
      <c r="P1" s="18"/>
      <c r="Q1" s="18"/>
      <c r="R1" s="18"/>
      <c r="S1" s="18"/>
      <c r="T1" s="18"/>
    </row>
    <row r="2" spans="1:20" ht="33.75">
      <c r="A2" s="69" t="s">
        <v>214</v>
      </c>
      <c r="B2" s="234" t="s">
        <v>410</v>
      </c>
      <c r="C2" s="234"/>
      <c r="D2" s="234"/>
      <c r="E2" s="234"/>
      <c r="F2" s="234"/>
      <c r="G2" s="69" t="s">
        <v>84</v>
      </c>
      <c r="H2" s="69" t="s">
        <v>85</v>
      </c>
      <c r="I2" s="69" t="s">
        <v>413</v>
      </c>
      <c r="J2" s="69" t="s">
        <v>414</v>
      </c>
      <c r="K2" s="44"/>
    </row>
    <row r="3" spans="1:20" ht="33.75">
      <c r="A3" s="70"/>
      <c r="B3" s="162" t="s">
        <v>518</v>
      </c>
      <c r="C3" s="162" t="s">
        <v>519</v>
      </c>
      <c r="D3" s="162" t="s">
        <v>411</v>
      </c>
      <c r="E3" s="162" t="s">
        <v>412</v>
      </c>
      <c r="F3" s="162" t="s">
        <v>520</v>
      </c>
      <c r="G3" s="69"/>
      <c r="H3" s="70"/>
      <c r="I3" s="163"/>
      <c r="J3" s="70"/>
      <c r="K3" s="44"/>
    </row>
    <row r="4" spans="1:20">
      <c r="A4" s="157">
        <v>2001</v>
      </c>
      <c r="B4" s="158">
        <v>17749.599999999999</v>
      </c>
      <c r="C4" s="157"/>
      <c r="D4" s="158">
        <v>2229.23</v>
      </c>
      <c r="E4" s="158">
        <v>988.49</v>
      </c>
      <c r="F4" s="159">
        <f>B4/D4</f>
        <v>7.9622111670845976</v>
      </c>
      <c r="G4" s="193">
        <v>152527</v>
      </c>
      <c r="H4" s="76"/>
      <c r="I4" s="62">
        <f>B4/B$4</f>
        <v>1</v>
      </c>
      <c r="J4" s="62">
        <f t="shared" ref="J4:J17" si="0">D4/D$4</f>
        <v>1</v>
      </c>
      <c r="K4" s="44"/>
      <c r="L4" s="183"/>
    </row>
    <row r="5" spans="1:20">
      <c r="A5" s="157">
        <v>2002</v>
      </c>
      <c r="B5" s="158">
        <v>17942.400000000001</v>
      </c>
      <c r="C5" s="160">
        <f>B5/B4-1</f>
        <v>1.0862216613332309E-2</v>
      </c>
      <c r="D5" s="161">
        <v>2353.4</v>
      </c>
      <c r="E5" s="161">
        <v>1042.26</v>
      </c>
      <c r="F5" s="159">
        <f t="shared" ref="F5:F22" si="1">B5/D5</f>
        <v>7.6240333135038671</v>
      </c>
      <c r="G5" s="193">
        <v>157811</v>
      </c>
      <c r="H5" s="76">
        <f t="shared" ref="H5:H20" si="2">(G5-G4)/G4</f>
        <v>3.4643046804828E-2</v>
      </c>
      <c r="I5" s="62">
        <f t="shared" ref="I5:I18" si="3">B5/B$4</f>
        <v>1.0108622166133323</v>
      </c>
      <c r="J5" s="62">
        <f t="shared" si="0"/>
        <v>1.0557008473777942</v>
      </c>
      <c r="K5" s="44"/>
      <c r="L5" s="183"/>
    </row>
    <row r="6" spans="1:20">
      <c r="A6" s="157">
        <v>2003</v>
      </c>
      <c r="B6" s="158">
        <v>18410.11</v>
      </c>
      <c r="C6" s="160">
        <f t="shared" ref="C6:C20" si="4">B6/B5-1</f>
        <v>2.6067304262529012E-2</v>
      </c>
      <c r="D6" s="161">
        <v>2436.0500000000002</v>
      </c>
      <c r="E6" s="161">
        <v>1077.51</v>
      </c>
      <c r="F6" s="159">
        <f t="shared" si="1"/>
        <v>7.5573613021079202</v>
      </c>
      <c r="G6" s="193">
        <v>165187</v>
      </c>
      <c r="H6" s="76">
        <f t="shared" si="2"/>
        <v>4.6739454157188026E-2</v>
      </c>
      <c r="I6" s="62">
        <f t="shared" si="3"/>
        <v>1.0372126695812864</v>
      </c>
      <c r="J6" s="62">
        <f t="shared" si="0"/>
        <v>1.0927764295294788</v>
      </c>
      <c r="K6" s="44"/>
      <c r="L6" s="183"/>
    </row>
    <row r="7" spans="1:20">
      <c r="A7" s="157">
        <v>2004</v>
      </c>
      <c r="B7" s="158">
        <v>20472.14</v>
      </c>
      <c r="C7" s="160">
        <f t="shared" si="4"/>
        <v>0.1120053057803565</v>
      </c>
      <c r="D7" s="161">
        <v>2600.88</v>
      </c>
      <c r="E7" s="161">
        <v>1148.23</v>
      </c>
      <c r="F7" s="159">
        <f t="shared" si="1"/>
        <v>7.8712358893912828</v>
      </c>
      <c r="G7" s="193">
        <v>172704</v>
      </c>
      <c r="H7" s="76">
        <f t="shared" si="2"/>
        <v>4.5506002288315667E-2</v>
      </c>
      <c r="I7" s="62">
        <f t="shared" si="3"/>
        <v>1.1533859917969984</v>
      </c>
      <c r="J7" s="62">
        <f t="shared" si="0"/>
        <v>1.1667167587014351</v>
      </c>
      <c r="K7" s="44"/>
      <c r="L7" s="183"/>
    </row>
    <row r="8" spans="1:20">
      <c r="A8" s="157">
        <v>2005</v>
      </c>
      <c r="B8" s="158">
        <v>20296.189999999999</v>
      </c>
      <c r="C8" s="160">
        <f t="shared" si="4"/>
        <v>-8.594607109955299E-3</v>
      </c>
      <c r="D8" s="161">
        <v>2651.7</v>
      </c>
      <c r="E8" s="161">
        <v>1146.18</v>
      </c>
      <c r="F8" s="159">
        <f t="shared" si="1"/>
        <v>7.6540294905155184</v>
      </c>
      <c r="G8" s="193">
        <v>179660</v>
      </c>
      <c r="H8" s="76">
        <f>(G8-G7)/G7</f>
        <v>4.0277005743931817E-2</v>
      </c>
      <c r="I8" s="62">
        <f t="shared" si="3"/>
        <v>1.143473092351377</v>
      </c>
      <c r="J8" s="62">
        <f t="shared" si="0"/>
        <v>1.1895138680172077</v>
      </c>
      <c r="K8" s="44"/>
      <c r="L8" s="183"/>
    </row>
    <row r="9" spans="1:20">
      <c r="A9" s="157">
        <v>2006</v>
      </c>
      <c r="B9" s="158">
        <v>20200.490000000002</v>
      </c>
      <c r="C9" s="160">
        <f t="shared" si="4"/>
        <v>-4.7151706798170823E-3</v>
      </c>
      <c r="D9" s="161">
        <v>2652.08</v>
      </c>
      <c r="E9" s="161">
        <v>1148.6400000000001</v>
      </c>
      <c r="F9" s="159">
        <f t="shared" si="1"/>
        <v>7.616847908057073</v>
      </c>
      <c r="G9" s="193">
        <v>185626</v>
      </c>
      <c r="H9" s="76">
        <f t="shared" si="2"/>
        <v>3.3207169097183568E-2</v>
      </c>
      <c r="I9" s="62">
        <f t="shared" si="3"/>
        <v>1.1380814215531621</v>
      </c>
      <c r="J9" s="62">
        <f t="shared" si="0"/>
        <v>1.189684330463882</v>
      </c>
      <c r="K9" s="44"/>
      <c r="L9" s="183"/>
    </row>
    <row r="10" spans="1:20">
      <c r="A10" s="157">
        <v>2007</v>
      </c>
      <c r="B10" s="158">
        <v>20828.22</v>
      </c>
      <c r="C10" s="160">
        <f t="shared" si="4"/>
        <v>3.1074988775024792E-2</v>
      </c>
      <c r="D10" s="161">
        <v>2753.38</v>
      </c>
      <c r="E10" s="161">
        <v>1184.8900000000001</v>
      </c>
      <c r="F10" s="159">
        <f t="shared" si="1"/>
        <v>7.5646005999898307</v>
      </c>
      <c r="G10" s="193">
        <v>190974</v>
      </c>
      <c r="H10" s="76">
        <f t="shared" si="2"/>
        <v>2.8810619202051437E-2</v>
      </c>
      <c r="I10" s="62">
        <f t="shared" si="3"/>
        <v>1.1734472889529906</v>
      </c>
      <c r="J10" s="62">
        <f t="shared" si="0"/>
        <v>1.2351260300641926</v>
      </c>
      <c r="K10" s="44"/>
      <c r="L10" s="183"/>
      <c r="Q10" s="50"/>
    </row>
    <row r="11" spans="1:20">
      <c r="A11" s="157">
        <v>2008</v>
      </c>
      <c r="B11" s="158">
        <v>22207.279999999999</v>
      </c>
      <c r="C11" s="160">
        <f t="shared" si="4"/>
        <v>6.6211130859958223E-2</v>
      </c>
      <c r="D11" s="161">
        <v>2733.59</v>
      </c>
      <c r="E11" s="161">
        <v>1193.9100000000001</v>
      </c>
      <c r="F11" s="159">
        <f t="shared" si="1"/>
        <v>8.1238517846494886</v>
      </c>
      <c r="G11" s="193">
        <v>196757</v>
      </c>
      <c r="H11" s="76">
        <f t="shared" si="2"/>
        <v>3.0281609014839717E-2</v>
      </c>
      <c r="I11" s="62">
        <f t="shared" si="3"/>
        <v>1.2511425609591202</v>
      </c>
      <c r="J11" s="62">
        <f t="shared" si="0"/>
        <v>1.2262485252755437</v>
      </c>
      <c r="K11" s="44"/>
      <c r="L11" s="183"/>
      <c r="Q11" s="50"/>
    </row>
    <row r="12" spans="1:20">
      <c r="A12" s="157">
        <v>2009</v>
      </c>
      <c r="B12" s="158">
        <v>18807.439999999999</v>
      </c>
      <c r="C12" s="160">
        <f t="shared" si="4"/>
        <v>-0.15309574157663619</v>
      </c>
      <c r="D12" s="161">
        <v>2591.27</v>
      </c>
      <c r="E12" s="161">
        <v>1098.1300000000001</v>
      </c>
      <c r="F12" s="159">
        <f t="shared" si="1"/>
        <v>7.2580009030321033</v>
      </c>
      <c r="G12" s="193">
        <v>194570</v>
      </c>
      <c r="H12" s="76">
        <f t="shared" si="2"/>
        <v>-1.1115233511387143E-2</v>
      </c>
      <c r="I12" s="62">
        <f t="shared" si="3"/>
        <v>1.0595979627709919</v>
      </c>
      <c r="J12" s="62">
        <f t="shared" si="0"/>
        <v>1.1624058531421164</v>
      </c>
      <c r="K12" s="44"/>
      <c r="L12" s="183"/>
      <c r="Q12" s="50"/>
    </row>
    <row r="13" spans="1:20">
      <c r="A13" s="157">
        <v>2010</v>
      </c>
      <c r="B13" s="158">
        <v>21264.76</v>
      </c>
      <c r="C13" s="160">
        <f t="shared" si="4"/>
        <v>0.13065680390313616</v>
      </c>
      <c r="D13" s="161">
        <v>2653.39</v>
      </c>
      <c r="E13" s="161">
        <v>1174.8699999999999</v>
      </c>
      <c r="F13" s="159">
        <f t="shared" si="1"/>
        <v>8.0141856266888762</v>
      </c>
      <c r="G13" s="193">
        <v>194307</v>
      </c>
      <c r="H13" s="76">
        <f t="shared" si="2"/>
        <v>-1.3516986174641518E-3</v>
      </c>
      <c r="I13" s="62">
        <f t="shared" si="3"/>
        <v>1.198041646008924</v>
      </c>
      <c r="J13" s="62">
        <f t="shared" si="0"/>
        <v>1.1902719773195227</v>
      </c>
      <c r="K13" s="44"/>
      <c r="L13" s="183"/>
      <c r="Q13" s="50"/>
    </row>
    <row r="14" spans="1:20">
      <c r="A14" s="157">
        <v>2011</v>
      </c>
      <c r="B14" s="158">
        <v>21568.080000000002</v>
      </c>
      <c r="C14" s="160">
        <f t="shared" si="4"/>
        <v>1.4263974763881748E-2</v>
      </c>
      <c r="D14" s="161">
        <v>2674.86</v>
      </c>
      <c r="E14" s="161">
        <v>1222.1300000000001</v>
      </c>
      <c r="F14" s="159">
        <f t="shared" si="1"/>
        <v>8.0632556470245174</v>
      </c>
      <c r="G14" s="193">
        <v>197268</v>
      </c>
      <c r="H14" s="76">
        <f t="shared" si="2"/>
        <v>1.523877163457827E-2</v>
      </c>
      <c r="I14" s="62">
        <f t="shared" si="3"/>
        <v>1.2151304818136748</v>
      </c>
      <c r="J14" s="62">
        <f t="shared" si="0"/>
        <v>1.1999031055566272</v>
      </c>
      <c r="K14" s="44"/>
      <c r="L14" s="183"/>
      <c r="Q14" s="50"/>
    </row>
    <row r="15" spans="1:20">
      <c r="A15" s="157">
        <v>2012</v>
      </c>
      <c r="B15" s="158">
        <v>21753.64</v>
      </c>
      <c r="C15" s="160">
        <f t="shared" si="4"/>
        <v>8.6034547349600476E-3</v>
      </c>
      <c r="D15" s="161">
        <v>2738.1</v>
      </c>
      <c r="E15" s="161">
        <v>1246.98</v>
      </c>
      <c r="F15" s="159">
        <f t="shared" si="1"/>
        <v>7.944793835141156</v>
      </c>
      <c r="G15" s="193">
        <v>201710</v>
      </c>
      <c r="H15" s="76">
        <f t="shared" si="2"/>
        <v>2.251759028326946E-2</v>
      </c>
      <c r="I15" s="62">
        <f t="shared" si="3"/>
        <v>1.2255848019110291</v>
      </c>
      <c r="J15" s="62">
        <f t="shared" si="0"/>
        <v>1.2282716453663372</v>
      </c>
      <c r="K15" s="44"/>
      <c r="L15" s="183"/>
      <c r="Q15" s="50"/>
    </row>
    <row r="16" spans="1:20">
      <c r="A16" s="157">
        <v>2013</v>
      </c>
      <c r="B16" s="158">
        <v>21773.360000000001</v>
      </c>
      <c r="C16" s="160">
        <f t="shared" si="4"/>
        <v>9.0651495565796658E-4</v>
      </c>
      <c r="D16" s="161">
        <v>2664.82</v>
      </c>
      <c r="E16" s="161">
        <v>1237.67</v>
      </c>
      <c r="F16" s="159">
        <f t="shared" si="1"/>
        <v>8.1706681877199951</v>
      </c>
      <c r="G16" s="193">
        <v>206239</v>
      </c>
      <c r="H16" s="76">
        <f t="shared" si="2"/>
        <v>2.2453026622378663E-2</v>
      </c>
      <c r="I16" s="62">
        <f t="shared" si="3"/>
        <v>1.2266958128633887</v>
      </c>
      <c r="J16" s="62">
        <f t="shared" si="0"/>
        <v>1.1953993082813348</v>
      </c>
      <c r="K16" s="44"/>
      <c r="L16" s="183"/>
      <c r="Q16" s="50"/>
    </row>
    <row r="17" spans="1:17">
      <c r="A17" s="157">
        <v>2014</v>
      </c>
      <c r="B17" s="158">
        <v>23745.58</v>
      </c>
      <c r="C17" s="160">
        <f t="shared" si="4"/>
        <v>9.0579497146972221E-2</v>
      </c>
      <c r="D17" s="161">
        <v>2831.38</v>
      </c>
      <c r="E17" s="161">
        <v>1308.55</v>
      </c>
      <c r="F17" s="159">
        <f t="shared" si="1"/>
        <v>8.3865747444708951</v>
      </c>
      <c r="G17" s="193">
        <v>211798</v>
      </c>
      <c r="H17" s="76">
        <f t="shared" si="2"/>
        <v>2.6954164828184777E-2</v>
      </c>
      <c r="I17" s="62">
        <f t="shared" si="3"/>
        <v>1.3378093027448508</v>
      </c>
      <c r="J17" s="62">
        <f t="shared" si="0"/>
        <v>1.2701156901710458</v>
      </c>
      <c r="K17" s="44"/>
      <c r="L17" s="183"/>
      <c r="Q17" s="50"/>
    </row>
    <row r="18" spans="1:17">
      <c r="A18" s="157">
        <v>2015</v>
      </c>
      <c r="B18" s="158">
        <v>23077.57</v>
      </c>
      <c r="C18" s="160">
        <f t="shared" si="4"/>
        <v>-2.8131972350222689E-2</v>
      </c>
      <c r="D18" s="161">
        <v>2786.98</v>
      </c>
      <c r="E18" s="161">
        <v>1274.9100000000001</v>
      </c>
      <c r="F18" s="159">
        <f t="shared" si="1"/>
        <v>8.2804935808653095</v>
      </c>
      <c r="G18" s="193">
        <v>219879</v>
      </c>
      <c r="H18" s="76">
        <f t="shared" si="2"/>
        <v>3.8154279077233968E-2</v>
      </c>
      <c r="I18" s="62">
        <f t="shared" si="3"/>
        <v>1.3001740884301618</v>
      </c>
      <c r="J18" s="62">
        <f t="shared" ref="J18" si="5">D18/D$4</f>
        <v>1.2501984990332984</v>
      </c>
      <c r="K18" s="44"/>
      <c r="L18" s="183"/>
      <c r="Q18" s="50"/>
    </row>
    <row r="19" spans="1:17">
      <c r="A19" s="157">
        <v>2016</v>
      </c>
      <c r="B19" s="158">
        <v>23349.43</v>
      </c>
      <c r="C19" s="160">
        <f t="shared" si="4"/>
        <v>1.1780269759771089E-2</v>
      </c>
      <c r="D19" s="161">
        <v>2808.61</v>
      </c>
      <c r="E19" s="161">
        <v>1283.69</v>
      </c>
      <c r="F19" s="159">
        <f t="shared" si="1"/>
        <v>8.3135180747772033</v>
      </c>
      <c r="G19" s="193">
        <v>228112</v>
      </c>
      <c r="H19" s="76">
        <f t="shared" si="2"/>
        <v>3.7443321099331905E-2</v>
      </c>
      <c r="I19" s="62">
        <f t="shared" ref="I19" si="6">B19/B$4</f>
        <v>1.3154904899265336</v>
      </c>
      <c r="J19" s="62">
        <f t="shared" ref="J19" si="7">D19/D$4</f>
        <v>1.2599014009321605</v>
      </c>
      <c r="K19" s="44"/>
      <c r="L19" s="183"/>
      <c r="Q19" s="50"/>
    </row>
    <row r="20" spans="1:17">
      <c r="A20" s="157">
        <v>2017</v>
      </c>
      <c r="B20" s="158">
        <v>24994.49</v>
      </c>
      <c r="C20" s="160">
        <f t="shared" si="4"/>
        <v>7.0453968255328014E-2</v>
      </c>
      <c r="D20" s="161">
        <v>2981.97</v>
      </c>
      <c r="E20" s="161">
        <v>1382.76</v>
      </c>
      <c r="F20" s="159">
        <f t="shared" si="1"/>
        <v>8.3818717156778924</v>
      </c>
      <c r="G20" s="193">
        <v>236706</v>
      </c>
      <c r="H20" s="76">
        <f t="shared" si="2"/>
        <v>3.7674475696149262E-2</v>
      </c>
      <c r="I20" s="62">
        <f t="shared" ref="I20" si="8">B20/B$4</f>
        <v>1.4081720151440034</v>
      </c>
      <c r="J20" s="62">
        <f t="shared" ref="J20" si="9">D20/D$4</f>
        <v>1.3376681634465712</v>
      </c>
      <c r="K20" s="44"/>
      <c r="L20" s="183"/>
      <c r="Q20" s="50"/>
    </row>
    <row r="21" spans="1:17">
      <c r="A21" s="157">
        <v>2018</v>
      </c>
      <c r="B21" s="158">
        <v>25432.12</v>
      </c>
      <c r="C21" s="160">
        <f t="shared" ref="C21:C22" si="10">B21/B20-1</f>
        <v>1.7509058996602711E-2</v>
      </c>
      <c r="D21" s="161">
        <v>3080.23</v>
      </c>
      <c r="E21" s="161">
        <v>1384.48</v>
      </c>
      <c r="F21" s="159">
        <f t="shared" si="1"/>
        <v>8.2565652564905871</v>
      </c>
      <c r="G21" s="193">
        <v>245176</v>
      </c>
      <c r="H21" s="76">
        <f t="shared" ref="H21:H22" si="11">(G21-G20)/G20</f>
        <v>3.5782785396229921E-2</v>
      </c>
      <c r="I21" s="62">
        <f t="shared" ref="I21" si="12">B21/B$4</f>
        <v>1.4328277820345248</v>
      </c>
      <c r="J21" s="62">
        <f t="shared" ref="J21" si="13">D21/D$4</f>
        <v>1.3817461634734864</v>
      </c>
      <c r="K21" s="44"/>
      <c r="L21" s="183"/>
      <c r="Q21" s="50"/>
    </row>
    <row r="22" spans="1:17">
      <c r="A22" s="157">
        <v>2019</v>
      </c>
      <c r="B22" s="158">
        <v>25491.16</v>
      </c>
      <c r="C22" s="160">
        <f t="shared" si="10"/>
        <v>2.3214737898373805E-3</v>
      </c>
      <c r="D22" s="161">
        <v>3057.18</v>
      </c>
      <c r="E22" s="161">
        <v>1386.23</v>
      </c>
      <c r="F22" s="159">
        <f t="shared" si="1"/>
        <v>8.3381286021758623</v>
      </c>
      <c r="G22" s="193">
        <v>253412</v>
      </c>
      <c r="H22" s="76">
        <f t="shared" si="11"/>
        <v>3.3592194994616111E-2</v>
      </c>
      <c r="I22" s="62">
        <f t="shared" ref="I22" si="14">B22/B$4</f>
        <v>1.4361540541758688</v>
      </c>
      <c r="J22" s="62">
        <f t="shared" ref="J22" si="15">D22/D$4</f>
        <v>1.3714062703265253</v>
      </c>
      <c r="K22" s="44"/>
      <c r="L22" s="183"/>
      <c r="Q22" s="50"/>
    </row>
    <row r="23" spans="1:17">
      <c r="A23" s="157">
        <v>2020</v>
      </c>
      <c r="B23" s="158">
        <v>25641.32</v>
      </c>
      <c r="C23" s="160">
        <f t="shared" ref="C23:C24" si="16">B23/B22-1</f>
        <v>5.8906695497575878E-3</v>
      </c>
      <c r="D23" s="161">
        <v>2912.85</v>
      </c>
      <c r="E23" s="161">
        <v>1365.76</v>
      </c>
      <c r="F23" s="159">
        <f t="shared" ref="F23:F24" si="17">B23/D23</f>
        <v>8.8028288446023648</v>
      </c>
      <c r="G23" s="193">
        <v>258950</v>
      </c>
      <c r="H23" s="76">
        <f t="shared" ref="H23:H24" si="18">(G23-G22)/G22</f>
        <v>2.1853740154373115E-2</v>
      </c>
      <c r="I23" s="62">
        <f t="shared" ref="I23" si="19">B23/B$4</f>
        <v>1.4446139631315635</v>
      </c>
      <c r="J23" s="62">
        <f t="shared" ref="J23" si="20">D23/D$4</f>
        <v>1.3066619415672676</v>
      </c>
      <c r="K23" s="44"/>
      <c r="L23" s="183"/>
      <c r="Q23" s="50"/>
    </row>
    <row r="24" spans="1:17">
      <c r="A24" s="157">
        <v>2021</v>
      </c>
      <c r="B24" s="158">
        <v>27332.22</v>
      </c>
      <c r="C24" s="160">
        <f t="shared" si="16"/>
        <v>6.5944342958942803E-2</v>
      </c>
      <c r="D24" s="161">
        <v>3044.48</v>
      </c>
      <c r="E24" s="161">
        <v>1440.39</v>
      </c>
      <c r="F24" s="159">
        <f t="shared" si="17"/>
        <v>8.9776316480975407</v>
      </c>
      <c r="G24" s="193">
        <v>255404</v>
      </c>
      <c r="H24" s="76">
        <f t="shared" si="18"/>
        <v>-1.3693763274763468E-2</v>
      </c>
      <c r="I24" s="62">
        <f t="shared" ref="I24" si="21">B24/B$4</f>
        <v>1.5398780817595892</v>
      </c>
      <c r="J24" s="62">
        <f t="shared" ref="J24" si="22">D24/D$4</f>
        <v>1.365709235924512</v>
      </c>
      <c r="K24" s="44"/>
      <c r="L24" s="183"/>
      <c r="Q24" s="50"/>
    </row>
    <row r="25" spans="1:17">
      <c r="G25" s="193"/>
      <c r="K25" s="156"/>
      <c r="L25" s="8"/>
      <c r="Q25" s="50"/>
    </row>
    <row r="26" spans="1:17">
      <c r="A26" s="39" t="s">
        <v>521</v>
      </c>
      <c r="C26" s="3"/>
      <c r="D26" s="3"/>
      <c r="E26" s="3"/>
      <c r="F26" s="3"/>
      <c r="G26" s="28"/>
      <c r="I26" s="23"/>
      <c r="J26" s="4"/>
      <c r="K26" s="28"/>
      <c r="Q26" s="50"/>
    </row>
    <row r="27" spans="1:17">
      <c r="A27" s="39" t="s">
        <v>450</v>
      </c>
      <c r="C27" s="3"/>
      <c r="D27" s="3"/>
      <c r="E27" s="3"/>
      <c r="F27" s="3"/>
      <c r="G27" s="28"/>
      <c r="I27" s="23"/>
      <c r="J27" s="4"/>
      <c r="K27" s="28"/>
      <c r="Q27" s="50"/>
    </row>
    <row r="28" spans="1:17" ht="12.75" customHeight="1">
      <c r="A28" s="39" t="s">
        <v>743</v>
      </c>
      <c r="Q28" s="50"/>
    </row>
    <row r="29" spans="1:17" ht="12.75" customHeight="1">
      <c r="A29" t="s">
        <v>744</v>
      </c>
      <c r="Q29" s="50"/>
    </row>
    <row r="30" spans="1:17" ht="12.75" customHeight="1">
      <c r="A30" t="s">
        <v>438</v>
      </c>
      <c r="Q30" s="50"/>
    </row>
    <row r="31" spans="1:17" ht="12.75" customHeight="1">
      <c r="A31" s="1"/>
      <c r="Q31" s="50"/>
    </row>
    <row r="32" spans="1:17" ht="12.75" customHeight="1">
      <c r="A32" s="1"/>
      <c r="Q32" s="50"/>
    </row>
    <row r="33" spans="1:6" ht="12.75" customHeight="1">
      <c r="A33" s="1"/>
    </row>
    <row r="34" spans="1:6" ht="12.75" customHeight="1">
      <c r="A34" s="1"/>
    </row>
    <row r="35" spans="1:6" ht="38.25" customHeight="1">
      <c r="A35" s="1"/>
    </row>
    <row r="36" spans="1:6" ht="12.75" customHeight="1">
      <c r="A36" s="1"/>
      <c r="F36" s="29"/>
    </row>
    <row r="37" spans="1:6" ht="39" customHeight="1">
      <c r="A37" s="1"/>
    </row>
    <row r="38" spans="1:6" ht="12.75" customHeight="1">
      <c r="A38" s="1"/>
    </row>
    <row r="39" spans="1:6" ht="12.75" customHeight="1">
      <c r="A39" s="1"/>
    </row>
    <row r="40" spans="1:6" ht="12.75" customHeight="1">
      <c r="A40" s="1"/>
    </row>
    <row r="41" spans="1:6" ht="12.75" customHeight="1"/>
    <row r="42" spans="1:6" ht="12.75" customHeight="1"/>
    <row r="43" spans="1:6" ht="12.75" customHeight="1"/>
  </sheetData>
  <mergeCells count="2">
    <mergeCell ref="B2:F2"/>
    <mergeCell ref="N1:O1"/>
  </mergeCells>
  <phoneticPr fontId="6" type="noConversion"/>
  <hyperlinks>
    <hyperlink ref="L1" location="Contents!A1" display="Back to Contents"/>
    <hyperlink ref="N1:O1" location="Contents!A1" display="Back to Contents"/>
  </hyperlinks>
  <pageMargins left="0.7" right="0.7" top="0.75" bottom="0.75" header="0.3" footer="0.3"/>
  <pageSetup paperSize="8"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26"/>
  <sheetViews>
    <sheetView workbookViewId="0">
      <selection activeCell="F9" sqref="F9"/>
    </sheetView>
  </sheetViews>
  <sheetFormatPr defaultColWidth="8.85546875" defaultRowHeight="12.75"/>
  <cols>
    <col min="1" max="1" width="19.42578125" bestFit="1" customWidth="1"/>
    <col min="2" max="2" width="15.140625" style="1" customWidth="1"/>
    <col min="3" max="3" width="12.7109375" style="1" customWidth="1"/>
    <col min="4" max="4" width="11.140625" style="1" customWidth="1"/>
    <col min="5" max="5" width="13.28515625" style="1" customWidth="1"/>
    <col min="6" max="6" width="11.85546875" style="1" customWidth="1"/>
    <col min="7" max="7" width="10.42578125" style="1" bestFit="1" customWidth="1"/>
    <col min="8" max="8" width="10.42578125" style="1" customWidth="1"/>
    <col min="9" max="9" width="5.7109375" customWidth="1"/>
  </cols>
  <sheetData>
    <row r="1" spans="1:11" ht="26.25" customHeight="1">
      <c r="B1" s="111" t="s">
        <v>552</v>
      </c>
      <c r="C1" s="31"/>
      <c r="D1" s="31"/>
      <c r="E1" s="31"/>
      <c r="F1" s="31"/>
      <c r="G1" s="31"/>
      <c r="H1" s="31"/>
      <c r="J1" s="211" t="s">
        <v>249</v>
      </c>
      <c r="K1" s="211"/>
    </row>
    <row r="2" spans="1:11" ht="33.75">
      <c r="A2" s="44"/>
      <c r="B2" s="60" t="s">
        <v>700</v>
      </c>
      <c r="C2" s="60" t="s">
        <v>4</v>
      </c>
      <c r="D2" s="60" t="s">
        <v>701</v>
      </c>
      <c r="E2" s="60" t="s">
        <v>223</v>
      </c>
      <c r="F2" s="60" t="s">
        <v>352</v>
      </c>
      <c r="G2" s="63" t="s">
        <v>204</v>
      </c>
      <c r="H2" s="63" t="s">
        <v>221</v>
      </c>
    </row>
    <row r="3" spans="1:11">
      <c r="A3" s="44" t="s">
        <v>787</v>
      </c>
      <c r="B3" s="209">
        <v>17429.663475000001</v>
      </c>
      <c r="C3" s="209">
        <v>16049.693491</v>
      </c>
      <c r="D3" s="209">
        <v>8654.4660669000004</v>
      </c>
      <c r="E3" s="209">
        <v>1216.0817715000001</v>
      </c>
      <c r="F3" s="209">
        <v>3173.4698082999998</v>
      </c>
      <c r="G3" s="209">
        <v>681.56178734000002</v>
      </c>
      <c r="H3" s="47">
        <f>SUM(B3:G3)</f>
        <v>47204.936400039995</v>
      </c>
    </row>
    <row r="4" spans="1:11">
      <c r="A4" s="44" t="s">
        <v>551</v>
      </c>
      <c r="B4" s="210">
        <f>B3/$H3</f>
        <v>0.36923391501455838</v>
      </c>
      <c r="C4" s="210">
        <f t="shared" ref="C4:G4" si="0">C3/$H3</f>
        <v>0.34000032019927479</v>
      </c>
      <c r="D4" s="210">
        <f t="shared" si="0"/>
        <v>0.18333815755109603</v>
      </c>
      <c r="E4" s="210">
        <f t="shared" si="0"/>
        <v>2.5761750025342048E-2</v>
      </c>
      <c r="F4" s="210">
        <f t="shared" si="0"/>
        <v>6.7227498865930282E-2</v>
      </c>
      <c r="G4" s="210">
        <f t="shared" si="0"/>
        <v>1.4438358343798606E-2</v>
      </c>
      <c r="H4" s="138" t="s">
        <v>191</v>
      </c>
    </row>
    <row r="6" spans="1:11">
      <c r="B6" s="32"/>
    </row>
    <row r="7" spans="1:11">
      <c r="B7" s="43"/>
      <c r="C7" s="43"/>
      <c r="D7" s="43"/>
      <c r="E7" s="43"/>
      <c r="F7" s="43"/>
      <c r="G7" s="43"/>
      <c r="H7" s="43"/>
    </row>
    <row r="8" spans="1:11">
      <c r="B8"/>
      <c r="C8"/>
      <c r="D8"/>
      <c r="E8"/>
      <c r="F8"/>
    </row>
    <row r="25" customFormat="1"/>
    <row r="26" customFormat="1"/>
  </sheetData>
  <mergeCells count="1">
    <mergeCell ref="J1:K1"/>
  </mergeCells>
  <phoneticPr fontId="0" type="noConversion"/>
  <hyperlinks>
    <hyperlink ref="J1:K1" location="Contents!A1" display="Back to Contents"/>
  </hyperlinks>
  <pageMargins left="0.75" right="0.75" top="1" bottom="1" header="0.5" footer="0.5"/>
  <pageSetup paperSize="9" orientation="landscape"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Y99"/>
  <sheetViews>
    <sheetView zoomScale="80" zoomScaleNormal="80" workbookViewId="0">
      <pane xSplit="1" ySplit="2" topLeftCell="D3" activePane="bottomRight" state="frozen"/>
      <selection pane="topRight" activeCell="B1" sqref="B1"/>
      <selection pane="bottomLeft" activeCell="A3" sqref="A3"/>
      <selection pane="bottomRight" activeCell="F40" sqref="F40"/>
    </sheetView>
  </sheetViews>
  <sheetFormatPr defaultColWidth="8.85546875" defaultRowHeight="12.75"/>
  <cols>
    <col min="1" max="1" width="11.42578125" customWidth="1"/>
    <col min="2" max="2" width="19.7109375" customWidth="1"/>
    <col min="3" max="5" width="13.28515625" customWidth="1"/>
    <col min="6" max="6" width="15.140625" customWidth="1"/>
    <col min="7" max="8" width="19.7109375" customWidth="1"/>
    <col min="9" max="9" width="13.28515625" customWidth="1"/>
    <col min="10" max="10" width="13.28515625" style="1" customWidth="1"/>
    <col min="11" max="13" width="13.28515625" customWidth="1"/>
    <col min="14" max="14" width="5.7109375" customWidth="1"/>
    <col min="15" max="16" width="16.85546875" customWidth="1"/>
    <col min="17" max="21" width="13.28515625" customWidth="1"/>
    <col min="22" max="22" width="15.85546875" customWidth="1"/>
    <col min="23" max="24" width="16.7109375" customWidth="1"/>
  </cols>
  <sheetData>
    <row r="1" spans="1:25" ht="30" customHeight="1">
      <c r="B1" s="17" t="s">
        <v>236</v>
      </c>
      <c r="C1" s="18"/>
      <c r="D1" s="18"/>
      <c r="E1" s="18"/>
      <c r="F1" s="18"/>
      <c r="G1" s="18"/>
      <c r="H1" s="18"/>
      <c r="I1" s="18"/>
      <c r="J1" s="19"/>
      <c r="K1" s="206"/>
      <c r="L1" s="206"/>
      <c r="M1" s="18"/>
      <c r="N1" s="207"/>
      <c r="O1" s="17" t="s">
        <v>567</v>
      </c>
      <c r="P1" s="208"/>
      <c r="Q1" s="208"/>
      <c r="R1" s="208"/>
      <c r="S1" s="13"/>
      <c r="T1" s="13"/>
      <c r="U1" s="13"/>
      <c r="V1" s="211" t="s">
        <v>249</v>
      </c>
      <c r="W1" s="211"/>
      <c r="X1" s="13"/>
      <c r="Y1" s="24"/>
    </row>
    <row r="2" spans="1:25" ht="25.5">
      <c r="A2" s="9" t="s">
        <v>214</v>
      </c>
      <c r="B2" s="2" t="s">
        <v>86</v>
      </c>
      <c r="C2" s="2" t="s">
        <v>119</v>
      </c>
      <c r="D2" s="2" t="s">
        <v>196</v>
      </c>
      <c r="E2" s="38" t="s">
        <v>765</v>
      </c>
      <c r="F2" s="2" t="s">
        <v>632</v>
      </c>
      <c r="G2" s="2" t="s">
        <v>361</v>
      </c>
      <c r="H2" s="2" t="s">
        <v>362</v>
      </c>
      <c r="I2" s="2" t="s">
        <v>197</v>
      </c>
      <c r="J2" s="2" t="s">
        <v>198</v>
      </c>
      <c r="K2" s="38" t="s">
        <v>553</v>
      </c>
      <c r="L2" s="38" t="s">
        <v>415</v>
      </c>
      <c r="M2" s="2" t="s">
        <v>407</v>
      </c>
      <c r="O2" s="2" t="s">
        <v>5</v>
      </c>
      <c r="P2" s="2" t="s">
        <v>6</v>
      </c>
      <c r="Q2" s="2" t="s">
        <v>7</v>
      </c>
      <c r="R2" s="2" t="s">
        <v>8</v>
      </c>
      <c r="S2" s="2" t="s">
        <v>9</v>
      </c>
      <c r="T2" s="2" t="s">
        <v>204</v>
      </c>
      <c r="U2" s="2" t="s">
        <v>10</v>
      </c>
      <c r="V2" s="2" t="s">
        <v>11</v>
      </c>
      <c r="W2" s="2" t="s">
        <v>446</v>
      </c>
      <c r="X2" s="2" t="s">
        <v>447</v>
      </c>
      <c r="Y2" s="2"/>
    </row>
    <row r="3" spans="1:25">
      <c r="A3" s="9">
        <v>2000</v>
      </c>
      <c r="B3" s="110">
        <f>'1.1, 1.2'!I3</f>
        <v>2495326</v>
      </c>
      <c r="C3" s="2"/>
      <c r="D3" s="2"/>
      <c r="E3" s="110">
        <v>3857.7</v>
      </c>
      <c r="F3" s="110">
        <f t="shared" ref="F3:F11" si="0">B3/E3</f>
        <v>646.84293750162021</v>
      </c>
      <c r="G3" s="110">
        <f>'1.1, 1.2'!B3/E3</f>
        <v>556.80198045467512</v>
      </c>
      <c r="H3" s="110">
        <f>'1.1, 1.2'!C3/E3</f>
        <v>90.040957046945081</v>
      </c>
      <c r="I3" s="110"/>
      <c r="J3" s="110"/>
      <c r="K3" s="2"/>
      <c r="L3" s="38"/>
      <c r="M3" s="2"/>
      <c r="O3" s="2"/>
      <c r="P3" s="2"/>
      <c r="Q3" s="2"/>
      <c r="R3" s="2"/>
      <c r="S3" s="2"/>
      <c r="T3" s="2"/>
      <c r="U3" s="2"/>
      <c r="V3" s="2"/>
      <c r="W3" s="2"/>
      <c r="X3" s="2"/>
      <c r="Y3" s="2"/>
    </row>
    <row r="4" spans="1:25">
      <c r="A4">
        <v>2001</v>
      </c>
      <c r="B4" s="110">
        <f>'1.1, 1.2'!I4</f>
        <v>2564015</v>
      </c>
      <c r="C4" s="25">
        <v>33.991511613</v>
      </c>
      <c r="D4" s="25">
        <v>2.5925346629999999</v>
      </c>
      <c r="E4" s="110">
        <v>3879.6</v>
      </c>
      <c r="F4" s="110">
        <f t="shared" si="0"/>
        <v>660.89674193215797</v>
      </c>
      <c r="G4" s="110">
        <f>'1.1, 1.2'!B4/E4</f>
        <v>570.69105062377571</v>
      </c>
      <c r="H4" s="110">
        <f>'1.1, 1.2'!C4/E4</f>
        <v>90.205691308382313</v>
      </c>
      <c r="I4" s="110">
        <f>C4*1000000/E4</f>
        <v>8761.6021272811631</v>
      </c>
      <c r="J4" s="110">
        <f t="shared" ref="J4:J15" si="1">C4/B4*1000000000</f>
        <v>13257.142260478195</v>
      </c>
      <c r="K4" s="4">
        <f t="shared" ref="K4:K16" si="2">C4+D4</f>
        <v>36.584046276000002</v>
      </c>
      <c r="O4" s="25">
        <v>28.806803861999999</v>
      </c>
      <c r="P4" s="25">
        <v>5.1847077512000004</v>
      </c>
      <c r="Q4" s="25">
        <v>2.1886318882000002</v>
      </c>
      <c r="R4" s="25">
        <v>0.1430458654</v>
      </c>
      <c r="S4" s="25">
        <v>0.23281254809999999</v>
      </c>
      <c r="T4" s="25">
        <v>2.8044361399999999E-2</v>
      </c>
      <c r="U4" s="4">
        <f>SUM(O4:T4)</f>
        <v>36.584046276299993</v>
      </c>
      <c r="V4" s="110">
        <f t="shared" ref="V4:V24" si="3">U4/E4*1000000</f>
        <v>9429.8500557531697</v>
      </c>
      <c r="W4" s="50">
        <f t="shared" ref="W4:W23" si="4">O4/E4*1000000</f>
        <v>7425.1994695329413</v>
      </c>
      <c r="X4" s="50">
        <f t="shared" ref="X4:X23" si="5">P4/E4*1000000</f>
        <v>1336.4026577997734</v>
      </c>
    </row>
    <row r="5" spans="1:25">
      <c r="A5">
        <v>2002</v>
      </c>
      <c r="B5" s="110">
        <f>'1.1, 1.2'!I5</f>
        <v>2648330</v>
      </c>
      <c r="C5" s="25">
        <v>35.084175127999998</v>
      </c>
      <c r="D5" s="25">
        <v>2.6989465620000002</v>
      </c>
      <c r="E5" s="110">
        <v>3947.6</v>
      </c>
      <c r="F5" s="110">
        <f t="shared" si="0"/>
        <v>670.87090890667753</v>
      </c>
      <c r="G5" s="110">
        <f>'1.1, 1.2'!B5/E5</f>
        <v>580.78655385550712</v>
      </c>
      <c r="H5" s="110">
        <f>'1.1, 1.2'!C5/E5</f>
        <v>90.084355051170334</v>
      </c>
      <c r="I5" s="110">
        <f t="shared" ref="I5:I15" si="6">C5*1000000/E5</f>
        <v>8887.4696342081261</v>
      </c>
      <c r="J5" s="110">
        <f t="shared" si="1"/>
        <v>13247.659894348513</v>
      </c>
      <c r="K5" s="4">
        <f t="shared" si="2"/>
        <v>37.783121690000002</v>
      </c>
      <c r="L5" s="23">
        <f t="shared" ref="L5:L23" si="7">E5/E4-1</f>
        <v>1.7527580162903345E-2</v>
      </c>
      <c r="M5" s="23">
        <f t="shared" ref="M5:M23" si="8">B5/B4-1</f>
        <v>3.2883972987677534E-2</v>
      </c>
      <c r="O5" s="25">
        <v>29.802333034</v>
      </c>
      <c r="P5" s="25">
        <v>5.2818420930999999</v>
      </c>
      <c r="Q5" s="25">
        <v>2.2805236680999998</v>
      </c>
      <c r="R5" s="25">
        <v>0.1526007362</v>
      </c>
      <c r="S5" s="25">
        <v>0.23129185620000001</v>
      </c>
      <c r="T5" s="25">
        <v>3.4530301499999999E-2</v>
      </c>
      <c r="U5" s="4">
        <f t="shared" ref="U5:U19" si="9">SUM(O5:T5)</f>
        <v>37.7831216891</v>
      </c>
      <c r="V5" s="110">
        <f t="shared" si="3"/>
        <v>9571.162653029689</v>
      </c>
      <c r="W5" s="50">
        <f t="shared" si="4"/>
        <v>7549.4814657006791</v>
      </c>
      <c r="X5" s="50">
        <f t="shared" si="5"/>
        <v>1337.988168279461</v>
      </c>
    </row>
    <row r="6" spans="1:25">
      <c r="A6">
        <v>2003</v>
      </c>
      <c r="B6" s="110">
        <f>'1.1, 1.2'!I6</f>
        <v>2759818</v>
      </c>
      <c r="C6" s="25">
        <v>36.150751802000002</v>
      </c>
      <c r="D6" s="25">
        <v>2.8004744350999999</v>
      </c>
      <c r="E6" s="110">
        <v>4026.5</v>
      </c>
      <c r="F6" s="110">
        <f t="shared" si="0"/>
        <v>685.41363467030919</v>
      </c>
      <c r="G6" s="110">
        <f>'1.1, 1.2'!B6/E6</f>
        <v>594.93306842170625</v>
      </c>
      <c r="H6" s="110">
        <f>'1.1, 1.2'!C6/E6</f>
        <v>90.480566248603012</v>
      </c>
      <c r="I6" s="110">
        <f t="shared" si="6"/>
        <v>8978.2073269588982</v>
      </c>
      <c r="J6" s="110">
        <f t="shared" si="1"/>
        <v>13098.962251133953</v>
      </c>
      <c r="K6" s="4">
        <f t="shared" si="2"/>
        <v>38.951226237100002</v>
      </c>
      <c r="L6" s="23">
        <f t="shared" si="7"/>
        <v>1.9986827439457011E-2</v>
      </c>
      <c r="M6" s="23">
        <f t="shared" si="8"/>
        <v>4.2097472746976505E-2</v>
      </c>
      <c r="O6" s="25">
        <v>30.753664132000001</v>
      </c>
      <c r="P6" s="25">
        <v>5.3970876693000003</v>
      </c>
      <c r="Q6" s="25">
        <v>2.3610858703000002</v>
      </c>
      <c r="R6" s="25">
        <v>0.16256496249999999</v>
      </c>
      <c r="S6" s="25">
        <v>0.23380455620000001</v>
      </c>
      <c r="T6" s="25">
        <v>4.30190461E-2</v>
      </c>
      <c r="U6" s="4">
        <f t="shared" si="9"/>
        <v>38.951226236400004</v>
      </c>
      <c r="V6" s="110">
        <f t="shared" si="3"/>
        <v>9673.7181761827906</v>
      </c>
      <c r="W6" s="50">
        <f t="shared" si="4"/>
        <v>7637.8155052775364</v>
      </c>
      <c r="X6" s="50">
        <f t="shared" si="5"/>
        <v>1340.3918215075128</v>
      </c>
    </row>
    <row r="7" spans="1:25">
      <c r="A7">
        <v>2004</v>
      </c>
      <c r="B7" s="110">
        <f>'1.1, 1.2'!I7</f>
        <v>2867389</v>
      </c>
      <c r="C7" s="25">
        <v>37.109563717</v>
      </c>
      <c r="D7" s="25">
        <v>2.9824926737999999</v>
      </c>
      <c r="E7" s="110">
        <v>4086.9</v>
      </c>
      <c r="F7" s="110">
        <f t="shared" si="0"/>
        <v>701.60488389733052</v>
      </c>
      <c r="G7" s="110">
        <f>'1.1, 1.2'!B7/E7</f>
        <v>609.57033448334926</v>
      </c>
      <c r="H7" s="110">
        <f>'1.1, 1.2'!C7/E7</f>
        <v>92.034549413981253</v>
      </c>
      <c r="I7" s="110">
        <f t="shared" si="6"/>
        <v>9080.1252090826783</v>
      </c>
      <c r="J7" s="110">
        <f t="shared" si="1"/>
        <v>12941.935578674536</v>
      </c>
      <c r="K7" s="4">
        <f t="shared" si="2"/>
        <v>40.092056390800003</v>
      </c>
      <c r="L7" s="23">
        <f t="shared" si="7"/>
        <v>1.5000620886626015E-2</v>
      </c>
      <c r="M7" s="23">
        <f t="shared" si="8"/>
        <v>3.8977570260067873E-2</v>
      </c>
      <c r="O7" s="25">
        <v>31.547978752999999</v>
      </c>
      <c r="P7" s="25">
        <v>5.5615849638999997</v>
      </c>
      <c r="Q7" s="25">
        <v>2.5105148564999999</v>
      </c>
      <c r="R7" s="25">
        <v>0.18029730320000001</v>
      </c>
      <c r="S7" s="25">
        <v>0.23993965510000001</v>
      </c>
      <c r="T7" s="25">
        <v>5.1740859100000001E-2</v>
      </c>
      <c r="U7" s="4">
        <f t="shared" si="9"/>
        <v>40.092056390800003</v>
      </c>
      <c r="V7" s="110">
        <f t="shared" si="3"/>
        <v>9809.8941473488467</v>
      </c>
      <c r="W7" s="50">
        <f t="shared" si="4"/>
        <v>7719.2930468080931</v>
      </c>
      <c r="X7" s="50">
        <f t="shared" si="5"/>
        <v>1360.8321622501162</v>
      </c>
    </row>
    <row r="8" spans="1:25">
      <c r="A8">
        <v>2005</v>
      </c>
      <c r="B8" s="110">
        <f>'1.1, 1.2'!I8</f>
        <v>2967556</v>
      </c>
      <c r="C8" s="25">
        <v>37.392777909000003</v>
      </c>
      <c r="D8" s="25">
        <v>3.1132513753</v>
      </c>
      <c r="E8" s="110">
        <v>4133.1000000000004</v>
      </c>
      <c r="F8" s="110">
        <f t="shared" si="0"/>
        <v>717.99762889840554</v>
      </c>
      <c r="G8" s="110">
        <f>'1.1, 1.2'!B8/E8</f>
        <v>623.96869178098757</v>
      </c>
      <c r="H8" s="110">
        <f>'1.1, 1.2'!C8/E8</f>
        <v>94.028937117417911</v>
      </c>
      <c r="I8" s="110">
        <f t="shared" si="6"/>
        <v>9047.1505429338758</v>
      </c>
      <c r="J8" s="110">
        <f t="shared" si="1"/>
        <v>12600.529832966928</v>
      </c>
      <c r="K8" s="4">
        <f t="shared" si="2"/>
        <v>40.506029284300006</v>
      </c>
      <c r="L8" s="23">
        <f t="shared" si="7"/>
        <v>1.1304411656757107E-2</v>
      </c>
      <c r="M8" s="23">
        <f t="shared" si="8"/>
        <v>3.4933174396637456E-2</v>
      </c>
      <c r="O8" s="25">
        <v>31.729728201</v>
      </c>
      <c r="P8" s="25">
        <v>5.6630497087</v>
      </c>
      <c r="Q8" s="25">
        <v>2.579843753</v>
      </c>
      <c r="R8" s="25">
        <v>0.1935471775</v>
      </c>
      <c r="S8" s="25">
        <v>0.27115502209999998</v>
      </c>
      <c r="T8" s="25">
        <v>6.8705422700000005E-2</v>
      </c>
      <c r="U8" s="4">
        <f t="shared" si="9"/>
        <v>40.506029284999997</v>
      </c>
      <c r="V8" s="110">
        <f t="shared" si="3"/>
        <v>9800.3990430911417</v>
      </c>
      <c r="W8" s="50">
        <f t="shared" si="4"/>
        <v>7676.9805233359939</v>
      </c>
      <c r="X8" s="50">
        <f t="shared" si="5"/>
        <v>1370.1700197672449</v>
      </c>
    </row>
    <row r="9" spans="1:25">
      <c r="A9">
        <v>2006</v>
      </c>
      <c r="B9" s="110">
        <f>'1.1, 1.2'!I9</f>
        <v>3030077</v>
      </c>
      <c r="C9" s="25">
        <v>37.295958747</v>
      </c>
      <c r="D9" s="25">
        <v>3.2283139829</v>
      </c>
      <c r="E9" s="110">
        <v>4184.1000000000004</v>
      </c>
      <c r="F9" s="110">
        <f t="shared" si="0"/>
        <v>724.18847541884747</v>
      </c>
      <c r="G9" s="110">
        <f>'1.1, 1.2'!B9/E9</f>
        <v>629.03730790373072</v>
      </c>
      <c r="H9" s="110">
        <f>'1.1, 1.2'!C9/E9</f>
        <v>95.15116751511674</v>
      </c>
      <c r="I9" s="110">
        <f t="shared" si="6"/>
        <v>8913.7350319065026</v>
      </c>
      <c r="J9" s="110">
        <f t="shared" si="1"/>
        <v>12308.584483826648</v>
      </c>
      <c r="K9" s="4">
        <f t="shared" si="2"/>
        <v>40.524272729899998</v>
      </c>
      <c r="L9" s="23">
        <f t="shared" si="7"/>
        <v>1.2339406256804741E-2</v>
      </c>
      <c r="M9" s="23">
        <f t="shared" si="8"/>
        <v>2.1068178662845716E-2</v>
      </c>
      <c r="O9" s="25">
        <v>31.538981043</v>
      </c>
      <c r="P9" s="25">
        <v>5.7569777037999996</v>
      </c>
      <c r="Q9" s="25">
        <v>2.6132157011000001</v>
      </c>
      <c r="R9" s="25">
        <v>0.2014322201</v>
      </c>
      <c r="S9" s="25">
        <v>0.31399084459999999</v>
      </c>
      <c r="T9" s="25">
        <v>9.9675217100000005E-2</v>
      </c>
      <c r="U9" s="4">
        <f t="shared" si="9"/>
        <v>40.524272729700002</v>
      </c>
      <c r="V9" s="110">
        <f t="shared" si="3"/>
        <v>9685.3021509285136</v>
      </c>
      <c r="W9" s="50">
        <f t="shared" si="4"/>
        <v>7537.8172230587215</v>
      </c>
      <c r="X9" s="50">
        <f t="shared" si="5"/>
        <v>1375.9178087999808</v>
      </c>
    </row>
    <row r="10" spans="1:25">
      <c r="A10">
        <v>2007</v>
      </c>
      <c r="B10" s="110">
        <f>'1.1, 1.2'!I10</f>
        <v>3089128</v>
      </c>
      <c r="C10" s="25">
        <v>37.834642230999997</v>
      </c>
      <c r="D10" s="25">
        <v>3.2992499040999999</v>
      </c>
      <c r="E10" s="110">
        <v>4223.3</v>
      </c>
      <c r="F10" s="110">
        <f t="shared" si="0"/>
        <v>731.44886699973949</v>
      </c>
      <c r="G10" s="110">
        <f>'1.1, 1.2'!B10/E10</f>
        <v>634.49411597565881</v>
      </c>
      <c r="H10" s="110">
        <f>'1.1, 1.2'!C10/E10</f>
        <v>96.954751024080693</v>
      </c>
      <c r="I10" s="110">
        <f t="shared" si="6"/>
        <v>8958.5495302251784</v>
      </c>
      <c r="J10" s="110">
        <f t="shared" si="1"/>
        <v>12247.677089133243</v>
      </c>
      <c r="K10" s="4">
        <f t="shared" si="2"/>
        <v>41.133892135099998</v>
      </c>
      <c r="L10" s="23">
        <f t="shared" si="7"/>
        <v>9.368800936879973E-3</v>
      </c>
      <c r="M10" s="23">
        <f t="shared" si="8"/>
        <v>1.9488283631076131E-2</v>
      </c>
      <c r="O10" s="25">
        <v>31.900027598000001</v>
      </c>
      <c r="P10" s="25">
        <v>5.9346146332999998</v>
      </c>
      <c r="Q10" s="25">
        <v>2.6845012305</v>
      </c>
      <c r="R10" s="25">
        <v>0.20919167259999999</v>
      </c>
      <c r="S10" s="25">
        <v>0.34041909640000001</v>
      </c>
      <c r="T10" s="25">
        <v>6.5137904499999996E-2</v>
      </c>
      <c r="U10" s="4">
        <f t="shared" si="9"/>
        <v>41.133892135299995</v>
      </c>
      <c r="V10" s="110">
        <f t="shared" si="3"/>
        <v>9739.7514112897479</v>
      </c>
      <c r="W10" s="50">
        <f t="shared" si="4"/>
        <v>7553.3416044325522</v>
      </c>
      <c r="X10" s="50">
        <f t="shared" si="5"/>
        <v>1405.2079258636611</v>
      </c>
    </row>
    <row r="11" spans="1:25">
      <c r="A11">
        <v>2008</v>
      </c>
      <c r="B11" s="110">
        <f>'1.1, 1.2'!I11</f>
        <v>3109167</v>
      </c>
      <c r="C11" s="25">
        <v>37.228842829000001</v>
      </c>
      <c r="D11" s="25">
        <v>3.3370021621000001</v>
      </c>
      <c r="E11" s="110">
        <v>4259.3</v>
      </c>
      <c r="F11" s="110">
        <f t="shared" si="0"/>
        <v>729.97135679571761</v>
      </c>
      <c r="G11" s="110">
        <f>'1.1, 1.2'!B11/E11</f>
        <v>632.3226821308665</v>
      </c>
      <c r="H11" s="110">
        <f>'1.1, 1.2'!C11/E11</f>
        <v>97.648674664851029</v>
      </c>
      <c r="I11" s="110">
        <f t="shared" si="6"/>
        <v>8740.6012323621253</v>
      </c>
      <c r="J11" s="110">
        <f t="shared" si="1"/>
        <v>11973.896168652247</v>
      </c>
      <c r="K11" s="4">
        <f t="shared" si="2"/>
        <v>40.565844991100001</v>
      </c>
      <c r="L11" s="23">
        <f t="shared" si="7"/>
        <v>8.5241398906068522E-3</v>
      </c>
      <c r="M11" s="23">
        <f t="shared" si="8"/>
        <v>6.4869438883723429E-3</v>
      </c>
      <c r="O11" s="25">
        <v>31.204994751000001</v>
      </c>
      <c r="P11" s="25">
        <v>6.0238480784000004</v>
      </c>
      <c r="Q11" s="25">
        <v>2.6739396816999998</v>
      </c>
      <c r="R11" s="25">
        <v>0.2156020461</v>
      </c>
      <c r="S11" s="25">
        <v>0.37950293029999999</v>
      </c>
      <c r="T11" s="25">
        <v>6.7957504000000002E-2</v>
      </c>
      <c r="U11" s="4">
        <f t="shared" si="9"/>
        <v>40.565844991500001</v>
      </c>
      <c r="V11" s="110">
        <f t="shared" si="3"/>
        <v>9524.0638113070218</v>
      </c>
      <c r="W11" s="50">
        <f t="shared" si="4"/>
        <v>7326.3199941304911</v>
      </c>
      <c r="X11" s="50">
        <f t="shared" si="5"/>
        <v>1414.2812383255464</v>
      </c>
    </row>
    <row r="12" spans="1:25">
      <c r="A12">
        <v>2009</v>
      </c>
      <c r="B12" s="110">
        <f>'1.1, 1.2'!I12</f>
        <v>3100372</v>
      </c>
      <c r="C12" s="25">
        <v>37.309689779000003</v>
      </c>
      <c r="D12" s="25">
        <v>3.2188783814000002</v>
      </c>
      <c r="E12" s="110">
        <v>4301.8</v>
      </c>
      <c r="F12" s="110">
        <f t="shared" ref="F12:F18" si="10">B12/E12</f>
        <v>720.71504951415682</v>
      </c>
      <c r="G12" s="110">
        <f>'1.1, 1.2'!B12/E12</f>
        <v>624.1777860430517</v>
      </c>
      <c r="H12" s="110">
        <f>'1.1, 1.2'!C12/E12</f>
        <v>96.537263471105121</v>
      </c>
      <c r="I12" s="110">
        <f t="shared" si="6"/>
        <v>8673.0414661304567</v>
      </c>
      <c r="J12" s="110">
        <f t="shared" si="1"/>
        <v>12033.93972691019</v>
      </c>
      <c r="K12" s="4">
        <f t="shared" si="2"/>
        <v>40.528568160400006</v>
      </c>
      <c r="L12" s="23">
        <f t="shared" si="7"/>
        <v>9.9781654262438568E-3</v>
      </c>
      <c r="M12" s="23">
        <f t="shared" si="8"/>
        <v>-2.8287319400984723E-3</v>
      </c>
      <c r="O12" s="25">
        <v>31.292136011</v>
      </c>
      <c r="P12" s="25">
        <v>6.0175537686</v>
      </c>
      <c r="Q12" s="25">
        <v>2.5340212202000001</v>
      </c>
      <c r="R12" s="25">
        <v>0.22178026009999999</v>
      </c>
      <c r="S12" s="25">
        <v>0.39464897809999999</v>
      </c>
      <c r="T12" s="25">
        <v>6.8427922899999993E-2</v>
      </c>
      <c r="U12" s="4">
        <f t="shared" si="9"/>
        <v>40.528568160900001</v>
      </c>
      <c r="V12" s="110">
        <f t="shared" si="3"/>
        <v>9421.3046075828715</v>
      </c>
      <c r="W12" s="50">
        <f t="shared" si="4"/>
        <v>7274.1959205448875</v>
      </c>
      <c r="X12" s="50">
        <f t="shared" si="5"/>
        <v>1398.8455457250454</v>
      </c>
    </row>
    <row r="13" spans="1:25">
      <c r="A13">
        <v>2010</v>
      </c>
      <c r="B13" s="110">
        <f>'1.1, 1.2'!I13</f>
        <v>3122974</v>
      </c>
      <c r="C13" s="25">
        <v>37.278170252999999</v>
      </c>
      <c r="D13" s="25">
        <v>3.2168194103999999</v>
      </c>
      <c r="E13" s="110">
        <v>4350.1000000000004</v>
      </c>
      <c r="F13" s="110">
        <f t="shared" si="10"/>
        <v>717.90855382634879</v>
      </c>
      <c r="G13" s="110">
        <f>'1.1, 1.2'!B13/E13</f>
        <v>621.96892025470675</v>
      </c>
      <c r="H13" s="110">
        <f>'1.1, 1.2'!C13/E13</f>
        <v>95.93963357164202</v>
      </c>
      <c r="I13" s="110">
        <f t="shared" si="6"/>
        <v>8569.4973110962965</v>
      </c>
      <c r="J13" s="110">
        <f t="shared" si="1"/>
        <v>11936.753316870392</v>
      </c>
      <c r="K13" s="4">
        <f t="shared" si="2"/>
        <v>40.494989663399998</v>
      </c>
      <c r="L13" s="23">
        <f t="shared" si="7"/>
        <v>1.1227858105909094E-2</v>
      </c>
      <c r="M13" s="23">
        <f t="shared" si="8"/>
        <v>7.2900929307837536E-3</v>
      </c>
      <c r="O13" s="25">
        <v>31.224317122999999</v>
      </c>
      <c r="P13" s="25">
        <v>6.0538531300000002</v>
      </c>
      <c r="Q13" s="25">
        <v>2.5322555284999999</v>
      </c>
      <c r="R13" s="25">
        <v>0.22943662980000001</v>
      </c>
      <c r="S13" s="25">
        <v>0.39129878130000001</v>
      </c>
      <c r="T13" s="25">
        <v>6.3828470900000003E-2</v>
      </c>
      <c r="U13" s="4">
        <f t="shared" si="9"/>
        <v>40.4949896635</v>
      </c>
      <c r="V13" s="110">
        <f t="shared" si="3"/>
        <v>9308.9790265741012</v>
      </c>
      <c r="W13" s="50">
        <f t="shared" si="4"/>
        <v>7177.8389285303774</v>
      </c>
      <c r="X13" s="50">
        <f t="shared" si="5"/>
        <v>1391.6583825659179</v>
      </c>
    </row>
    <row r="14" spans="1:25">
      <c r="A14">
        <v>2011</v>
      </c>
      <c r="B14" s="110">
        <f>'1.1, 1.2'!I14</f>
        <v>3118199</v>
      </c>
      <c r="C14" s="25">
        <v>36.822310213000002</v>
      </c>
      <c r="D14" s="25">
        <v>3.2077893376</v>
      </c>
      <c r="E14" s="110">
        <v>4383.3</v>
      </c>
      <c r="F14" s="110">
        <f t="shared" si="10"/>
        <v>711.38160746469555</v>
      </c>
      <c r="G14" s="110">
        <f>'1.1, 1.2'!B14/E14</f>
        <v>615.66947277165605</v>
      </c>
      <c r="H14" s="110">
        <f>'1.1, 1.2'!C14/E14</f>
        <v>95.712134693039488</v>
      </c>
      <c r="I14" s="110">
        <f t="shared" si="6"/>
        <v>8400.5909276116163</v>
      </c>
      <c r="J14" s="110">
        <f t="shared" si="1"/>
        <v>11808.839080828389</v>
      </c>
      <c r="K14" s="4">
        <f t="shared" si="2"/>
        <v>40.030099550599999</v>
      </c>
      <c r="L14" s="23">
        <f t="shared" si="7"/>
        <v>7.6320084595755677E-3</v>
      </c>
      <c r="M14" s="23">
        <f t="shared" si="8"/>
        <v>-1.5289912756237811E-3</v>
      </c>
      <c r="O14" s="25">
        <v>30.743548655000001</v>
      </c>
      <c r="P14" s="25">
        <v>6.0787615579000001</v>
      </c>
      <c r="Q14" s="25">
        <v>2.5385504675999999</v>
      </c>
      <c r="R14" s="25">
        <v>0.22619477760000001</v>
      </c>
      <c r="S14" s="25">
        <v>0.3799187107</v>
      </c>
      <c r="T14" s="25">
        <v>6.3125381699999997E-2</v>
      </c>
      <c r="U14" s="4">
        <f t="shared" si="9"/>
        <v>40.03009955049999</v>
      </c>
      <c r="V14" s="110">
        <f t="shared" si="3"/>
        <v>9132.4115507722472</v>
      </c>
      <c r="W14" s="50">
        <f t="shared" si="4"/>
        <v>7013.7906725526427</v>
      </c>
      <c r="X14" s="50">
        <f t="shared" si="5"/>
        <v>1386.8002550361598</v>
      </c>
    </row>
    <row r="15" spans="1:25">
      <c r="A15">
        <v>2012</v>
      </c>
      <c r="B15" s="110">
        <f>'1.1, 1.2'!I15</f>
        <v>3166398</v>
      </c>
      <c r="C15" s="25">
        <v>36.897542944999998</v>
      </c>
      <c r="D15" s="25">
        <v>3.2014117854999999</v>
      </c>
      <c r="E15" s="110">
        <v>4407.6000000000004</v>
      </c>
      <c r="F15" s="110">
        <f t="shared" si="10"/>
        <v>718.39504492240667</v>
      </c>
      <c r="G15" s="110">
        <f>'1.1, 1.2'!B15/E15</f>
        <v>620.93520283147291</v>
      </c>
      <c r="H15" s="110">
        <f>'1.1, 1.2'!C15/E15</f>
        <v>97.459842090933833</v>
      </c>
      <c r="I15" s="110">
        <f t="shared" si="6"/>
        <v>8371.3456177965327</v>
      </c>
      <c r="J15" s="110">
        <f t="shared" si="1"/>
        <v>11652.844318686406</v>
      </c>
      <c r="K15" s="4">
        <f t="shared" si="2"/>
        <v>40.098954730499997</v>
      </c>
      <c r="L15" s="23">
        <f t="shared" si="7"/>
        <v>5.5437683936760962E-3</v>
      </c>
      <c r="M15" s="23">
        <f t="shared" si="8"/>
        <v>1.5457320074825143E-2</v>
      </c>
      <c r="O15" s="25">
        <v>30.713172557</v>
      </c>
      <c r="P15" s="25">
        <v>6.1843703876999996</v>
      </c>
      <c r="Q15" s="25">
        <v>2.5266845027999998</v>
      </c>
      <c r="R15" s="25">
        <v>0.2324818367</v>
      </c>
      <c r="S15" s="25">
        <v>0.37859447829999998</v>
      </c>
      <c r="T15" s="25">
        <v>6.36509678E-2</v>
      </c>
      <c r="U15" s="4">
        <f t="shared" si="9"/>
        <v>40.098954730300008</v>
      </c>
      <c r="V15" s="110">
        <f t="shared" si="3"/>
        <v>9097.6846198157727</v>
      </c>
      <c r="W15" s="50">
        <f t="shared" si="4"/>
        <v>6968.2304558036112</v>
      </c>
      <c r="X15" s="50">
        <f t="shared" si="5"/>
        <v>1403.1151619248569</v>
      </c>
    </row>
    <row r="16" spans="1:25">
      <c r="A16">
        <v>2013</v>
      </c>
      <c r="B16" s="110">
        <f>'1.1, 1.2'!I16</f>
        <v>3244133</v>
      </c>
      <c r="C16" s="25">
        <v>37.445129668</v>
      </c>
      <c r="D16" s="25">
        <v>3.2740217746</v>
      </c>
      <c r="E16" s="110">
        <v>4441.6000000000004</v>
      </c>
      <c r="F16" s="110">
        <f t="shared" si="10"/>
        <v>730.39737932276648</v>
      </c>
      <c r="G16" s="110">
        <f>'1.1, 1.2'!B16/E16</f>
        <v>629.28494236311235</v>
      </c>
      <c r="H16" s="110">
        <f>'1.1, 1.2'!C16/E16</f>
        <v>101.11243695965418</v>
      </c>
      <c r="I16" s="110">
        <f t="shared" ref="I16" si="11">C16*1000000/E16</f>
        <v>8430.5497271253589</v>
      </c>
      <c r="J16" s="110">
        <f t="shared" ref="J16" si="12">C16/B16*1000000000</f>
        <v>11542.415082242313</v>
      </c>
      <c r="K16" s="4">
        <f t="shared" si="2"/>
        <v>40.719151442600001</v>
      </c>
      <c r="L16" s="23">
        <f t="shared" si="7"/>
        <v>7.7139486341772923E-3</v>
      </c>
      <c r="M16" s="23">
        <f t="shared" si="8"/>
        <v>2.454997760862665E-2</v>
      </c>
      <c r="O16" s="25">
        <v>31.000539830000001</v>
      </c>
      <c r="P16" s="25">
        <v>6.4445898375999997</v>
      </c>
      <c r="Q16" s="25">
        <v>2.5824669333000001</v>
      </c>
      <c r="R16" s="25">
        <v>0.2391520993</v>
      </c>
      <c r="S16" s="25">
        <v>0.38685547840000001</v>
      </c>
      <c r="T16" s="25">
        <v>6.5547263499999994E-2</v>
      </c>
      <c r="U16" s="4">
        <f t="shared" si="9"/>
        <v>40.719151442099999</v>
      </c>
      <c r="V16" s="110">
        <f t="shared" si="3"/>
        <v>9167.6763873604086</v>
      </c>
      <c r="W16" s="50">
        <f t="shared" si="4"/>
        <v>6979.5883983249278</v>
      </c>
      <c r="X16" s="50">
        <f t="shared" si="5"/>
        <v>1450.9613287103743</v>
      </c>
    </row>
    <row r="17" spans="1:25">
      <c r="A17">
        <v>2014</v>
      </c>
      <c r="B17" s="110">
        <f>'1.1, 1.2'!I17</f>
        <v>3359826</v>
      </c>
      <c r="C17" s="25">
        <v>38.365654911</v>
      </c>
      <c r="D17" s="25">
        <v>3.3789672029000002</v>
      </c>
      <c r="E17" s="110">
        <v>4515.8999999999996</v>
      </c>
      <c r="F17" s="110">
        <f t="shared" si="10"/>
        <v>743.99920281671439</v>
      </c>
      <c r="G17" s="110">
        <f>'1.1, 1.2'!B17/E17</f>
        <v>638.72273522442924</v>
      </c>
      <c r="H17" s="110">
        <f>'1.1, 1.2'!C17/E17</f>
        <v>105.27646759228504</v>
      </c>
      <c r="I17" s="110">
        <f t="shared" ref="I17:I18" si="13">C17*1000000/E17</f>
        <v>8495.6830113598626</v>
      </c>
      <c r="J17" s="110">
        <f t="shared" ref="J17:J18" si="14">C17/B17*1000000000</f>
        <v>11418.941013909649</v>
      </c>
      <c r="K17" s="4">
        <f t="shared" ref="K17:K18" si="15">C17+D17</f>
        <v>41.7446221139</v>
      </c>
      <c r="L17" s="23">
        <f t="shared" si="7"/>
        <v>1.6728206051872974E-2</v>
      </c>
      <c r="M17" s="23">
        <f t="shared" si="8"/>
        <v>3.566222469917224E-2</v>
      </c>
      <c r="O17" s="25">
        <v>31.559491085000001</v>
      </c>
      <c r="P17" s="25">
        <v>6.8061638254999997</v>
      </c>
      <c r="Q17" s="25">
        <v>2.6739273919</v>
      </c>
      <c r="R17" s="25">
        <v>0.24854710669999999</v>
      </c>
      <c r="S17" s="25">
        <v>0.39149187819999998</v>
      </c>
      <c r="T17" s="25">
        <v>6.5000825999999998E-2</v>
      </c>
      <c r="U17" s="4">
        <f t="shared" si="9"/>
        <v>41.744622113300004</v>
      </c>
      <c r="V17" s="110">
        <f t="shared" si="3"/>
        <v>9243.9208382160832</v>
      </c>
      <c r="W17" s="50">
        <f t="shared" si="4"/>
        <v>6988.5274441418105</v>
      </c>
      <c r="X17" s="50">
        <f t="shared" si="5"/>
        <v>1507.1555671073318</v>
      </c>
    </row>
    <row r="18" spans="1:25">
      <c r="A18">
        <v>2015</v>
      </c>
      <c r="B18" s="110">
        <f>'1.1, 1.2'!I18</f>
        <v>3483179</v>
      </c>
      <c r="C18" s="25">
        <v>39.811012466000001</v>
      </c>
      <c r="D18" s="25">
        <v>3.4534856602000001</v>
      </c>
      <c r="E18" s="110">
        <v>4608.7</v>
      </c>
      <c r="F18" s="110">
        <f t="shared" si="10"/>
        <v>755.78340963829282</v>
      </c>
      <c r="G18" s="110">
        <f>'1.1, 1.2'!B18/E18</f>
        <v>646.44737127606481</v>
      </c>
      <c r="H18" s="110">
        <f>'1.1, 1.2'!C18/E18</f>
        <v>109.33603836222797</v>
      </c>
      <c r="I18" s="110">
        <f t="shared" si="13"/>
        <v>8638.2304046694298</v>
      </c>
      <c r="J18" s="110">
        <f t="shared" si="14"/>
        <v>11429.505192239618</v>
      </c>
      <c r="K18" s="4">
        <f t="shared" si="15"/>
        <v>43.264498126200003</v>
      </c>
      <c r="L18" s="23">
        <f t="shared" si="7"/>
        <v>2.0549613587546256E-2</v>
      </c>
      <c r="M18" s="23">
        <f t="shared" si="8"/>
        <v>3.6714103647034202E-2</v>
      </c>
      <c r="O18" s="25">
        <v>32.569732107</v>
      </c>
      <c r="P18" s="25">
        <v>7.2412803590000001</v>
      </c>
      <c r="Q18" s="25">
        <v>2.7299535708999998</v>
      </c>
      <c r="R18" s="25">
        <v>0.25582236349999998</v>
      </c>
      <c r="S18" s="25">
        <v>0.40072267589999999</v>
      </c>
      <c r="T18" s="25">
        <v>6.6987049899999998E-2</v>
      </c>
      <c r="U18" s="4">
        <f t="shared" si="9"/>
        <v>43.264498126200003</v>
      </c>
      <c r="V18" s="110">
        <f t="shared" si="3"/>
        <v>9387.5709259010146</v>
      </c>
      <c r="W18" s="50">
        <f t="shared" si="4"/>
        <v>7067.0106769804934</v>
      </c>
      <c r="X18" s="50">
        <f t="shared" si="5"/>
        <v>1571.2197276889362</v>
      </c>
    </row>
    <row r="19" spans="1:25">
      <c r="A19">
        <v>2016</v>
      </c>
      <c r="B19" s="110">
        <f>'1.1, 1.2'!I19</f>
        <v>3631424</v>
      </c>
      <c r="C19" s="25">
        <v>41.708797056999998</v>
      </c>
      <c r="D19" s="25">
        <v>3.5574487780999999</v>
      </c>
      <c r="E19" s="110">
        <v>4713.8</v>
      </c>
      <c r="F19" s="110">
        <f t="shared" ref="F19" si="16">B19/E19</f>
        <v>770.38143323857605</v>
      </c>
      <c r="G19" s="110">
        <f>'1.1, 1.2'!B19/E19</f>
        <v>655.75332003903429</v>
      </c>
      <c r="H19" s="110">
        <f>'1.1, 1.2'!C19/E19</f>
        <v>114.62811319954177</v>
      </c>
      <c r="I19" s="110">
        <f t="shared" ref="I19" si="17">C19*1000000/E19</f>
        <v>8848.232223895795</v>
      </c>
      <c r="J19" s="110">
        <f t="shared" ref="J19" si="18">C19/B19*1000000000</f>
        <v>11485.521122567896</v>
      </c>
      <c r="K19" s="4">
        <f t="shared" ref="K19" si="19">C19+D19</f>
        <v>45.266245835100001</v>
      </c>
      <c r="L19" s="23">
        <f t="shared" si="7"/>
        <v>2.2804695467268488E-2</v>
      </c>
      <c r="M19" s="23">
        <f t="shared" si="8"/>
        <v>4.2560258889939417E-2</v>
      </c>
      <c r="O19" s="25">
        <v>33.899546598999997</v>
      </c>
      <c r="P19" s="25">
        <v>7.8092504577000001</v>
      </c>
      <c r="Q19" s="25">
        <v>2.8058491209</v>
      </c>
      <c r="R19" s="25">
        <v>0.26814813589999997</v>
      </c>
      <c r="S19" s="25">
        <v>0.41398534339999998</v>
      </c>
      <c r="T19" s="25">
        <v>6.9466177899999995E-2</v>
      </c>
      <c r="U19" s="4">
        <f t="shared" si="9"/>
        <v>45.266245834799996</v>
      </c>
      <c r="V19" s="110">
        <f t="shared" si="3"/>
        <v>9602.9203264457537</v>
      </c>
      <c r="W19" s="50">
        <f t="shared" si="4"/>
        <v>7191.5538629131479</v>
      </c>
      <c r="X19" s="50">
        <f t="shared" si="5"/>
        <v>1656.6783609190036</v>
      </c>
    </row>
    <row r="20" spans="1:25">
      <c r="A20">
        <v>2017</v>
      </c>
      <c r="B20" s="110">
        <f>'1.1, 1.2'!I20</f>
        <v>3783700</v>
      </c>
      <c r="C20" s="25">
        <v>43.122208919999998</v>
      </c>
      <c r="D20" s="25">
        <v>3.7214728475999999</v>
      </c>
      <c r="E20" s="110">
        <v>4812.8999999999996</v>
      </c>
      <c r="F20" s="110">
        <f t="shared" ref="F20:F21" si="20">B20/E20</f>
        <v>786.1580336179851</v>
      </c>
      <c r="G20" s="110">
        <f>'1.1, 1.2'!B20/E20</f>
        <v>665.17692035986624</v>
      </c>
      <c r="H20" s="110">
        <f>'1.1, 1.2'!C20/E20</f>
        <v>120.98111325811881</v>
      </c>
      <c r="I20" s="110">
        <f t="shared" ref="I20:I21" si="21">C20*1000000/E20</f>
        <v>8959.7142928379981</v>
      </c>
      <c r="J20" s="110">
        <f t="shared" ref="J20" si="22">C20/B20*1000000000</f>
        <v>11396.836144514627</v>
      </c>
      <c r="K20" s="4">
        <f t="shared" ref="K20" si="23">C20+D20</f>
        <v>46.843681767599996</v>
      </c>
      <c r="L20" s="23">
        <f t="shared" si="7"/>
        <v>2.1023378166235229E-2</v>
      </c>
      <c r="M20" s="23">
        <f t="shared" si="8"/>
        <v>4.1932861599196292E-2</v>
      </c>
      <c r="O20" s="25">
        <v>34.723103049000002</v>
      </c>
      <c r="P20" s="25">
        <v>8.3991058703999997</v>
      </c>
      <c r="Q20" s="25">
        <v>2.9447134107999999</v>
      </c>
      <c r="R20" s="25">
        <v>0.28623736529999999</v>
      </c>
      <c r="S20" s="25">
        <v>0.41834340889999999</v>
      </c>
      <c r="T20" s="25">
        <v>7.2178662599999999E-2</v>
      </c>
      <c r="U20" s="4">
        <f t="shared" ref="U20" si="24">SUM(O20:T20)</f>
        <v>46.843681767000007</v>
      </c>
      <c r="V20" s="110">
        <f t="shared" si="3"/>
        <v>9732.9430835878593</v>
      </c>
      <c r="W20" s="50">
        <f t="shared" si="4"/>
        <v>7214.5905896652757</v>
      </c>
      <c r="X20" s="50">
        <f t="shared" si="5"/>
        <v>1745.1237030480584</v>
      </c>
    </row>
    <row r="21" spans="1:25">
      <c r="A21">
        <v>2018</v>
      </c>
      <c r="B21" s="110">
        <f>'1.1, 1.2'!I21</f>
        <v>3900098</v>
      </c>
      <c r="C21" s="25">
        <v>44.202822116999997</v>
      </c>
      <c r="D21" s="25">
        <v>3.8438794689</v>
      </c>
      <c r="E21" s="110">
        <v>4899.6000000000004</v>
      </c>
      <c r="F21" s="110">
        <f t="shared" si="20"/>
        <v>796.00334721201727</v>
      </c>
      <c r="G21" s="110">
        <f>'1.1, 1.2'!B21/E21</f>
        <v>668.92419789370558</v>
      </c>
      <c r="H21" s="110">
        <f>'1.1, 1.2'!C21/E21</f>
        <v>127.07914931831169</v>
      </c>
      <c r="I21" s="110">
        <f t="shared" si="21"/>
        <v>9021.720572495713</v>
      </c>
      <c r="J21" s="110">
        <f t="shared" ref="J21" si="25">C21/B21*1000000000</f>
        <v>11333.772155725317</v>
      </c>
      <c r="K21" s="4">
        <f t="shared" ref="K21" si="26">C21+D21</f>
        <v>48.046701585899996</v>
      </c>
      <c r="L21" s="23">
        <f t="shared" si="7"/>
        <v>1.801408714080921E-2</v>
      </c>
      <c r="M21" s="23">
        <f t="shared" si="8"/>
        <v>3.0763009752358794E-2</v>
      </c>
      <c r="O21" s="25">
        <v>35.234318645999998</v>
      </c>
      <c r="P21" s="25">
        <v>8.968503471</v>
      </c>
      <c r="Q21" s="25">
        <v>3.0338225244000001</v>
      </c>
      <c r="R21" s="25">
        <v>0.30349331750000003</v>
      </c>
      <c r="S21" s="25">
        <v>0.43227411430000001</v>
      </c>
      <c r="T21" s="25">
        <v>7.4289512700000004E-2</v>
      </c>
      <c r="U21" s="4">
        <f t="shared" ref="U21" si="27">SUM(O21:T21)</f>
        <v>48.046701585899996</v>
      </c>
      <c r="V21" s="110">
        <f t="shared" si="3"/>
        <v>9806.2498134337493</v>
      </c>
      <c r="W21" s="50">
        <f t="shared" si="4"/>
        <v>7191.2643166789112</v>
      </c>
      <c r="X21" s="50">
        <f t="shared" si="5"/>
        <v>1830.4562558168011</v>
      </c>
    </row>
    <row r="22" spans="1:25">
      <c r="A22">
        <v>2019</v>
      </c>
      <c r="B22" s="110">
        <f>'1.1, 1.2'!I22</f>
        <v>3998005</v>
      </c>
      <c r="C22" s="25">
        <v>43.861928272999997</v>
      </c>
      <c r="D22" s="25">
        <v>3.8773010292999999</v>
      </c>
      <c r="E22" s="110">
        <v>4978.5</v>
      </c>
      <c r="F22" s="110">
        <f t="shared" ref="F22" si="28">B22/E22</f>
        <v>803.05413277091498</v>
      </c>
      <c r="G22" s="110">
        <f>'1.1, 1.2'!B22/E22</f>
        <v>670.76890629707748</v>
      </c>
      <c r="H22" s="110">
        <f>'1.1, 1.2'!C22/E22</f>
        <v>132.2852264738375</v>
      </c>
      <c r="I22" s="110">
        <f t="shared" ref="I22" si="29">C22*1000000/E22</f>
        <v>8810.2698148036543</v>
      </c>
      <c r="J22" s="110">
        <f t="shared" ref="J22" si="30">C22/B22*1000000000</f>
        <v>10970.953831473447</v>
      </c>
      <c r="K22" s="4">
        <f t="shared" ref="K22" si="31">C22+D22</f>
        <v>47.739229302299997</v>
      </c>
      <c r="L22" s="23">
        <f t="shared" si="7"/>
        <v>1.6103355375949091E-2</v>
      </c>
      <c r="M22" s="23">
        <f t="shared" si="8"/>
        <v>2.5103728162728212E-2</v>
      </c>
      <c r="O22" s="25">
        <v>34.564133144000003</v>
      </c>
      <c r="P22" s="25">
        <v>9.2977951295000008</v>
      </c>
      <c r="Q22" s="25">
        <v>3.0520189584000001</v>
      </c>
      <c r="R22" s="25">
        <v>0.31385555529999998</v>
      </c>
      <c r="S22" s="25">
        <v>0.436581565</v>
      </c>
      <c r="T22" s="25">
        <v>7.4844950600000001E-2</v>
      </c>
      <c r="U22" s="4">
        <f t="shared" ref="U22" si="32">SUM(O22:T22)</f>
        <v>47.739229302800005</v>
      </c>
      <c r="V22" s="110">
        <f t="shared" si="3"/>
        <v>9589.0788998292683</v>
      </c>
      <c r="W22" s="50">
        <f t="shared" si="4"/>
        <v>6942.6801534598781</v>
      </c>
      <c r="X22" s="50">
        <f t="shared" si="5"/>
        <v>1867.5896614442102</v>
      </c>
    </row>
    <row r="23" spans="1:25">
      <c r="A23">
        <v>2020</v>
      </c>
      <c r="B23" s="110">
        <f>'1.1, 1.2'!I23</f>
        <v>4048934</v>
      </c>
      <c r="C23" s="25">
        <v>42.360707585999997</v>
      </c>
      <c r="D23" s="25">
        <v>3.7942698138000002</v>
      </c>
      <c r="E23" s="110">
        <v>5083.7</v>
      </c>
      <c r="F23" s="110">
        <f t="shared" ref="F23" si="33">B23/E23</f>
        <v>796.45415740503961</v>
      </c>
      <c r="G23" s="110">
        <f>'1.1, 1.2'!B23/E23</f>
        <v>661.99146291087197</v>
      </c>
      <c r="H23" s="110">
        <f>'1.1, 1.2'!C23/E23</f>
        <v>134.46269449416764</v>
      </c>
      <c r="I23" s="110">
        <f t="shared" ref="I23:I24" si="34">C23*1000000/E23</f>
        <v>8332.6529075279814</v>
      </c>
      <c r="J23" s="110">
        <f>C23/B23*1000000000</f>
        <v>10462.187722990791</v>
      </c>
      <c r="K23" s="4">
        <f t="shared" ref="K23" si="35">C23+D23</f>
        <v>46.154977399799996</v>
      </c>
      <c r="L23" s="23">
        <f t="shared" si="7"/>
        <v>2.1130862709651366E-2</v>
      </c>
      <c r="M23" s="23">
        <f t="shared" si="8"/>
        <v>1.273860337843491E-2</v>
      </c>
      <c r="O23" s="25">
        <v>32.981392139999997</v>
      </c>
      <c r="P23" s="25">
        <v>9.3793154455999996</v>
      </c>
      <c r="Q23" s="25">
        <v>3.0183554213999999</v>
      </c>
      <c r="R23" s="25">
        <v>0.27440611069999998</v>
      </c>
      <c r="S23" s="25">
        <v>0.42519963560000001</v>
      </c>
      <c r="T23" s="25">
        <v>7.6308645999999994E-2</v>
      </c>
      <c r="U23" s="4">
        <f t="shared" ref="U23" si="36">SUM(O23:T23)</f>
        <v>46.154977399300002</v>
      </c>
      <c r="V23" s="110">
        <f t="shared" si="3"/>
        <v>9079.0128054959969</v>
      </c>
      <c r="W23" s="50">
        <f t="shared" si="4"/>
        <v>6487.6747526407935</v>
      </c>
      <c r="X23" s="50">
        <f t="shared" si="5"/>
        <v>1844.9781548085057</v>
      </c>
    </row>
    <row r="24" spans="1:25">
      <c r="A24">
        <v>2021</v>
      </c>
      <c r="B24" s="185">
        <f>'1.1, 1.2'!I24</f>
        <v>4137359</v>
      </c>
      <c r="C24" s="25">
        <v>43.349904805000001</v>
      </c>
      <c r="D24" s="25">
        <v>3.9365970400000001</v>
      </c>
      <c r="E24" s="110">
        <v>5111.3999999999996</v>
      </c>
      <c r="F24" s="110">
        <f>B24/E24</f>
        <v>809.43753179168141</v>
      </c>
      <c r="G24" s="3">
        <f>'1.1, 1.2'!B24/E24</f>
        <v>669.76503501975981</v>
      </c>
      <c r="H24" s="3">
        <f>'1.1, 1.2'!C24/E24</f>
        <v>139.6724967719216</v>
      </c>
      <c r="I24" s="110">
        <f t="shared" si="34"/>
        <v>8481.0237518096801</v>
      </c>
      <c r="J24" s="3">
        <f>C24/B24*1000000000</f>
        <v>10477.675445858096</v>
      </c>
      <c r="K24" s="4">
        <f>C24+D24</f>
        <v>47.286501845000004</v>
      </c>
      <c r="L24" s="23">
        <f>E24/E23-1</f>
        <v>5.448787300588176E-3</v>
      </c>
      <c r="M24" s="23">
        <f>B24/B23-1</f>
        <v>2.1839081595303789E-2</v>
      </c>
      <c r="O24" s="25">
        <v>33.479356965999997</v>
      </c>
      <c r="P24" s="25">
        <v>9.8705478384000003</v>
      </c>
      <c r="Q24" s="25">
        <v>3.1734698083000001</v>
      </c>
      <c r="R24" s="25">
        <v>0.26515452969999997</v>
      </c>
      <c r="S24" s="25">
        <v>0.4161419469</v>
      </c>
      <c r="T24" s="25">
        <v>8.1830755199999994E-2</v>
      </c>
      <c r="U24" s="4">
        <f>SUM(O24:T24)</f>
        <v>47.286501844499995</v>
      </c>
      <c r="V24" s="110">
        <f t="shared" si="3"/>
        <v>9251.1839896114561</v>
      </c>
      <c r="W24" s="50">
        <f>O24/E24*1000000</f>
        <v>6549.9387576789131</v>
      </c>
      <c r="X24" s="50">
        <f>P24/E24*1000000</f>
        <v>1931.0849940133821</v>
      </c>
    </row>
    <row r="26" spans="1:25">
      <c r="A26" t="s">
        <v>87</v>
      </c>
      <c r="D26" s="37"/>
      <c r="E26" s="37"/>
      <c r="F26" s="37"/>
      <c r="G26" s="37"/>
      <c r="H26" s="37"/>
      <c r="I26" s="37"/>
    </row>
    <row r="27" spans="1:25">
      <c r="A27" t="s">
        <v>199</v>
      </c>
    </row>
    <row r="28" spans="1:25" ht="89.25">
      <c r="A28" s="184" t="s">
        <v>764</v>
      </c>
      <c r="J28" s="9"/>
    </row>
    <row r="29" spans="1:25">
      <c r="J29"/>
      <c r="K29" s="50"/>
    </row>
    <row r="30" spans="1:25">
      <c r="J30"/>
      <c r="K30" s="50"/>
    </row>
    <row r="31" spans="1:25">
      <c r="J31"/>
      <c r="K31" s="50"/>
      <c r="L31" s="8"/>
      <c r="M31" s="8"/>
      <c r="N31" s="114"/>
      <c r="O31" s="114"/>
      <c r="P31" s="114"/>
      <c r="Q31" s="114"/>
      <c r="R31" s="114"/>
      <c r="S31" s="114"/>
      <c r="T31" s="114"/>
      <c r="U31" s="114"/>
      <c r="V31" s="114"/>
      <c r="W31" s="114"/>
      <c r="X31" s="114"/>
      <c r="Y31" s="8"/>
    </row>
    <row r="32" spans="1:25">
      <c r="J32"/>
      <c r="K32" s="50"/>
      <c r="L32" s="8"/>
      <c r="M32" s="8"/>
      <c r="N32" s="114"/>
      <c r="O32" s="114"/>
      <c r="P32" s="114"/>
      <c r="Q32" s="114"/>
      <c r="R32" s="114"/>
      <c r="S32" s="114"/>
      <c r="T32" s="114"/>
      <c r="U32" s="114"/>
      <c r="V32" s="114"/>
      <c r="W32" s="114"/>
      <c r="X32" s="114"/>
      <c r="Y32" s="8"/>
    </row>
    <row r="33" spans="10:25">
      <c r="J33"/>
      <c r="K33" s="50"/>
      <c r="L33" s="8"/>
      <c r="M33" s="8"/>
      <c r="N33" s="114"/>
      <c r="O33" s="114"/>
      <c r="P33" s="114"/>
      <c r="Q33" s="114"/>
      <c r="R33" s="114"/>
      <c r="S33" s="114"/>
      <c r="T33" s="114"/>
      <c r="U33" s="114"/>
      <c r="V33" s="114"/>
      <c r="W33" s="114"/>
      <c r="X33" s="114"/>
      <c r="Y33" s="8"/>
    </row>
    <row r="34" spans="10:25">
      <c r="J34"/>
      <c r="K34" s="50"/>
      <c r="L34" s="8"/>
      <c r="M34" s="8"/>
      <c r="N34" s="114"/>
      <c r="O34" s="114"/>
      <c r="P34" s="114"/>
      <c r="Q34" s="114"/>
      <c r="R34" s="114"/>
      <c r="S34" s="114"/>
      <c r="T34" s="114"/>
      <c r="U34" s="114"/>
      <c r="V34" s="114"/>
      <c r="W34" s="114"/>
      <c r="X34" s="114"/>
      <c r="Y34" s="8"/>
    </row>
    <row r="35" spans="10:25">
      <c r="J35"/>
      <c r="K35" s="50"/>
      <c r="L35" s="8"/>
      <c r="M35" s="8"/>
      <c r="N35" s="114"/>
      <c r="O35" s="114"/>
      <c r="P35" s="114"/>
      <c r="Q35" s="114"/>
      <c r="R35" s="114"/>
      <c r="S35" s="114"/>
      <c r="T35" s="114"/>
      <c r="U35" s="114"/>
      <c r="V35" s="114"/>
      <c r="W35" s="114"/>
      <c r="X35" s="114"/>
      <c r="Y35" s="8"/>
    </row>
    <row r="36" spans="10:25">
      <c r="J36"/>
      <c r="K36" s="50"/>
      <c r="L36" s="8"/>
      <c r="M36" s="8"/>
      <c r="N36" s="114"/>
      <c r="O36" s="114"/>
      <c r="P36" s="114"/>
      <c r="Q36" s="114"/>
      <c r="R36" s="114"/>
      <c r="S36" s="114"/>
      <c r="T36" s="114"/>
      <c r="U36" s="114"/>
      <c r="V36" s="114"/>
      <c r="W36" s="114"/>
      <c r="X36" s="114"/>
      <c r="Y36" s="8"/>
    </row>
    <row r="37" spans="10:25">
      <c r="J37"/>
      <c r="K37" s="50"/>
      <c r="L37" s="8"/>
      <c r="M37" s="8"/>
      <c r="N37" s="114"/>
      <c r="O37" s="114"/>
      <c r="P37" s="114"/>
      <c r="Q37" s="114"/>
      <c r="R37" s="114"/>
      <c r="S37" s="114"/>
      <c r="T37" s="114"/>
      <c r="U37" s="114"/>
      <c r="V37" s="114"/>
      <c r="W37" s="114"/>
      <c r="X37" s="114"/>
      <c r="Y37" s="8"/>
    </row>
    <row r="38" spans="10:25">
      <c r="J38"/>
      <c r="K38" s="50"/>
      <c r="L38" s="8"/>
      <c r="M38" s="8"/>
      <c r="N38" s="114"/>
      <c r="O38" s="114"/>
      <c r="P38" s="114"/>
      <c r="Q38" s="114"/>
      <c r="R38" s="114"/>
      <c r="S38" s="114"/>
      <c r="T38" s="114"/>
      <c r="U38" s="114"/>
      <c r="V38" s="114"/>
      <c r="W38" s="114"/>
      <c r="X38" s="114"/>
      <c r="Y38" s="8"/>
    </row>
    <row r="39" spans="10:25">
      <c r="J39"/>
      <c r="K39" s="50"/>
      <c r="L39" s="8"/>
      <c r="M39" s="8"/>
      <c r="N39" s="114"/>
      <c r="O39" s="114"/>
      <c r="P39" s="114"/>
      <c r="Q39" s="114"/>
      <c r="R39" s="114"/>
      <c r="S39" s="114"/>
      <c r="T39" s="114"/>
      <c r="U39" s="114"/>
      <c r="V39" s="114"/>
      <c r="W39" s="114"/>
      <c r="X39" s="114"/>
      <c r="Y39" s="8"/>
    </row>
    <row r="40" spans="10:25">
      <c r="J40"/>
      <c r="K40" s="50"/>
      <c r="L40" s="8"/>
      <c r="M40" s="8"/>
      <c r="N40" s="114"/>
      <c r="O40" s="114"/>
      <c r="P40" s="114"/>
      <c r="Q40" s="114"/>
      <c r="R40" s="114"/>
      <c r="S40" s="114"/>
      <c r="T40" s="114"/>
      <c r="U40" s="114"/>
      <c r="V40" s="114"/>
      <c r="W40" s="114"/>
      <c r="X40" s="114"/>
      <c r="Y40" s="8"/>
    </row>
    <row r="41" spans="10:25">
      <c r="J41"/>
      <c r="K41" s="50"/>
      <c r="L41" s="8"/>
      <c r="M41" s="8"/>
      <c r="N41" s="114"/>
      <c r="O41" s="114"/>
      <c r="P41" s="114"/>
      <c r="Q41" s="114"/>
      <c r="R41" s="114"/>
      <c r="S41" s="114"/>
      <c r="T41" s="114"/>
      <c r="U41" s="114"/>
      <c r="V41" s="114"/>
      <c r="W41" s="114"/>
      <c r="X41" s="114"/>
      <c r="Y41" s="8"/>
    </row>
    <row r="42" spans="10:25">
      <c r="J42"/>
      <c r="K42" s="50"/>
      <c r="L42" s="8"/>
      <c r="M42" s="8"/>
      <c r="N42" s="114"/>
      <c r="O42" s="114"/>
      <c r="P42" s="114"/>
      <c r="Q42" s="114"/>
      <c r="R42" s="114"/>
      <c r="S42" s="114"/>
      <c r="T42" s="114"/>
      <c r="U42" s="114"/>
      <c r="V42" s="114"/>
      <c r="W42" s="114"/>
      <c r="X42" s="114"/>
      <c r="Y42" s="8"/>
    </row>
    <row r="43" spans="10:25">
      <c r="J43"/>
      <c r="K43" s="50"/>
      <c r="L43" s="8"/>
      <c r="M43" s="8"/>
      <c r="N43" s="114"/>
      <c r="O43" s="114"/>
      <c r="P43" s="114"/>
      <c r="Q43" s="114"/>
      <c r="R43" s="114"/>
      <c r="S43" s="114"/>
      <c r="T43" s="114"/>
      <c r="U43" s="114"/>
      <c r="V43" s="114"/>
      <c r="W43" s="114"/>
      <c r="X43" s="114"/>
      <c r="Y43" s="8"/>
    </row>
    <row r="44" spans="10:25">
      <c r="J44"/>
      <c r="K44" s="50"/>
      <c r="L44" s="8"/>
      <c r="M44" s="8"/>
      <c r="N44" s="114"/>
      <c r="O44" s="114"/>
      <c r="P44" s="114"/>
      <c r="Q44" s="114"/>
      <c r="R44" s="114"/>
      <c r="S44" s="114"/>
      <c r="T44" s="114"/>
      <c r="U44" s="114"/>
      <c r="V44" s="114"/>
      <c r="W44" s="114"/>
      <c r="X44" s="114"/>
      <c r="Y44" s="8"/>
    </row>
    <row r="45" spans="10:25">
      <c r="J45"/>
      <c r="K45" s="50"/>
      <c r="L45" s="8"/>
      <c r="M45" s="8"/>
      <c r="N45" s="114"/>
      <c r="O45" s="114"/>
      <c r="P45" s="114"/>
      <c r="Q45" s="114"/>
      <c r="R45" s="114"/>
      <c r="S45" s="114"/>
      <c r="T45" s="114"/>
      <c r="U45" s="114"/>
      <c r="V45" s="114"/>
      <c r="W45" s="114"/>
      <c r="X45" s="114"/>
      <c r="Y45" s="8"/>
    </row>
    <row r="46" spans="10:25">
      <c r="J46"/>
      <c r="K46" s="50"/>
      <c r="L46" s="8"/>
      <c r="M46" s="8"/>
      <c r="N46" s="114"/>
      <c r="O46" s="114"/>
      <c r="P46" s="114"/>
      <c r="Q46" s="114"/>
      <c r="R46" s="114"/>
      <c r="S46" s="114"/>
      <c r="T46" s="114"/>
      <c r="U46" s="114"/>
      <c r="V46" s="114"/>
      <c r="W46" s="114"/>
      <c r="X46" s="114"/>
      <c r="Y46" s="8"/>
    </row>
    <row r="47" spans="10:25">
      <c r="J47"/>
      <c r="K47" s="50"/>
    </row>
    <row r="60" spans="15:15">
      <c r="O60" s="7"/>
    </row>
    <row r="99" spans="15:15">
      <c r="O99" s="39"/>
    </row>
  </sheetData>
  <mergeCells count="1">
    <mergeCell ref="V1:W1"/>
  </mergeCells>
  <phoneticPr fontId="0" type="noConversion"/>
  <hyperlinks>
    <hyperlink ref="V1:W1" location="Contents!A1" display="Back to Contents"/>
  </hyperlinks>
  <pageMargins left="0.75" right="0.75" top="1" bottom="1" header="0.5" footer="0.5"/>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23"/>
  <sheetViews>
    <sheetView workbookViewId="0">
      <selection activeCell="L37" sqref="L37"/>
    </sheetView>
  </sheetViews>
  <sheetFormatPr defaultRowHeight="12.75"/>
  <cols>
    <col min="2" max="2" width="10" customWidth="1"/>
    <col min="3" max="3" width="10.28515625" customWidth="1"/>
    <col min="5" max="5" width="10.85546875" customWidth="1"/>
    <col min="7" max="7" width="14.85546875" customWidth="1"/>
    <col min="9" max="9" width="14" customWidth="1"/>
    <col min="12" max="12" width="17.85546875" customWidth="1"/>
    <col min="13" max="13" width="11.42578125" customWidth="1"/>
  </cols>
  <sheetData>
    <row r="1" spans="1:23" ht="21" customHeight="1">
      <c r="A1" s="112"/>
      <c r="B1" s="111" t="s">
        <v>782</v>
      </c>
      <c r="C1" s="18"/>
      <c r="D1" s="18"/>
      <c r="E1" s="18"/>
      <c r="F1" s="18"/>
      <c r="G1" s="18"/>
      <c r="H1" s="17"/>
      <c r="I1" s="18"/>
      <c r="J1" s="19"/>
      <c r="K1" s="13"/>
      <c r="L1" s="211" t="s">
        <v>249</v>
      </c>
      <c r="M1" s="211"/>
      <c r="N1" s="18"/>
      <c r="O1" s="18"/>
      <c r="P1" s="18"/>
      <c r="Q1" s="18"/>
      <c r="R1" s="18"/>
      <c r="S1" s="195"/>
      <c r="T1" s="195"/>
      <c r="U1" s="195"/>
      <c r="V1" s="195"/>
      <c r="W1" s="195"/>
    </row>
    <row r="2" spans="1:23">
      <c r="A2" s="44"/>
      <c r="B2" s="197" t="s">
        <v>417</v>
      </c>
      <c r="C2" s="197" t="s">
        <v>418</v>
      </c>
      <c r="D2" s="197" t="s">
        <v>421</v>
      </c>
      <c r="E2" s="197" t="s">
        <v>422</v>
      </c>
      <c r="F2" s="197" t="s">
        <v>423</v>
      </c>
      <c r="G2" s="197" t="s">
        <v>783</v>
      </c>
      <c r="H2" s="197" t="s">
        <v>424</v>
      </c>
      <c r="I2" s="197" t="s">
        <v>425</v>
      </c>
      <c r="J2" s="197" t="s">
        <v>426</v>
      </c>
      <c r="K2" s="197" t="s">
        <v>429</v>
      </c>
      <c r="L2" s="197" t="s">
        <v>784</v>
      </c>
      <c r="M2" s="197" t="s">
        <v>785</v>
      </c>
    </row>
    <row r="3" spans="1:23">
      <c r="A3" s="44">
        <v>2001</v>
      </c>
      <c r="B3" s="67">
        <v>1.833</v>
      </c>
      <c r="C3" s="67">
        <v>10.426</v>
      </c>
      <c r="D3" s="67">
        <v>0.438</v>
      </c>
      <c r="E3" s="67">
        <v>1.4239999999999999</v>
      </c>
      <c r="F3" s="67">
        <v>1.0389999999999999</v>
      </c>
      <c r="G3" s="67">
        <v>2.2269999999999999</v>
      </c>
      <c r="H3" s="67">
        <v>3.3660000000000001</v>
      </c>
      <c r="I3" s="67">
        <v>1.202</v>
      </c>
      <c r="J3" s="67">
        <v>4.9770000000000003</v>
      </c>
      <c r="K3" s="67">
        <v>1.0249999999999999</v>
      </c>
      <c r="L3" s="67">
        <v>8.6270000000000007</v>
      </c>
      <c r="M3" s="67">
        <v>36.584000000000003</v>
      </c>
    </row>
    <row r="4" spans="1:23">
      <c r="A4" s="44">
        <v>2002</v>
      </c>
      <c r="B4" s="67">
        <v>1.8440000000000001</v>
      </c>
      <c r="C4" s="67">
        <v>10.835000000000001</v>
      </c>
      <c r="D4" s="67">
        <v>0.44500000000000001</v>
      </c>
      <c r="E4" s="67">
        <v>1.46</v>
      </c>
      <c r="F4" s="67">
        <v>1.0649999999999999</v>
      </c>
      <c r="G4" s="67">
        <v>2.2639999999999998</v>
      </c>
      <c r="H4" s="67">
        <v>3.4569999999999999</v>
      </c>
      <c r="I4" s="67">
        <v>1.2410000000000001</v>
      </c>
      <c r="J4" s="67">
        <v>5.1970000000000001</v>
      </c>
      <c r="K4" s="67">
        <v>1.0269999999999999</v>
      </c>
      <c r="L4" s="67">
        <v>8.9480000000000004</v>
      </c>
      <c r="M4" s="67">
        <v>37.783000000000001</v>
      </c>
    </row>
    <row r="5" spans="1:23">
      <c r="A5" s="44">
        <v>2003</v>
      </c>
      <c r="B5" s="67">
        <v>1.879</v>
      </c>
      <c r="C5" s="67">
        <v>11.273999999999999</v>
      </c>
      <c r="D5" s="67">
        <v>0.44700000000000001</v>
      </c>
      <c r="E5" s="67">
        <v>1.486</v>
      </c>
      <c r="F5" s="67">
        <v>1.0820000000000001</v>
      </c>
      <c r="G5" s="67">
        <v>2.2970000000000002</v>
      </c>
      <c r="H5" s="67">
        <v>3.5470000000000002</v>
      </c>
      <c r="I5" s="67">
        <v>1.2769999999999999</v>
      </c>
      <c r="J5" s="67">
        <v>5.39</v>
      </c>
      <c r="K5" s="67">
        <v>1.0449999999999999</v>
      </c>
      <c r="L5" s="67">
        <v>9.2270000000000003</v>
      </c>
      <c r="M5" s="67">
        <v>38.951000000000001</v>
      </c>
    </row>
    <row r="6" spans="1:23">
      <c r="A6" s="44">
        <v>2004</v>
      </c>
      <c r="B6" s="67">
        <v>1.91</v>
      </c>
      <c r="C6" s="67">
        <v>11.673</v>
      </c>
      <c r="D6" s="67">
        <v>0.45</v>
      </c>
      <c r="E6" s="67">
        <v>1.5169999999999999</v>
      </c>
      <c r="F6" s="67">
        <v>1.103</v>
      </c>
      <c r="G6" s="67">
        <v>2.327</v>
      </c>
      <c r="H6" s="67">
        <v>3.6440000000000001</v>
      </c>
      <c r="I6" s="67">
        <v>1.3240000000000001</v>
      </c>
      <c r="J6" s="67">
        <v>5.58</v>
      </c>
      <c r="K6" s="67">
        <v>1.0609999999999999</v>
      </c>
      <c r="L6" s="67">
        <v>9.5030000000000001</v>
      </c>
      <c r="M6" s="67">
        <v>40.091999999999999</v>
      </c>
    </row>
    <row r="7" spans="1:23">
      <c r="A7" s="44">
        <v>2005</v>
      </c>
      <c r="B7" s="67">
        <v>1.907</v>
      </c>
      <c r="C7" s="67">
        <v>11.875999999999999</v>
      </c>
      <c r="D7" s="67">
        <v>0.443</v>
      </c>
      <c r="E7" s="67">
        <v>1.516</v>
      </c>
      <c r="F7" s="67">
        <v>1.1000000000000001</v>
      </c>
      <c r="G7" s="67">
        <v>2.319</v>
      </c>
      <c r="H7" s="67">
        <v>3.657</v>
      </c>
      <c r="I7" s="67">
        <v>1.335</v>
      </c>
      <c r="J7" s="67">
        <v>5.6340000000000003</v>
      </c>
      <c r="K7" s="67">
        <v>1.0629999999999999</v>
      </c>
      <c r="L7" s="67">
        <v>9.6560000000000006</v>
      </c>
      <c r="M7" s="67">
        <v>40.506</v>
      </c>
    </row>
    <row r="8" spans="1:23">
      <c r="A8" s="44">
        <v>2006</v>
      </c>
      <c r="B8" s="67">
        <v>1.873</v>
      </c>
      <c r="C8" s="67">
        <v>11.952</v>
      </c>
      <c r="D8" s="67">
        <v>0.434</v>
      </c>
      <c r="E8" s="67">
        <v>1.5109999999999999</v>
      </c>
      <c r="F8" s="67">
        <v>1.089</v>
      </c>
      <c r="G8" s="67">
        <v>2.29</v>
      </c>
      <c r="H8" s="67">
        <v>3.6389999999999998</v>
      </c>
      <c r="I8" s="67">
        <v>1.333</v>
      </c>
      <c r="J8" s="67">
        <v>5.6559999999999997</v>
      </c>
      <c r="K8" s="67">
        <v>1.0569999999999999</v>
      </c>
      <c r="L8" s="67">
        <v>9.69</v>
      </c>
      <c r="M8" s="67">
        <v>40.524000000000001</v>
      </c>
    </row>
    <row r="9" spans="1:23">
      <c r="A9" s="44">
        <v>2007</v>
      </c>
      <c r="B9" s="67">
        <v>1.8640000000000001</v>
      </c>
      <c r="C9" s="67">
        <v>12.116</v>
      </c>
      <c r="D9" s="67">
        <v>0.435</v>
      </c>
      <c r="E9" s="67">
        <v>1.5269999999999999</v>
      </c>
      <c r="F9" s="67">
        <v>1.1060000000000001</v>
      </c>
      <c r="G9" s="67">
        <v>2.3170000000000002</v>
      </c>
      <c r="H9" s="67">
        <v>3.7029999999999998</v>
      </c>
      <c r="I9" s="67">
        <v>1.3740000000000001</v>
      </c>
      <c r="J9" s="67">
        <v>5.8070000000000004</v>
      </c>
      <c r="K9" s="67">
        <v>1.0720000000000001</v>
      </c>
      <c r="L9" s="67">
        <v>9.8130000000000006</v>
      </c>
      <c r="M9" s="67">
        <v>41.134</v>
      </c>
    </row>
    <row r="10" spans="1:23">
      <c r="A10" s="44">
        <v>2008</v>
      </c>
      <c r="B10" s="67">
        <v>1.8009999999999999</v>
      </c>
      <c r="C10" s="67">
        <v>11.991</v>
      </c>
      <c r="D10" s="67">
        <v>0.41499999999999998</v>
      </c>
      <c r="E10" s="67">
        <v>1.494</v>
      </c>
      <c r="F10" s="67">
        <v>1.091</v>
      </c>
      <c r="G10" s="67">
        <v>2.2559999999999998</v>
      </c>
      <c r="H10" s="67">
        <v>3.6440000000000001</v>
      </c>
      <c r="I10" s="67">
        <v>1.353</v>
      </c>
      <c r="J10" s="67">
        <v>5.7690000000000001</v>
      </c>
      <c r="K10" s="67">
        <v>1.0649999999999999</v>
      </c>
      <c r="L10" s="67">
        <v>9.6869999999999994</v>
      </c>
      <c r="M10" s="67">
        <v>40.566000000000003</v>
      </c>
    </row>
    <row r="11" spans="1:23">
      <c r="A11" s="44">
        <v>2009</v>
      </c>
      <c r="B11" s="67">
        <v>1.77</v>
      </c>
      <c r="C11" s="67">
        <v>11.984</v>
      </c>
      <c r="D11" s="67">
        <v>0.40799999999999997</v>
      </c>
      <c r="E11" s="67">
        <v>1.486</v>
      </c>
      <c r="F11" s="67">
        <v>1.0900000000000001</v>
      </c>
      <c r="G11" s="67">
        <v>2.238</v>
      </c>
      <c r="H11" s="67">
        <v>3.6509999999999998</v>
      </c>
      <c r="I11" s="67">
        <v>1.343</v>
      </c>
      <c r="J11" s="67">
        <v>5.8159999999999998</v>
      </c>
      <c r="K11" s="67">
        <v>1.0720000000000001</v>
      </c>
      <c r="L11" s="67">
        <v>9.6709999999999994</v>
      </c>
      <c r="M11" s="67">
        <v>40.529000000000003</v>
      </c>
    </row>
    <row r="12" spans="1:23">
      <c r="A12" s="44">
        <v>2010</v>
      </c>
      <c r="B12" s="67">
        <v>1.7330000000000001</v>
      </c>
      <c r="C12" s="67">
        <v>12.038</v>
      </c>
      <c r="D12" s="67">
        <v>0.40100000000000002</v>
      </c>
      <c r="E12" s="67">
        <v>1.4730000000000001</v>
      </c>
      <c r="F12" s="67">
        <v>1.0880000000000001</v>
      </c>
      <c r="G12" s="67">
        <v>2.218</v>
      </c>
      <c r="H12" s="67">
        <v>3.6680000000000001</v>
      </c>
      <c r="I12" s="67">
        <v>1.3360000000000001</v>
      </c>
      <c r="J12" s="67">
        <v>5.798</v>
      </c>
      <c r="K12" s="67">
        <v>1.0649999999999999</v>
      </c>
      <c r="L12" s="67">
        <v>9.6769999999999996</v>
      </c>
      <c r="M12" s="67">
        <v>40.494999999999997</v>
      </c>
    </row>
    <row r="13" spans="1:23">
      <c r="A13" s="44">
        <v>2011</v>
      </c>
      <c r="B13" s="67">
        <v>1.677</v>
      </c>
      <c r="C13" s="67">
        <v>12.018000000000001</v>
      </c>
      <c r="D13" s="67">
        <v>0.39</v>
      </c>
      <c r="E13" s="67">
        <v>1.4410000000000001</v>
      </c>
      <c r="F13" s="67">
        <v>1.0609999999999999</v>
      </c>
      <c r="G13" s="67">
        <v>2.157</v>
      </c>
      <c r="H13" s="67">
        <v>3.6280000000000001</v>
      </c>
      <c r="I13" s="67">
        <v>1.321</v>
      </c>
      <c r="J13" s="67">
        <v>5.7309999999999999</v>
      </c>
      <c r="K13" s="67">
        <v>1.0469999999999999</v>
      </c>
      <c r="L13" s="67">
        <v>9.5589999999999993</v>
      </c>
      <c r="M13" s="67">
        <v>40.03</v>
      </c>
    </row>
    <row r="14" spans="1:23">
      <c r="A14" s="44">
        <v>2012</v>
      </c>
      <c r="B14" s="67">
        <v>1.641</v>
      </c>
      <c r="C14" s="67">
        <v>12.188000000000001</v>
      </c>
      <c r="D14" s="67">
        <v>0.38</v>
      </c>
      <c r="E14" s="67">
        <v>1.427</v>
      </c>
      <c r="F14" s="67">
        <v>1.056</v>
      </c>
      <c r="G14" s="67">
        <v>2.1379999999999999</v>
      </c>
      <c r="H14" s="67">
        <v>3.6080000000000001</v>
      </c>
      <c r="I14" s="67">
        <v>1.3160000000000001</v>
      </c>
      <c r="J14" s="67">
        <v>5.827</v>
      </c>
      <c r="K14" s="67">
        <v>1.04</v>
      </c>
      <c r="L14" s="67">
        <v>9.4779999999999998</v>
      </c>
      <c r="M14" s="67">
        <v>40.098999999999997</v>
      </c>
    </row>
    <row r="15" spans="1:23">
      <c r="A15" s="44">
        <v>2013</v>
      </c>
      <c r="B15" s="67">
        <v>1.6359999999999999</v>
      </c>
      <c r="C15" s="67">
        <v>12.428000000000001</v>
      </c>
      <c r="D15" s="67">
        <v>0.38</v>
      </c>
      <c r="E15" s="67">
        <v>1.429</v>
      </c>
      <c r="F15" s="67">
        <v>1.0629999999999999</v>
      </c>
      <c r="G15" s="67">
        <v>2.1389999999999998</v>
      </c>
      <c r="H15" s="67">
        <v>3.65</v>
      </c>
      <c r="I15" s="67">
        <v>1.3340000000000001</v>
      </c>
      <c r="J15" s="67">
        <v>6.0030000000000001</v>
      </c>
      <c r="K15" s="67">
        <v>1.0449999999999999</v>
      </c>
      <c r="L15" s="67">
        <v>9.6120000000000001</v>
      </c>
      <c r="M15" s="67">
        <v>40.719000000000001</v>
      </c>
    </row>
    <row r="16" spans="1:23">
      <c r="A16" s="44">
        <v>2014</v>
      </c>
      <c r="B16" s="67">
        <v>1.647</v>
      </c>
      <c r="C16" s="67">
        <v>12.851000000000001</v>
      </c>
      <c r="D16" s="67">
        <v>0.38</v>
      </c>
      <c r="E16" s="67">
        <v>1.4419999999999999</v>
      </c>
      <c r="F16" s="67">
        <v>1.073</v>
      </c>
      <c r="G16" s="67">
        <v>2.1850000000000001</v>
      </c>
      <c r="H16" s="67">
        <v>3.698</v>
      </c>
      <c r="I16" s="67">
        <v>1.367</v>
      </c>
      <c r="J16" s="67">
        <v>6.1849999999999996</v>
      </c>
      <c r="K16" s="67">
        <v>1.0620000000000001</v>
      </c>
      <c r="L16" s="67">
        <v>9.8550000000000004</v>
      </c>
      <c r="M16" s="67">
        <v>41.744999999999997</v>
      </c>
    </row>
    <row r="17" spans="1:13">
      <c r="A17" s="44">
        <v>2015</v>
      </c>
      <c r="B17" s="67">
        <v>1.6779999999999999</v>
      </c>
      <c r="C17" s="67">
        <v>13.507</v>
      </c>
      <c r="D17" s="67">
        <v>0.38400000000000001</v>
      </c>
      <c r="E17" s="67">
        <v>1.482</v>
      </c>
      <c r="F17" s="67">
        <v>1.089</v>
      </c>
      <c r="G17" s="67">
        <v>2.238</v>
      </c>
      <c r="H17" s="67">
        <v>3.7770000000000001</v>
      </c>
      <c r="I17" s="67">
        <v>1.4279999999999999</v>
      </c>
      <c r="J17" s="67">
        <v>6.3689999999999998</v>
      </c>
      <c r="K17" s="67">
        <v>1.0900000000000001</v>
      </c>
      <c r="L17" s="67">
        <v>10.223000000000001</v>
      </c>
      <c r="M17" s="67">
        <v>43.265000000000001</v>
      </c>
    </row>
    <row r="18" spans="1:13">
      <c r="A18" s="44">
        <v>2016</v>
      </c>
      <c r="B18" s="67">
        <v>1.736</v>
      </c>
      <c r="C18" s="67">
        <v>14.3</v>
      </c>
      <c r="D18" s="67">
        <v>0.39300000000000002</v>
      </c>
      <c r="E18" s="67">
        <v>1.542</v>
      </c>
      <c r="F18" s="67">
        <v>1.1140000000000001</v>
      </c>
      <c r="G18" s="67">
        <v>2.306</v>
      </c>
      <c r="H18" s="67">
        <v>3.9159999999999999</v>
      </c>
      <c r="I18" s="67">
        <v>1.518</v>
      </c>
      <c r="J18" s="67">
        <v>6.6059999999999999</v>
      </c>
      <c r="K18" s="67">
        <v>1.123</v>
      </c>
      <c r="L18" s="67">
        <v>10.712</v>
      </c>
      <c r="M18" s="67">
        <v>45.265999999999998</v>
      </c>
    </row>
    <row r="19" spans="1:13">
      <c r="A19" s="44">
        <v>2017</v>
      </c>
      <c r="B19" s="67">
        <v>1.778</v>
      </c>
      <c r="C19" s="67">
        <v>14.920999999999999</v>
      </c>
      <c r="D19" s="67">
        <v>0.40200000000000002</v>
      </c>
      <c r="E19" s="67">
        <v>1.599</v>
      </c>
      <c r="F19" s="67">
        <v>1.137</v>
      </c>
      <c r="G19" s="67">
        <v>2.3679999999999999</v>
      </c>
      <c r="H19" s="67">
        <v>4.0449999999999999</v>
      </c>
      <c r="I19" s="67">
        <v>1.5960000000000001</v>
      </c>
      <c r="J19" s="67">
        <v>6.7549999999999999</v>
      </c>
      <c r="K19" s="67">
        <v>1.145</v>
      </c>
      <c r="L19" s="67">
        <v>11.098000000000001</v>
      </c>
      <c r="M19" s="67">
        <v>46.844000000000001</v>
      </c>
    </row>
    <row r="20" spans="1:13">
      <c r="A20" s="44">
        <v>2018</v>
      </c>
      <c r="B20" s="67">
        <v>1.8180000000000001</v>
      </c>
      <c r="C20" s="67">
        <v>15.292</v>
      </c>
      <c r="D20" s="67">
        <v>0.40300000000000002</v>
      </c>
      <c r="E20" s="67">
        <v>1.64</v>
      </c>
      <c r="F20" s="67">
        <v>1.1539999999999999</v>
      </c>
      <c r="G20" s="67">
        <v>2.423</v>
      </c>
      <c r="H20" s="67">
        <v>4.1429999999999998</v>
      </c>
      <c r="I20" s="67">
        <v>1.643</v>
      </c>
      <c r="J20" s="67">
        <v>6.92</v>
      </c>
      <c r="K20" s="67">
        <v>1.17</v>
      </c>
      <c r="L20" s="67">
        <v>11.441000000000001</v>
      </c>
      <c r="M20" s="67">
        <v>48.046999999999997</v>
      </c>
    </row>
    <row r="21" spans="1:13">
      <c r="A21" s="44">
        <v>2019</v>
      </c>
      <c r="B21" s="67">
        <v>1.8</v>
      </c>
      <c r="C21" s="67">
        <v>15.029</v>
      </c>
      <c r="D21" s="67">
        <v>0.41699999999999998</v>
      </c>
      <c r="E21" s="67">
        <v>1.6479999999999999</v>
      </c>
      <c r="F21" s="67">
        <v>1.1619999999999999</v>
      </c>
      <c r="G21" s="67">
        <v>2.4279999999999999</v>
      </c>
      <c r="H21" s="67">
        <v>4.1360000000000001</v>
      </c>
      <c r="I21" s="67">
        <v>1.639</v>
      </c>
      <c r="J21" s="67">
        <v>6.8460000000000001</v>
      </c>
      <c r="K21" s="67">
        <v>1.165</v>
      </c>
      <c r="L21" s="67">
        <v>11.468999999999999</v>
      </c>
      <c r="M21" s="67">
        <v>47.738999999999997</v>
      </c>
    </row>
    <row r="22" spans="1:13">
      <c r="A22" s="44">
        <v>2020</v>
      </c>
      <c r="B22" s="67">
        <v>1.762</v>
      </c>
      <c r="C22" s="67">
        <v>14.137</v>
      </c>
      <c r="D22" s="67">
        <v>0.41099999999999998</v>
      </c>
      <c r="E22" s="67">
        <v>1.63</v>
      </c>
      <c r="F22" s="67">
        <v>1.1459999999999999</v>
      </c>
      <c r="G22" s="67">
        <v>2.407</v>
      </c>
      <c r="H22" s="67">
        <v>4.0670000000000002</v>
      </c>
      <c r="I22" s="67">
        <v>1.615</v>
      </c>
      <c r="J22" s="67">
        <v>6.5990000000000002</v>
      </c>
      <c r="K22" s="67">
        <v>1.1499999999999999</v>
      </c>
      <c r="L22" s="67">
        <v>11.231</v>
      </c>
      <c r="M22" s="67">
        <v>46.155000000000001</v>
      </c>
    </row>
    <row r="23" spans="1:13">
      <c r="A23" s="44">
        <v>2021</v>
      </c>
      <c r="B23" s="67">
        <v>1.8129999999999999</v>
      </c>
      <c r="C23" s="67">
        <v>13.858000000000001</v>
      </c>
      <c r="D23" s="67">
        <v>0.437</v>
      </c>
      <c r="E23" s="67">
        <v>1.6839999999999999</v>
      </c>
      <c r="F23" s="67">
        <v>1.1850000000000001</v>
      </c>
      <c r="G23" s="67">
        <v>2.5049999999999999</v>
      </c>
      <c r="H23" s="67">
        <v>4.1369999999999996</v>
      </c>
      <c r="I23" s="67">
        <v>1.6359999999999999</v>
      </c>
      <c r="J23" s="67">
        <v>6.6689999999999996</v>
      </c>
      <c r="K23" s="67">
        <v>1.1639999999999999</v>
      </c>
      <c r="L23" s="67">
        <v>12.199</v>
      </c>
      <c r="M23" s="67">
        <v>47.286999999999999</v>
      </c>
    </row>
  </sheetData>
  <mergeCells count="1">
    <mergeCell ref="L1:M1"/>
  </mergeCells>
  <hyperlinks>
    <hyperlink ref="L1: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K94"/>
  <sheetViews>
    <sheetView workbookViewId="0">
      <selection activeCell="AA7" sqref="AA7"/>
    </sheetView>
  </sheetViews>
  <sheetFormatPr defaultRowHeight="12.75"/>
  <cols>
    <col min="1" max="1" width="12.7109375" style="112" customWidth="1"/>
    <col min="10" max="10" width="15.140625" style="1" bestFit="1" customWidth="1"/>
  </cols>
  <sheetData>
    <row r="1" spans="1:18" ht="21.75" customHeight="1">
      <c r="B1" s="111" t="s">
        <v>416</v>
      </c>
      <c r="C1" s="18"/>
      <c r="D1" s="18"/>
      <c r="E1" s="18"/>
      <c r="F1" s="18"/>
      <c r="G1" s="18"/>
      <c r="H1" s="17"/>
      <c r="I1" s="18"/>
      <c r="J1" s="19"/>
      <c r="K1" s="13"/>
      <c r="L1" s="211" t="s">
        <v>249</v>
      </c>
      <c r="M1" s="211"/>
      <c r="N1" s="18"/>
      <c r="O1" s="18"/>
      <c r="P1" s="18"/>
      <c r="Q1" s="18"/>
      <c r="R1" s="18"/>
    </row>
    <row r="3" spans="1:18">
      <c r="A3" s="78" t="s">
        <v>350</v>
      </c>
      <c r="B3" s="44"/>
      <c r="C3" s="44"/>
      <c r="D3" s="44"/>
      <c r="E3" s="44"/>
      <c r="F3" s="44"/>
      <c r="G3" s="44"/>
      <c r="H3" s="44"/>
      <c r="I3" s="44"/>
      <c r="J3" s="51"/>
      <c r="K3" s="44"/>
      <c r="L3" s="44"/>
      <c r="M3" s="44"/>
      <c r="N3" s="44"/>
      <c r="O3" s="44"/>
      <c r="P3" s="44"/>
    </row>
    <row r="4" spans="1:18">
      <c r="A4" s="51"/>
      <c r="B4" s="51" t="s">
        <v>351</v>
      </c>
      <c r="C4" s="51" t="s">
        <v>417</v>
      </c>
      <c r="D4" s="51" t="s">
        <v>418</v>
      </c>
      <c r="E4" s="51" t="s">
        <v>419</v>
      </c>
      <c r="F4" s="51" t="s">
        <v>420</v>
      </c>
      <c r="G4" s="51" t="s">
        <v>421</v>
      </c>
      <c r="H4" s="51" t="s">
        <v>422</v>
      </c>
      <c r="I4" s="51" t="s">
        <v>423</v>
      </c>
      <c r="J4" s="51" t="s">
        <v>620</v>
      </c>
      <c r="K4" s="51" t="s">
        <v>424</v>
      </c>
      <c r="L4" s="51" t="s">
        <v>425</v>
      </c>
      <c r="M4" s="51" t="s">
        <v>426</v>
      </c>
      <c r="N4" s="51" t="s">
        <v>427</v>
      </c>
      <c r="O4" s="51" t="s">
        <v>428</v>
      </c>
      <c r="P4" s="51" t="s">
        <v>429</v>
      </c>
      <c r="Q4" s="51" t="s">
        <v>436</v>
      </c>
      <c r="R4" s="51" t="s">
        <v>221</v>
      </c>
    </row>
    <row r="5" spans="1:18">
      <c r="A5" s="80">
        <v>2001</v>
      </c>
      <c r="B5" s="44">
        <v>72105</v>
      </c>
      <c r="C5" s="44">
        <v>89409</v>
      </c>
      <c r="D5" s="44">
        <v>767996</v>
      </c>
      <c r="E5" s="44">
        <v>232983</v>
      </c>
      <c r="F5" s="44">
        <v>176119</v>
      </c>
      <c r="G5" s="44">
        <v>24642</v>
      </c>
      <c r="H5" s="44">
        <v>93315</v>
      </c>
      <c r="I5" s="44">
        <v>64781</v>
      </c>
      <c r="J5" s="44">
        <v>141654</v>
      </c>
      <c r="K5" s="44">
        <v>250880</v>
      </c>
      <c r="L5" s="44">
        <v>90996</v>
      </c>
      <c r="M5" s="44">
        <v>364957</v>
      </c>
      <c r="N5" s="44">
        <v>17894</v>
      </c>
      <c r="O5" s="44">
        <v>109794</v>
      </c>
      <c r="P5" s="44">
        <v>65667</v>
      </c>
      <c r="Q5" s="44">
        <v>156</v>
      </c>
      <c r="R5" s="44">
        <v>2563348</v>
      </c>
    </row>
    <row r="6" spans="1:18">
      <c r="A6" s="80">
        <v>2002</v>
      </c>
      <c r="B6" s="44">
        <v>46983</v>
      </c>
      <c r="C6" s="44">
        <v>90763</v>
      </c>
      <c r="D6" s="44">
        <v>794280</v>
      </c>
      <c r="E6" s="44">
        <v>247079</v>
      </c>
      <c r="F6" s="44">
        <v>184267</v>
      </c>
      <c r="G6" s="44">
        <v>25313</v>
      </c>
      <c r="H6" s="44">
        <v>97193</v>
      </c>
      <c r="I6" s="44">
        <v>67460</v>
      </c>
      <c r="J6" s="44">
        <v>146240</v>
      </c>
      <c r="K6" s="44">
        <v>261493</v>
      </c>
      <c r="L6" s="44">
        <v>95425</v>
      </c>
      <c r="M6" s="44">
        <v>387697</v>
      </c>
      <c r="N6" s="44">
        <v>19118</v>
      </c>
      <c r="O6" s="44">
        <v>115454</v>
      </c>
      <c r="P6" s="44">
        <v>68794</v>
      </c>
      <c r="Q6" s="44">
        <v>159</v>
      </c>
      <c r="R6" s="44">
        <v>2647718</v>
      </c>
    </row>
    <row r="7" spans="1:18">
      <c r="A7" s="80">
        <v>2003</v>
      </c>
      <c r="B7" s="44">
        <v>37252</v>
      </c>
      <c r="C7" s="44">
        <v>90222</v>
      </c>
      <c r="D7" s="44">
        <v>843926</v>
      </c>
      <c r="E7" s="44">
        <v>259813</v>
      </c>
      <c r="F7" s="44">
        <v>192009</v>
      </c>
      <c r="G7" s="44">
        <v>26208</v>
      </c>
      <c r="H7" s="44">
        <v>100617</v>
      </c>
      <c r="I7" s="44">
        <v>70136</v>
      </c>
      <c r="J7" s="44">
        <v>149665</v>
      </c>
      <c r="K7" s="44">
        <v>268744</v>
      </c>
      <c r="L7" s="44">
        <v>100721</v>
      </c>
      <c r="M7" s="44">
        <v>407663</v>
      </c>
      <c r="N7" s="44">
        <v>19807</v>
      </c>
      <c r="O7" s="44">
        <v>121411</v>
      </c>
      <c r="P7" s="44">
        <v>70837</v>
      </c>
      <c r="Q7" s="44">
        <v>159</v>
      </c>
      <c r="R7" s="44">
        <v>2759190</v>
      </c>
    </row>
    <row r="8" spans="1:18">
      <c r="A8" s="80">
        <v>2004</v>
      </c>
      <c r="B8" s="44">
        <v>31795</v>
      </c>
      <c r="C8" s="44">
        <v>94566</v>
      </c>
      <c r="D8" s="44">
        <v>880298</v>
      </c>
      <c r="E8" s="44">
        <v>269175</v>
      </c>
      <c r="F8" s="44">
        <v>200537</v>
      </c>
      <c r="G8" s="44">
        <v>27165</v>
      </c>
      <c r="H8" s="44">
        <v>104064</v>
      </c>
      <c r="I8" s="44">
        <v>71855</v>
      </c>
      <c r="J8" s="44">
        <v>154460</v>
      </c>
      <c r="K8" s="44">
        <v>277196</v>
      </c>
      <c r="L8" s="44">
        <v>108422</v>
      </c>
      <c r="M8" s="44">
        <v>426384</v>
      </c>
      <c r="N8" s="44">
        <v>20903</v>
      </c>
      <c r="O8" s="44">
        <v>127012</v>
      </c>
      <c r="P8" s="44">
        <v>72798</v>
      </c>
      <c r="Q8" s="44">
        <v>154</v>
      </c>
      <c r="R8" s="44">
        <v>2866784</v>
      </c>
    </row>
    <row r="9" spans="1:18">
      <c r="A9" s="80">
        <v>2005</v>
      </c>
      <c r="B9" s="44">
        <v>28337</v>
      </c>
      <c r="C9" s="44">
        <v>98796</v>
      </c>
      <c r="D9" s="44">
        <v>914088</v>
      </c>
      <c r="E9" s="44">
        <v>279186</v>
      </c>
      <c r="F9" s="44">
        <v>208788</v>
      </c>
      <c r="G9" s="44">
        <v>28094</v>
      </c>
      <c r="H9" s="44">
        <v>107701</v>
      </c>
      <c r="I9" s="44">
        <v>74724</v>
      </c>
      <c r="J9" s="44">
        <v>158649</v>
      </c>
      <c r="K9" s="44">
        <v>286591</v>
      </c>
      <c r="L9" s="44">
        <v>112293</v>
      </c>
      <c r="M9" s="44">
        <v>441401</v>
      </c>
      <c r="N9" s="44">
        <v>21761</v>
      </c>
      <c r="O9" s="44">
        <v>131869</v>
      </c>
      <c r="P9" s="44">
        <v>74470</v>
      </c>
      <c r="Q9" s="44">
        <v>155</v>
      </c>
      <c r="R9" s="44">
        <v>2966903</v>
      </c>
    </row>
    <row r="10" spans="1:18">
      <c r="A10" s="80">
        <v>2006</v>
      </c>
      <c r="B10" s="44">
        <v>25896</v>
      </c>
      <c r="C10" s="44">
        <v>105837</v>
      </c>
      <c r="D10" s="44">
        <v>922098</v>
      </c>
      <c r="E10" s="44">
        <v>285278</v>
      </c>
      <c r="F10" s="44">
        <v>215349</v>
      </c>
      <c r="G10" s="44">
        <v>29135</v>
      </c>
      <c r="H10" s="44">
        <v>110184</v>
      </c>
      <c r="I10" s="44">
        <v>77325</v>
      </c>
      <c r="J10" s="44">
        <v>163292</v>
      </c>
      <c r="K10" s="44">
        <v>294496</v>
      </c>
      <c r="L10" s="44">
        <v>115333</v>
      </c>
      <c r="M10" s="44">
        <v>451409</v>
      </c>
      <c r="N10" s="44">
        <v>22740</v>
      </c>
      <c r="O10" s="44">
        <v>135151</v>
      </c>
      <c r="P10" s="44">
        <v>75859</v>
      </c>
      <c r="Q10" s="44">
        <v>158</v>
      </c>
      <c r="R10" s="44">
        <v>3029540</v>
      </c>
    </row>
    <row r="11" spans="1:18">
      <c r="A11" s="80">
        <v>2007</v>
      </c>
      <c r="B11" s="44">
        <v>23967</v>
      </c>
      <c r="C11" s="44">
        <v>107560</v>
      </c>
      <c r="D11" s="44">
        <v>941208</v>
      </c>
      <c r="E11" s="44">
        <v>291745</v>
      </c>
      <c r="F11" s="44">
        <v>220653</v>
      </c>
      <c r="G11" s="44">
        <v>29585</v>
      </c>
      <c r="H11" s="44">
        <v>112499</v>
      </c>
      <c r="I11" s="44">
        <v>79595</v>
      </c>
      <c r="J11" s="44">
        <v>166035</v>
      </c>
      <c r="K11" s="44">
        <v>298539</v>
      </c>
      <c r="L11" s="44">
        <v>118471</v>
      </c>
      <c r="M11" s="44">
        <v>459849</v>
      </c>
      <c r="N11" s="44">
        <v>23462</v>
      </c>
      <c r="O11" s="44">
        <v>137951</v>
      </c>
      <c r="P11" s="44">
        <v>77281</v>
      </c>
      <c r="Q11" s="44">
        <v>155</v>
      </c>
      <c r="R11" s="44">
        <v>3088555</v>
      </c>
    </row>
    <row r="12" spans="1:18">
      <c r="A12" s="80">
        <v>2008</v>
      </c>
      <c r="B12" s="44">
        <v>22525</v>
      </c>
      <c r="C12" s="44">
        <v>107691</v>
      </c>
      <c r="D12" s="44">
        <v>942102</v>
      </c>
      <c r="E12" s="44">
        <v>293969</v>
      </c>
      <c r="F12" s="44">
        <v>222905</v>
      </c>
      <c r="G12" s="44">
        <v>29791</v>
      </c>
      <c r="H12" s="44">
        <v>113007</v>
      </c>
      <c r="I12" s="44">
        <v>81371</v>
      </c>
      <c r="J12" s="44">
        <v>167109</v>
      </c>
      <c r="K12" s="44">
        <v>299533</v>
      </c>
      <c r="L12" s="44">
        <v>120382</v>
      </c>
      <c r="M12" s="44">
        <v>463944</v>
      </c>
      <c r="N12" s="44">
        <v>24140</v>
      </c>
      <c r="O12" s="44">
        <v>141105</v>
      </c>
      <c r="P12" s="44">
        <v>78885</v>
      </c>
      <c r="Q12" s="44">
        <v>157</v>
      </c>
      <c r="R12" s="44">
        <v>3108616</v>
      </c>
    </row>
    <row r="13" spans="1:18">
      <c r="A13" s="80">
        <v>2009</v>
      </c>
      <c r="B13" s="44">
        <v>21276</v>
      </c>
      <c r="C13" s="44">
        <v>107937</v>
      </c>
      <c r="D13" s="44">
        <v>939816</v>
      </c>
      <c r="E13" s="44">
        <v>293534</v>
      </c>
      <c r="F13" s="44">
        <v>222225</v>
      </c>
      <c r="G13" s="44">
        <v>29671</v>
      </c>
      <c r="H13" s="44">
        <v>112186</v>
      </c>
      <c r="I13" s="44">
        <v>82417</v>
      </c>
      <c r="J13" s="44">
        <v>165485</v>
      </c>
      <c r="K13" s="44">
        <v>298068</v>
      </c>
      <c r="L13" s="44">
        <v>117957</v>
      </c>
      <c r="M13" s="44">
        <v>463741</v>
      </c>
      <c r="N13" s="44">
        <v>24911</v>
      </c>
      <c r="O13" s="44">
        <v>140478</v>
      </c>
      <c r="P13" s="44">
        <v>80040</v>
      </c>
      <c r="Q13" s="44">
        <v>158</v>
      </c>
      <c r="R13" s="44">
        <v>3099900</v>
      </c>
    </row>
    <row r="14" spans="1:18">
      <c r="A14" s="80">
        <v>2010</v>
      </c>
      <c r="B14" s="44">
        <v>20275</v>
      </c>
      <c r="C14" s="44">
        <v>107635</v>
      </c>
      <c r="D14" s="44">
        <v>956990</v>
      </c>
      <c r="E14" s="44">
        <v>295402</v>
      </c>
      <c r="F14" s="44">
        <v>221772</v>
      </c>
      <c r="G14" s="44">
        <v>29417</v>
      </c>
      <c r="H14" s="44">
        <v>111879</v>
      </c>
      <c r="I14" s="44">
        <v>82205</v>
      </c>
      <c r="J14" s="44">
        <v>164565</v>
      </c>
      <c r="K14" s="44">
        <v>299653</v>
      </c>
      <c r="L14" s="44">
        <v>117897</v>
      </c>
      <c r="M14" s="44">
        <v>467859</v>
      </c>
      <c r="N14" s="44">
        <v>25092</v>
      </c>
      <c r="O14" s="44">
        <v>141565</v>
      </c>
      <c r="P14" s="44">
        <v>80185</v>
      </c>
      <c r="Q14" s="44">
        <v>149</v>
      </c>
      <c r="R14" s="44">
        <v>3122540</v>
      </c>
    </row>
    <row r="15" spans="1:18">
      <c r="A15" s="80">
        <v>2011</v>
      </c>
      <c r="B15" s="44">
        <v>19519</v>
      </c>
      <c r="C15" s="44">
        <v>106937</v>
      </c>
      <c r="D15" s="44">
        <v>958678</v>
      </c>
      <c r="E15" s="44">
        <v>296426</v>
      </c>
      <c r="F15" s="44">
        <v>221087</v>
      </c>
      <c r="G15" s="44">
        <v>29181</v>
      </c>
      <c r="H15" s="44">
        <v>110740</v>
      </c>
      <c r="I15" s="44">
        <v>82407</v>
      </c>
      <c r="J15" s="44">
        <v>163376</v>
      </c>
      <c r="K15" s="44">
        <v>298080</v>
      </c>
      <c r="L15" s="44">
        <v>118409</v>
      </c>
      <c r="M15" s="44">
        <v>464674</v>
      </c>
      <c r="N15" s="44">
        <v>25341</v>
      </c>
      <c r="O15" s="44">
        <v>142793</v>
      </c>
      <c r="P15" s="44">
        <v>79997</v>
      </c>
      <c r="Q15" s="44">
        <v>140</v>
      </c>
      <c r="R15" s="44">
        <v>3117785</v>
      </c>
    </row>
    <row r="16" spans="1:18">
      <c r="A16" s="80">
        <v>2012</v>
      </c>
      <c r="B16" s="44">
        <v>18939</v>
      </c>
      <c r="C16" s="44">
        <v>107851</v>
      </c>
      <c r="D16" s="44">
        <v>984125</v>
      </c>
      <c r="E16" s="44">
        <v>297326</v>
      </c>
      <c r="F16" s="44">
        <v>224160</v>
      </c>
      <c r="G16" s="44">
        <v>29418</v>
      </c>
      <c r="H16" s="44">
        <v>111635</v>
      </c>
      <c r="I16" s="44">
        <v>83517</v>
      </c>
      <c r="J16" s="44">
        <v>164535</v>
      </c>
      <c r="K16" s="44">
        <v>300485</v>
      </c>
      <c r="L16" s="44">
        <v>119807</v>
      </c>
      <c r="M16" s="44">
        <v>472880</v>
      </c>
      <c r="N16" s="44">
        <v>25785</v>
      </c>
      <c r="O16" s="44">
        <v>144389</v>
      </c>
      <c r="P16" s="44">
        <v>80982</v>
      </c>
      <c r="Q16" s="44">
        <v>147</v>
      </c>
      <c r="R16" s="44">
        <v>3165981</v>
      </c>
    </row>
    <row r="17" spans="1:37">
      <c r="A17" s="80">
        <v>2013</v>
      </c>
      <c r="B17" s="44">
        <v>18518</v>
      </c>
      <c r="C17" s="44">
        <v>109811</v>
      </c>
      <c r="D17" s="44">
        <v>1019125</v>
      </c>
      <c r="E17" s="44">
        <v>303719</v>
      </c>
      <c r="F17" s="44">
        <v>227080</v>
      </c>
      <c r="G17" s="44">
        <v>29384</v>
      </c>
      <c r="H17" s="44">
        <v>112897</v>
      </c>
      <c r="I17" s="44">
        <v>85051</v>
      </c>
      <c r="J17" s="44">
        <v>166459</v>
      </c>
      <c r="K17" s="44">
        <v>305312</v>
      </c>
      <c r="L17" s="44">
        <v>122163</v>
      </c>
      <c r="M17" s="44">
        <v>489050</v>
      </c>
      <c r="N17" s="44">
        <v>26053</v>
      </c>
      <c r="O17" s="44">
        <v>147086</v>
      </c>
      <c r="P17" s="44">
        <v>81811</v>
      </c>
      <c r="Q17" s="44">
        <v>164</v>
      </c>
      <c r="R17" s="44">
        <v>3243683</v>
      </c>
    </row>
    <row r="18" spans="1:37">
      <c r="A18" s="80">
        <v>2014</v>
      </c>
      <c r="B18" s="44">
        <v>18151</v>
      </c>
      <c r="C18" s="44">
        <v>113430</v>
      </c>
      <c r="D18" s="44">
        <v>1066036</v>
      </c>
      <c r="E18" s="44">
        <v>316593</v>
      </c>
      <c r="F18" s="44">
        <v>233862</v>
      </c>
      <c r="G18" s="44">
        <v>29869</v>
      </c>
      <c r="H18" s="44">
        <v>115094</v>
      </c>
      <c r="I18" s="44">
        <v>87424</v>
      </c>
      <c r="J18" s="44">
        <v>170271</v>
      </c>
      <c r="K18" s="44">
        <v>311486</v>
      </c>
      <c r="L18" s="44">
        <v>126433</v>
      </c>
      <c r="M18" s="44">
        <v>508743</v>
      </c>
      <c r="N18" s="44">
        <v>26040</v>
      </c>
      <c r="O18" s="44">
        <v>152098</v>
      </c>
      <c r="P18" s="44">
        <v>83668</v>
      </c>
      <c r="Q18" s="44">
        <v>162</v>
      </c>
      <c r="R18" s="44">
        <v>3359360</v>
      </c>
    </row>
    <row r="19" spans="1:37">
      <c r="A19" s="80">
        <v>2015</v>
      </c>
      <c r="B19" s="44">
        <v>17787</v>
      </c>
      <c r="C19" s="44">
        <v>117616</v>
      </c>
      <c r="D19" s="44">
        <v>1116796</v>
      </c>
      <c r="E19" s="44">
        <v>329048</v>
      </c>
      <c r="F19" s="44">
        <v>242602</v>
      </c>
      <c r="G19" s="44">
        <v>30675</v>
      </c>
      <c r="H19" s="44">
        <v>117946</v>
      </c>
      <c r="I19" s="44">
        <v>88803</v>
      </c>
      <c r="J19" s="44">
        <v>175138</v>
      </c>
      <c r="K19" s="44">
        <v>317503</v>
      </c>
      <c r="L19" s="44">
        <v>132224</v>
      </c>
      <c r="M19" s="44">
        <v>527750</v>
      </c>
      <c r="N19" s="44">
        <v>26083</v>
      </c>
      <c r="O19" s="44">
        <v>157091</v>
      </c>
      <c r="P19" s="44">
        <v>85536</v>
      </c>
      <c r="Q19" s="44">
        <v>163</v>
      </c>
      <c r="R19" s="44">
        <v>3482761</v>
      </c>
    </row>
    <row r="20" spans="1:37" ht="15">
      <c r="A20" s="80">
        <v>2016</v>
      </c>
      <c r="B20" s="44">
        <v>17506</v>
      </c>
      <c r="C20" s="44">
        <v>123181</v>
      </c>
      <c r="D20" s="44">
        <v>1171184</v>
      </c>
      <c r="E20" s="44">
        <v>342883</v>
      </c>
      <c r="F20" s="44">
        <v>256163</v>
      </c>
      <c r="G20" s="44">
        <v>31178</v>
      </c>
      <c r="H20" s="44">
        <v>122705</v>
      </c>
      <c r="I20" s="44">
        <v>90685</v>
      </c>
      <c r="J20" s="44">
        <v>180942</v>
      </c>
      <c r="K20" s="44">
        <v>328588</v>
      </c>
      <c r="L20" s="44">
        <v>141697</v>
      </c>
      <c r="M20" s="44">
        <v>545196</v>
      </c>
      <c r="N20" s="44">
        <v>25902</v>
      </c>
      <c r="O20" s="44">
        <v>164894</v>
      </c>
      <c r="P20" s="44">
        <v>88180</v>
      </c>
      <c r="Q20" s="44">
        <v>171</v>
      </c>
      <c r="R20" s="44">
        <v>3631055</v>
      </c>
      <c r="T20" s="95"/>
      <c r="U20" s="96"/>
      <c r="V20" s="96"/>
      <c r="W20" s="96"/>
      <c r="X20" s="96"/>
      <c r="Y20" s="96"/>
      <c r="Z20" s="96"/>
      <c r="AA20" s="96"/>
      <c r="AB20" s="96"/>
      <c r="AC20" s="96"/>
      <c r="AD20" s="96"/>
      <c r="AE20" s="96"/>
      <c r="AF20" s="96"/>
      <c r="AG20" s="96"/>
      <c r="AH20" s="96"/>
    </row>
    <row r="21" spans="1:37">
      <c r="A21" s="80">
        <v>2017</v>
      </c>
      <c r="B21" s="44">
        <v>17237</v>
      </c>
      <c r="C21" s="44">
        <v>129429</v>
      </c>
      <c r="D21" s="44">
        <v>1224502</v>
      </c>
      <c r="E21" s="44">
        <v>357576</v>
      </c>
      <c r="F21" s="44">
        <v>268661</v>
      </c>
      <c r="G21" s="44">
        <v>32339</v>
      </c>
      <c r="H21" s="44">
        <v>128001</v>
      </c>
      <c r="I21" s="44">
        <v>92802</v>
      </c>
      <c r="J21" s="44">
        <v>187653</v>
      </c>
      <c r="K21" s="44">
        <v>340609</v>
      </c>
      <c r="L21" s="44">
        <v>150222</v>
      </c>
      <c r="M21" s="44">
        <v>563489</v>
      </c>
      <c r="N21" s="44">
        <v>26250</v>
      </c>
      <c r="O21" s="44">
        <v>173924</v>
      </c>
      <c r="P21" s="44">
        <v>90436</v>
      </c>
      <c r="Q21" s="44">
        <v>177</v>
      </c>
      <c r="R21" s="44">
        <v>3783307</v>
      </c>
      <c r="T21" s="95"/>
      <c r="U21" s="97"/>
      <c r="V21" s="97"/>
      <c r="W21" s="97"/>
      <c r="X21" s="97"/>
      <c r="Y21" s="97"/>
      <c r="Z21" s="97"/>
      <c r="AA21" s="97"/>
      <c r="AB21" s="97"/>
      <c r="AC21" s="97"/>
      <c r="AD21" s="97"/>
      <c r="AE21" s="97"/>
      <c r="AF21" s="97"/>
      <c r="AG21" s="97"/>
      <c r="AH21" s="97"/>
    </row>
    <row r="22" spans="1:37">
      <c r="A22" s="80">
        <v>2018</v>
      </c>
      <c r="B22" s="44">
        <v>17043</v>
      </c>
      <c r="C22" s="44">
        <v>134731</v>
      </c>
      <c r="D22" s="44">
        <v>1253397</v>
      </c>
      <c r="E22" s="44">
        <v>369928</v>
      </c>
      <c r="F22" s="44">
        <v>280120</v>
      </c>
      <c r="G22" s="44">
        <v>33242</v>
      </c>
      <c r="H22" s="44">
        <v>132387</v>
      </c>
      <c r="I22" s="44">
        <v>94755</v>
      </c>
      <c r="J22" s="44">
        <v>193835</v>
      </c>
      <c r="K22" s="44">
        <v>352093</v>
      </c>
      <c r="L22" s="44">
        <v>156558</v>
      </c>
      <c r="M22" s="44">
        <v>579477</v>
      </c>
      <c r="N22" s="44">
        <v>27063</v>
      </c>
      <c r="O22" s="44">
        <v>182109</v>
      </c>
      <c r="P22" s="44">
        <v>92901</v>
      </c>
      <c r="Q22" s="44">
        <v>180</v>
      </c>
      <c r="R22" s="44">
        <v>3899819</v>
      </c>
      <c r="T22" s="95"/>
      <c r="U22" s="97"/>
      <c r="V22" s="97"/>
      <c r="W22" s="97"/>
      <c r="X22" s="97"/>
      <c r="Y22" s="97"/>
      <c r="Z22" s="97"/>
      <c r="AA22" s="97"/>
      <c r="AB22" s="97"/>
      <c r="AC22" s="97"/>
      <c r="AD22" s="97"/>
      <c r="AE22" s="97"/>
      <c r="AF22" s="97"/>
      <c r="AG22" s="97"/>
      <c r="AH22" s="97"/>
    </row>
    <row r="23" spans="1:37">
      <c r="A23" s="80">
        <v>2019</v>
      </c>
      <c r="B23" s="44">
        <v>17197</v>
      </c>
      <c r="C23" s="44">
        <v>138833</v>
      </c>
      <c r="D23" s="44">
        <v>1277134</v>
      </c>
      <c r="E23" s="44">
        <v>381513</v>
      </c>
      <c r="F23" s="44">
        <v>288369</v>
      </c>
      <c r="G23" s="44">
        <v>34349</v>
      </c>
      <c r="H23" s="44">
        <v>136487</v>
      </c>
      <c r="I23" s="44">
        <v>98339</v>
      </c>
      <c r="J23" s="44">
        <v>199687</v>
      </c>
      <c r="K23" s="44">
        <v>361724</v>
      </c>
      <c r="L23" s="44">
        <v>160138</v>
      </c>
      <c r="M23" s="44">
        <v>592016</v>
      </c>
      <c r="N23" s="44">
        <v>27784</v>
      </c>
      <c r="O23" s="44">
        <v>188430</v>
      </c>
      <c r="P23" s="44">
        <v>95544</v>
      </c>
      <c r="Q23" s="44">
        <v>203</v>
      </c>
      <c r="R23" s="44">
        <v>3997747</v>
      </c>
      <c r="T23" s="95"/>
      <c r="U23" s="97"/>
      <c r="V23" s="97"/>
      <c r="W23" s="97"/>
      <c r="X23" s="97"/>
      <c r="Y23" s="97"/>
      <c r="Z23" s="97"/>
      <c r="AA23" s="97"/>
      <c r="AB23" s="97"/>
      <c r="AC23" s="97"/>
      <c r="AD23" s="97"/>
      <c r="AE23" s="97"/>
      <c r="AF23" s="97"/>
      <c r="AG23" s="97"/>
      <c r="AH23" s="97"/>
    </row>
    <row r="24" spans="1:37">
      <c r="A24" s="80">
        <v>2020</v>
      </c>
      <c r="B24" s="44">
        <v>19587</v>
      </c>
      <c r="C24" s="44">
        <v>143683</v>
      </c>
      <c r="D24" s="44">
        <v>1267998</v>
      </c>
      <c r="E24" s="44">
        <v>391417</v>
      </c>
      <c r="F24" s="44">
        <v>296287</v>
      </c>
      <c r="G24" s="44">
        <v>35619</v>
      </c>
      <c r="H24" s="44">
        <v>140463</v>
      </c>
      <c r="I24" s="44">
        <v>100752</v>
      </c>
      <c r="J24" s="44">
        <v>205500</v>
      </c>
      <c r="K24" s="44">
        <v>370362</v>
      </c>
      <c r="L24" s="44">
        <v>160244</v>
      </c>
      <c r="M24" s="44">
        <v>597224</v>
      </c>
      <c r="N24" s="44">
        <v>28663</v>
      </c>
      <c r="O24" s="44">
        <v>193059</v>
      </c>
      <c r="P24" s="44">
        <v>97733</v>
      </c>
      <c r="Q24" s="44">
        <v>197</v>
      </c>
      <c r="R24" s="44">
        <v>4048788</v>
      </c>
      <c r="T24" s="95"/>
      <c r="U24" s="97"/>
      <c r="V24" s="97"/>
      <c r="W24" s="97"/>
      <c r="X24" s="97"/>
      <c r="Y24" s="97"/>
      <c r="Z24" s="97"/>
      <c r="AA24" s="97"/>
      <c r="AB24" s="97"/>
      <c r="AC24" s="97"/>
      <c r="AD24" s="97"/>
      <c r="AE24" s="97"/>
      <c r="AF24" s="97"/>
      <c r="AG24" s="97"/>
      <c r="AH24" s="97"/>
    </row>
    <row r="25" spans="1:37">
      <c r="A25" s="80">
        <v>2021</v>
      </c>
      <c r="B25" s="44">
        <v>29911</v>
      </c>
      <c r="C25" s="44">
        <v>149014</v>
      </c>
      <c r="D25" s="44">
        <v>1258205</v>
      </c>
      <c r="E25" s="44">
        <v>396828</v>
      </c>
      <c r="F25" s="44">
        <v>300544</v>
      </c>
      <c r="G25" s="44">
        <v>36791</v>
      </c>
      <c r="H25" s="44">
        <v>142538</v>
      </c>
      <c r="I25" s="44">
        <v>102363</v>
      </c>
      <c r="J25" s="44">
        <v>210446</v>
      </c>
      <c r="K25" s="44">
        <v>371801</v>
      </c>
      <c r="L25" s="44">
        <v>159035</v>
      </c>
      <c r="M25" s="44">
        <v>599579</v>
      </c>
      <c r="N25" s="44">
        <v>28787</v>
      </c>
      <c r="O25" s="44">
        <v>253647</v>
      </c>
      <c r="P25" s="44">
        <v>97460</v>
      </c>
      <c r="Q25" s="44">
        <v>213</v>
      </c>
      <c r="R25" s="44">
        <v>4137162</v>
      </c>
      <c r="T25" s="95"/>
      <c r="U25" s="97"/>
      <c r="V25" s="97"/>
      <c r="W25" s="97"/>
      <c r="X25" s="97"/>
      <c r="Y25" s="97"/>
      <c r="Z25" s="97"/>
      <c r="AA25" s="97"/>
      <c r="AB25" s="97"/>
      <c r="AC25" s="97"/>
      <c r="AD25" s="97"/>
      <c r="AE25" s="97"/>
      <c r="AF25" s="97"/>
      <c r="AG25" s="97"/>
      <c r="AH25" s="97"/>
    </row>
    <row r="26" spans="1:37">
      <c r="A26" s="80" t="s">
        <v>437</v>
      </c>
      <c r="B26" s="51"/>
      <c r="C26" s="51"/>
      <c r="D26" s="51"/>
      <c r="E26" s="51"/>
      <c r="F26" s="51"/>
      <c r="G26" s="51"/>
      <c r="H26" s="51"/>
      <c r="I26" s="51"/>
      <c r="J26" s="51"/>
      <c r="K26" s="51"/>
      <c r="L26" s="51"/>
      <c r="M26" s="51"/>
      <c r="N26" s="51"/>
      <c r="O26" s="51"/>
      <c r="P26" s="51"/>
      <c r="Q26" s="1"/>
      <c r="R26" s="51"/>
      <c r="T26" s="95"/>
      <c r="U26" s="97"/>
      <c r="V26" s="97"/>
      <c r="W26" s="97"/>
      <c r="X26" s="97"/>
      <c r="Y26" s="97"/>
      <c r="Z26" s="97"/>
      <c r="AA26" s="97"/>
      <c r="AB26" s="97"/>
      <c r="AC26" s="97"/>
      <c r="AD26" s="97"/>
      <c r="AE26" s="97"/>
      <c r="AF26" s="97"/>
      <c r="AG26" s="97"/>
      <c r="AH26" s="97"/>
      <c r="AK26" s="94"/>
    </row>
    <row r="27" spans="1:37">
      <c r="A27" s="80"/>
      <c r="B27" s="51"/>
      <c r="C27" s="51"/>
      <c r="D27" s="51"/>
      <c r="E27" s="51"/>
      <c r="F27" s="51"/>
      <c r="G27" s="51"/>
      <c r="H27" s="51"/>
      <c r="I27" s="51"/>
      <c r="J27" s="51"/>
      <c r="K27" s="51"/>
      <c r="L27" s="51"/>
      <c r="M27" s="51"/>
      <c r="N27" s="51"/>
      <c r="O27" s="51"/>
      <c r="P27" s="51"/>
      <c r="Q27" s="1"/>
      <c r="R27" s="1"/>
      <c r="T27" s="95"/>
      <c r="U27" s="97"/>
      <c r="V27" s="97"/>
      <c r="W27" s="97"/>
      <c r="X27" s="97"/>
      <c r="Y27" s="97"/>
      <c r="Z27" s="97"/>
      <c r="AA27" s="97"/>
      <c r="AB27" s="97"/>
      <c r="AC27" s="97"/>
      <c r="AD27" s="97"/>
      <c r="AE27" s="97"/>
      <c r="AF27" s="97"/>
      <c r="AG27" s="97"/>
      <c r="AH27" s="97"/>
    </row>
    <row r="28" spans="1:37">
      <c r="A28" s="78" t="s">
        <v>431</v>
      </c>
      <c r="B28" s="51"/>
      <c r="C28" s="51"/>
      <c r="D28" s="51"/>
      <c r="E28" s="51"/>
      <c r="F28" s="51"/>
      <c r="G28" s="51"/>
      <c r="H28" s="51"/>
      <c r="I28" s="51"/>
      <c r="J28" s="51"/>
      <c r="K28" s="51"/>
      <c r="L28" s="51"/>
      <c r="M28" s="51"/>
      <c r="N28" s="51"/>
      <c r="O28" s="51"/>
      <c r="P28" s="51"/>
      <c r="Q28" s="1"/>
      <c r="R28" s="1"/>
      <c r="T28" s="95"/>
      <c r="U28" s="97"/>
      <c r="V28" s="97"/>
      <c r="W28" s="97"/>
      <c r="X28" s="97"/>
      <c r="Y28" s="97"/>
      <c r="Z28" s="97"/>
      <c r="AA28" s="97"/>
      <c r="AB28" s="97"/>
      <c r="AC28" s="97"/>
      <c r="AD28" s="97"/>
      <c r="AE28" s="97"/>
      <c r="AF28" s="97"/>
      <c r="AG28" s="97"/>
      <c r="AH28" s="97"/>
    </row>
    <row r="29" spans="1:37">
      <c r="A29" s="80"/>
      <c r="B29" s="1"/>
      <c r="C29" s="51" t="s">
        <v>417</v>
      </c>
      <c r="D29" s="51" t="s">
        <v>418</v>
      </c>
      <c r="E29" s="51" t="s">
        <v>419</v>
      </c>
      <c r="F29" s="51" t="s">
        <v>420</v>
      </c>
      <c r="G29" s="51" t="s">
        <v>421</v>
      </c>
      <c r="H29" s="51" t="s">
        <v>432</v>
      </c>
      <c r="I29" s="51" t="s">
        <v>423</v>
      </c>
      <c r="J29" s="51" t="s">
        <v>620</v>
      </c>
      <c r="K29" s="51" t="s">
        <v>424</v>
      </c>
      <c r="L29" s="51" t="s">
        <v>433</v>
      </c>
      <c r="M29" s="51" t="s">
        <v>426</v>
      </c>
      <c r="N29" s="51" t="s">
        <v>427</v>
      </c>
      <c r="O29" s="51" t="s">
        <v>428</v>
      </c>
      <c r="P29" s="51" t="s">
        <v>429</v>
      </c>
      <c r="Q29" s="1"/>
      <c r="R29" s="51" t="s">
        <v>430</v>
      </c>
      <c r="T29" s="95"/>
      <c r="U29" s="98"/>
      <c r="V29" s="98"/>
      <c r="W29" s="98"/>
      <c r="X29" s="98"/>
      <c r="Y29" s="98"/>
      <c r="Z29" s="98"/>
      <c r="AA29" s="98"/>
      <c r="AB29" s="98"/>
      <c r="AC29" s="98"/>
      <c r="AD29" s="98"/>
      <c r="AE29" s="98"/>
      <c r="AF29" s="98"/>
      <c r="AG29" s="98"/>
      <c r="AH29" s="98"/>
    </row>
    <row r="30" spans="1:37">
      <c r="A30" s="80">
        <v>2001</v>
      </c>
      <c r="B30" s="1"/>
      <c r="C30" s="51">
        <v>144400</v>
      </c>
      <c r="D30" s="51">
        <v>1218300</v>
      </c>
      <c r="E30" s="51">
        <v>368400</v>
      </c>
      <c r="F30" s="51">
        <v>246900</v>
      </c>
      <c r="G30" s="51">
        <v>45500</v>
      </c>
      <c r="H30" s="51">
        <v>147300</v>
      </c>
      <c r="I30" s="51">
        <v>105700</v>
      </c>
      <c r="J30" s="51">
        <v>227500</v>
      </c>
      <c r="K30" s="51">
        <v>440200</v>
      </c>
      <c r="L30" s="51">
        <v>126000</v>
      </c>
      <c r="M30" s="51">
        <v>496700</v>
      </c>
      <c r="N30" s="51">
        <v>31100</v>
      </c>
      <c r="O30" s="51">
        <v>188300</v>
      </c>
      <c r="P30" s="51">
        <v>93300</v>
      </c>
      <c r="Q30" s="1"/>
      <c r="R30" s="51">
        <f t="shared" ref="R30:R49" si="0">SUM(B30:Q30)</f>
        <v>3879600</v>
      </c>
      <c r="T30" s="51"/>
      <c r="U30" s="51"/>
      <c r="V30" s="98"/>
      <c r="W30" s="98"/>
      <c r="X30" s="98"/>
      <c r="Y30" s="98"/>
      <c r="Z30" s="98"/>
      <c r="AA30" s="44"/>
      <c r="AB30" s="44"/>
      <c r="AC30" s="98"/>
      <c r="AD30" s="98"/>
      <c r="AE30" s="98"/>
      <c r="AF30" s="98"/>
    </row>
    <row r="31" spans="1:37">
      <c r="A31" s="80">
        <v>2002</v>
      </c>
      <c r="B31" s="1"/>
      <c r="C31" s="51">
        <v>146000</v>
      </c>
      <c r="D31" s="51">
        <v>1255800</v>
      </c>
      <c r="E31" s="51">
        <v>373400</v>
      </c>
      <c r="F31" s="51">
        <v>250700</v>
      </c>
      <c r="G31" s="51">
        <v>45500</v>
      </c>
      <c r="H31" s="51">
        <v>148500</v>
      </c>
      <c r="I31" s="51">
        <v>105900</v>
      </c>
      <c r="J31" s="51">
        <v>227800</v>
      </c>
      <c r="K31" s="51">
        <v>445800</v>
      </c>
      <c r="L31" s="51">
        <v>127500</v>
      </c>
      <c r="M31" s="51">
        <v>505100</v>
      </c>
      <c r="N31" s="51">
        <v>31100</v>
      </c>
      <c r="O31" s="51">
        <v>191000</v>
      </c>
      <c r="P31" s="51">
        <v>93500</v>
      </c>
      <c r="Q31" s="1"/>
      <c r="R31" s="51">
        <f t="shared" si="0"/>
        <v>3947600</v>
      </c>
      <c r="T31" s="51"/>
      <c r="U31" s="51"/>
      <c r="V31" s="98"/>
      <c r="W31" s="98"/>
      <c r="X31" s="98"/>
      <c r="Y31" s="98"/>
      <c r="Z31" s="98"/>
      <c r="AA31" s="44"/>
      <c r="AB31" s="44"/>
      <c r="AC31" s="98"/>
      <c r="AD31" s="98"/>
      <c r="AE31" s="98"/>
      <c r="AF31" s="98"/>
    </row>
    <row r="32" spans="1:37">
      <c r="A32" s="80">
        <v>2003</v>
      </c>
      <c r="B32" s="1"/>
      <c r="C32" s="51">
        <v>147900</v>
      </c>
      <c r="D32" s="51">
        <v>1297600</v>
      </c>
      <c r="E32" s="51">
        <v>379200</v>
      </c>
      <c r="F32" s="51">
        <v>255000</v>
      </c>
      <c r="G32" s="51">
        <v>45800</v>
      </c>
      <c r="H32" s="51">
        <v>149400</v>
      </c>
      <c r="I32" s="51">
        <v>106600</v>
      </c>
      <c r="J32" s="51">
        <v>228700</v>
      </c>
      <c r="K32" s="51">
        <v>452300</v>
      </c>
      <c r="L32" s="51">
        <v>129500</v>
      </c>
      <c r="M32" s="51">
        <v>515500</v>
      </c>
      <c r="N32" s="51">
        <v>31400</v>
      </c>
      <c r="O32" s="51">
        <v>193500</v>
      </c>
      <c r="P32" s="51">
        <v>94100</v>
      </c>
      <c r="Q32" s="1"/>
      <c r="R32" s="51">
        <f t="shared" si="0"/>
        <v>4026500</v>
      </c>
      <c r="T32" s="51"/>
      <c r="U32" s="51"/>
      <c r="V32" s="98"/>
      <c r="W32" s="98"/>
      <c r="X32" s="98"/>
      <c r="Y32" s="98"/>
      <c r="Z32" s="98"/>
      <c r="AA32" s="44"/>
      <c r="AB32" s="44"/>
      <c r="AC32" s="98"/>
      <c r="AD32" s="98"/>
      <c r="AE32" s="98"/>
      <c r="AF32" s="98"/>
    </row>
    <row r="33" spans="1:32">
      <c r="A33" s="80">
        <v>2004</v>
      </c>
      <c r="B33" s="1"/>
      <c r="C33" s="51">
        <v>149500</v>
      </c>
      <c r="D33" s="51">
        <v>1326000</v>
      </c>
      <c r="E33" s="51">
        <v>384500</v>
      </c>
      <c r="F33" s="51">
        <v>259100</v>
      </c>
      <c r="G33" s="51">
        <v>45800</v>
      </c>
      <c r="H33" s="51">
        <v>150400</v>
      </c>
      <c r="I33" s="51">
        <v>106800</v>
      </c>
      <c r="J33" s="51">
        <v>229200</v>
      </c>
      <c r="K33" s="51">
        <v>457800</v>
      </c>
      <c r="L33" s="51">
        <v>131500</v>
      </c>
      <c r="M33" s="51">
        <v>524800</v>
      </c>
      <c r="N33" s="51">
        <v>31500</v>
      </c>
      <c r="O33" s="51">
        <v>195900</v>
      </c>
      <c r="P33" s="51">
        <v>94100</v>
      </c>
      <c r="Q33" s="1"/>
      <c r="R33" s="51">
        <f t="shared" si="0"/>
        <v>4086900</v>
      </c>
      <c r="T33" s="51"/>
      <c r="U33" s="51"/>
      <c r="V33" s="98"/>
      <c r="W33" s="98"/>
      <c r="X33" s="98"/>
      <c r="Y33" s="98"/>
      <c r="Z33" s="98"/>
      <c r="AA33" s="44"/>
      <c r="AB33" s="44"/>
      <c r="AC33" s="98"/>
      <c r="AD33" s="98"/>
      <c r="AE33" s="98"/>
      <c r="AF33" s="98"/>
    </row>
    <row r="34" spans="1:32">
      <c r="A34" s="80">
        <v>2005</v>
      </c>
      <c r="B34" s="1"/>
      <c r="C34" s="51">
        <v>151000</v>
      </c>
      <c r="D34" s="51">
        <v>1348900</v>
      </c>
      <c r="E34" s="51">
        <v>388700</v>
      </c>
      <c r="F34" s="51">
        <v>262200</v>
      </c>
      <c r="G34" s="51">
        <v>45900</v>
      </c>
      <c r="H34" s="51">
        <v>151200</v>
      </c>
      <c r="I34" s="51">
        <v>106800</v>
      </c>
      <c r="J34" s="51">
        <v>228900</v>
      </c>
      <c r="K34" s="51">
        <v>461600</v>
      </c>
      <c r="L34" s="51">
        <v>132600</v>
      </c>
      <c r="M34" s="51">
        <v>531900</v>
      </c>
      <c r="N34" s="51">
        <v>31800</v>
      </c>
      <c r="O34" s="51">
        <v>197900</v>
      </c>
      <c r="P34" s="51">
        <v>93700</v>
      </c>
      <c r="Q34" s="1"/>
      <c r="R34" s="51">
        <f t="shared" si="0"/>
        <v>4133100</v>
      </c>
      <c r="T34" s="51"/>
      <c r="U34" s="51"/>
      <c r="V34" s="98"/>
      <c r="W34" s="98"/>
      <c r="X34" s="98"/>
      <c r="Y34" s="98"/>
      <c r="Z34" s="98"/>
      <c r="AA34" s="44"/>
      <c r="AB34" s="44"/>
      <c r="AC34" s="98"/>
      <c r="AD34" s="98"/>
      <c r="AE34" s="98"/>
      <c r="AF34" s="98"/>
    </row>
    <row r="35" spans="1:32">
      <c r="A35" s="80">
        <v>2006</v>
      </c>
      <c r="B35" s="1"/>
      <c r="C35" s="51">
        <v>152700</v>
      </c>
      <c r="D35" s="51">
        <v>1373000</v>
      </c>
      <c r="E35" s="51">
        <v>393200</v>
      </c>
      <c r="F35" s="51">
        <v>265300</v>
      </c>
      <c r="G35" s="51">
        <v>46000</v>
      </c>
      <c r="H35" s="51">
        <v>152100</v>
      </c>
      <c r="I35" s="51">
        <v>107300</v>
      </c>
      <c r="J35" s="51">
        <v>229400</v>
      </c>
      <c r="K35" s="51">
        <v>466300</v>
      </c>
      <c r="L35" s="51">
        <v>133700</v>
      </c>
      <c r="M35" s="51">
        <v>540000</v>
      </c>
      <c r="N35" s="51">
        <v>32100</v>
      </c>
      <c r="O35" s="51">
        <v>199800</v>
      </c>
      <c r="P35" s="51">
        <v>93200</v>
      </c>
      <c r="Q35" s="1"/>
      <c r="R35" s="51">
        <f t="shared" si="0"/>
        <v>4184100</v>
      </c>
      <c r="T35" s="51"/>
      <c r="U35" s="51"/>
      <c r="V35" s="98"/>
      <c r="W35" s="98"/>
      <c r="X35" s="98"/>
      <c r="Y35" s="98"/>
      <c r="Z35" s="98"/>
      <c r="AA35" s="44"/>
      <c r="AB35" s="44"/>
      <c r="AC35" s="98"/>
      <c r="AD35" s="98"/>
      <c r="AE35" s="98"/>
      <c r="AF35" s="98"/>
    </row>
    <row r="36" spans="1:32">
      <c r="A36" s="80">
        <v>2007</v>
      </c>
      <c r="B36" s="1"/>
      <c r="C36" s="51">
        <v>154700</v>
      </c>
      <c r="D36" s="51">
        <v>1390400</v>
      </c>
      <c r="E36" s="51">
        <v>397300</v>
      </c>
      <c r="F36" s="51">
        <v>267900</v>
      </c>
      <c r="G36" s="51">
        <v>46000</v>
      </c>
      <c r="H36" s="51">
        <v>152900</v>
      </c>
      <c r="I36" s="51">
        <v>107600</v>
      </c>
      <c r="J36" s="51">
        <v>228700</v>
      </c>
      <c r="K36" s="51">
        <v>469300</v>
      </c>
      <c r="L36" s="51">
        <v>134700</v>
      </c>
      <c r="M36" s="51">
        <v>547400</v>
      </c>
      <c r="N36" s="51">
        <v>32300</v>
      </c>
      <c r="O36" s="51">
        <v>201000</v>
      </c>
      <c r="P36" s="51">
        <v>93100</v>
      </c>
      <c r="Q36" s="1"/>
      <c r="R36" s="51">
        <f t="shared" si="0"/>
        <v>4223300</v>
      </c>
      <c r="T36" s="51"/>
      <c r="U36" s="51"/>
      <c r="V36" s="99"/>
      <c r="W36" s="99"/>
      <c r="X36" s="99"/>
      <c r="Y36" s="99"/>
      <c r="Z36" s="99"/>
      <c r="AA36" s="44"/>
      <c r="AB36" s="44"/>
      <c r="AC36" s="99"/>
      <c r="AD36" s="99"/>
      <c r="AE36" s="99"/>
      <c r="AF36" s="99"/>
    </row>
    <row r="37" spans="1:32">
      <c r="A37" s="80">
        <v>2008</v>
      </c>
      <c r="B37" s="1"/>
      <c r="C37" s="51">
        <v>156300</v>
      </c>
      <c r="D37" s="51">
        <v>1405500</v>
      </c>
      <c r="E37" s="51">
        <v>401600</v>
      </c>
      <c r="F37" s="51">
        <v>270200</v>
      </c>
      <c r="G37" s="51">
        <v>46000</v>
      </c>
      <c r="H37" s="51">
        <v>153500</v>
      </c>
      <c r="I37" s="51">
        <v>108300</v>
      </c>
      <c r="J37" s="51">
        <v>228600</v>
      </c>
      <c r="K37" s="51">
        <v>471800</v>
      </c>
      <c r="L37" s="51">
        <v>135900</v>
      </c>
      <c r="M37" s="51">
        <v>553800</v>
      </c>
      <c r="N37" s="51">
        <v>32400</v>
      </c>
      <c r="O37" s="51">
        <v>202100</v>
      </c>
      <c r="P37" s="51">
        <v>93300</v>
      </c>
      <c r="Q37" s="1"/>
      <c r="R37" s="51">
        <f t="shared" si="0"/>
        <v>4259300</v>
      </c>
      <c r="T37" s="51"/>
      <c r="U37" s="51"/>
      <c r="V37" s="99"/>
      <c r="W37" s="99"/>
      <c r="X37" s="99"/>
      <c r="Y37" s="99"/>
      <c r="Z37" s="99"/>
      <c r="AA37" s="44"/>
      <c r="AB37" s="44"/>
      <c r="AC37" s="99"/>
      <c r="AD37" s="99"/>
      <c r="AE37" s="99"/>
      <c r="AF37" s="99"/>
    </row>
    <row r="38" spans="1:32">
      <c r="A38" s="80">
        <v>2009</v>
      </c>
      <c r="B38" s="1"/>
      <c r="C38" s="51">
        <v>158200</v>
      </c>
      <c r="D38" s="51">
        <v>1421700</v>
      </c>
      <c r="E38" s="51">
        <v>406600</v>
      </c>
      <c r="F38" s="51">
        <v>272700</v>
      </c>
      <c r="G38" s="51">
        <v>46300</v>
      </c>
      <c r="H38" s="51">
        <v>154500</v>
      </c>
      <c r="I38" s="51">
        <v>109300</v>
      </c>
      <c r="J38" s="51">
        <v>229300</v>
      </c>
      <c r="K38" s="51">
        <v>475600</v>
      </c>
      <c r="L38" s="51">
        <v>137100</v>
      </c>
      <c r="M38" s="51">
        <v>560600</v>
      </c>
      <c r="N38" s="51">
        <v>32700</v>
      </c>
      <c r="O38" s="51">
        <v>203300</v>
      </c>
      <c r="P38" s="51">
        <v>93900</v>
      </c>
      <c r="Q38" s="1"/>
      <c r="R38" s="51">
        <f t="shared" si="0"/>
        <v>4301800</v>
      </c>
      <c r="T38" s="51"/>
      <c r="U38" s="51"/>
      <c r="V38" s="99"/>
      <c r="W38" s="99"/>
      <c r="X38" s="99"/>
      <c r="Y38" s="99"/>
      <c r="Z38" s="99"/>
      <c r="AA38" s="44"/>
      <c r="AB38" s="44"/>
      <c r="AC38" s="99"/>
      <c r="AD38" s="99"/>
      <c r="AE38" s="99"/>
      <c r="AF38" s="99"/>
    </row>
    <row r="39" spans="1:32">
      <c r="A39" s="80">
        <v>2010</v>
      </c>
      <c r="B39" s="1"/>
      <c r="C39" s="51">
        <v>160600</v>
      </c>
      <c r="D39" s="51">
        <v>1439600</v>
      </c>
      <c r="E39" s="51">
        <v>412400</v>
      </c>
      <c r="F39" s="51">
        <v>275700</v>
      </c>
      <c r="G39" s="51">
        <v>46700</v>
      </c>
      <c r="H39" s="51">
        <v>156300</v>
      </c>
      <c r="I39" s="51">
        <v>110700</v>
      </c>
      <c r="J39" s="51">
        <v>230400</v>
      </c>
      <c r="K39" s="51">
        <v>479400</v>
      </c>
      <c r="L39" s="51">
        <v>138500</v>
      </c>
      <c r="M39" s="51">
        <v>567700</v>
      </c>
      <c r="N39" s="51">
        <v>32800</v>
      </c>
      <c r="O39" s="51">
        <v>204600</v>
      </c>
      <c r="P39" s="51">
        <v>94700</v>
      </c>
      <c r="Q39" s="1"/>
      <c r="R39" s="51">
        <f t="shared" si="0"/>
        <v>4350100</v>
      </c>
      <c r="T39" s="51"/>
      <c r="U39" s="51"/>
      <c r="V39" s="99"/>
      <c r="W39" s="99"/>
      <c r="X39" s="99"/>
      <c r="Y39" s="99"/>
      <c r="Z39" s="99"/>
      <c r="AA39" s="44"/>
      <c r="AB39" s="44"/>
      <c r="AC39" s="99"/>
      <c r="AD39" s="99"/>
      <c r="AE39" s="99"/>
      <c r="AF39" s="99"/>
    </row>
    <row r="40" spans="1:32">
      <c r="A40" s="80">
        <v>2011</v>
      </c>
      <c r="B40" s="1"/>
      <c r="C40" s="51">
        <v>162500</v>
      </c>
      <c r="D40" s="51">
        <v>1459600</v>
      </c>
      <c r="E40" s="51">
        <v>417300</v>
      </c>
      <c r="F40" s="51">
        <v>278200</v>
      </c>
      <c r="G40" s="51">
        <v>46800</v>
      </c>
      <c r="H40" s="51">
        <v>157300</v>
      </c>
      <c r="I40" s="51">
        <v>111800</v>
      </c>
      <c r="J40" s="51">
        <v>231300</v>
      </c>
      <c r="K40" s="51">
        <v>483400</v>
      </c>
      <c r="L40" s="51">
        <v>140400</v>
      </c>
      <c r="M40" s="51">
        <v>559300</v>
      </c>
      <c r="N40" s="51">
        <v>33100</v>
      </c>
      <c r="O40" s="51">
        <v>206600</v>
      </c>
      <c r="P40" s="51">
        <v>95700</v>
      </c>
      <c r="Q40" s="1"/>
      <c r="R40" s="51">
        <f t="shared" si="0"/>
        <v>4383300</v>
      </c>
      <c r="T40" s="51"/>
      <c r="U40" s="51"/>
      <c r="V40" s="100"/>
      <c r="W40" s="100"/>
      <c r="X40" s="100"/>
      <c r="Y40" s="100"/>
      <c r="Z40" s="100"/>
      <c r="AA40" s="44"/>
      <c r="AB40" s="44"/>
      <c r="AC40" s="100"/>
      <c r="AD40" s="100"/>
      <c r="AE40" s="100"/>
      <c r="AF40" s="100"/>
    </row>
    <row r="41" spans="1:32" ht="12.75" customHeight="1">
      <c r="A41" s="80">
        <v>2012</v>
      </c>
      <c r="B41" s="1"/>
      <c r="C41" s="51">
        <v>163500</v>
      </c>
      <c r="D41" s="51">
        <v>1476500</v>
      </c>
      <c r="E41" s="51">
        <v>421500</v>
      </c>
      <c r="F41" s="51">
        <v>278800</v>
      </c>
      <c r="G41" s="51">
        <v>47000</v>
      </c>
      <c r="H41" s="51">
        <v>157500</v>
      </c>
      <c r="I41" s="51">
        <v>112700</v>
      </c>
      <c r="J41" s="51">
        <v>231200</v>
      </c>
      <c r="K41" s="51">
        <v>485100</v>
      </c>
      <c r="L41" s="51">
        <v>141400</v>
      </c>
      <c r="M41" s="51">
        <v>556000</v>
      </c>
      <c r="N41" s="51">
        <v>33100</v>
      </c>
      <c r="O41" s="51">
        <v>207400</v>
      </c>
      <c r="P41" s="51">
        <v>95900</v>
      </c>
      <c r="Q41" s="1"/>
      <c r="R41" s="51">
        <f t="shared" si="0"/>
        <v>4407600</v>
      </c>
      <c r="T41" s="51"/>
      <c r="U41" s="51"/>
      <c r="AA41" s="44"/>
      <c r="AB41" s="44"/>
    </row>
    <row r="42" spans="1:32" ht="12.75" customHeight="1">
      <c r="A42" s="80">
        <v>2013</v>
      </c>
      <c r="B42" s="1"/>
      <c r="C42" s="51">
        <v>164700</v>
      </c>
      <c r="D42" s="51">
        <v>1493200</v>
      </c>
      <c r="E42" s="51">
        <v>424600</v>
      </c>
      <c r="F42" s="51">
        <v>279700</v>
      </c>
      <c r="G42" s="51">
        <v>47000</v>
      </c>
      <c r="H42" s="51">
        <v>158000</v>
      </c>
      <c r="I42" s="51">
        <v>113600</v>
      </c>
      <c r="J42" s="51">
        <v>231200</v>
      </c>
      <c r="K42" s="51">
        <v>486700</v>
      </c>
      <c r="L42" s="51">
        <v>142200</v>
      </c>
      <c r="M42" s="51">
        <v>562900</v>
      </c>
      <c r="N42" s="51">
        <v>33000</v>
      </c>
      <c r="O42" s="51">
        <v>208800</v>
      </c>
      <c r="P42" s="51">
        <v>96000</v>
      </c>
      <c r="Q42" s="1"/>
      <c r="R42" s="51">
        <f t="shared" si="0"/>
        <v>4441600</v>
      </c>
      <c r="T42" s="51"/>
      <c r="U42" s="51"/>
      <c r="AA42" s="44"/>
      <c r="AB42" s="44"/>
    </row>
    <row r="43" spans="1:32" ht="12.75" customHeight="1">
      <c r="A43" s="80">
        <v>2014</v>
      </c>
      <c r="B43" s="1"/>
      <c r="C43" s="51">
        <v>168200</v>
      </c>
      <c r="D43" s="51">
        <v>1520400</v>
      </c>
      <c r="E43" s="51">
        <v>432400</v>
      </c>
      <c r="F43" s="51">
        <v>286100</v>
      </c>
      <c r="G43" s="51">
        <v>47500</v>
      </c>
      <c r="H43" s="51">
        <v>160800</v>
      </c>
      <c r="I43" s="51">
        <v>115000</v>
      </c>
      <c r="J43" s="51">
        <v>234200</v>
      </c>
      <c r="K43" s="51">
        <v>493800</v>
      </c>
      <c r="L43" s="51">
        <v>144700</v>
      </c>
      <c r="M43" s="51">
        <v>570600</v>
      </c>
      <c r="N43" s="51">
        <v>32900</v>
      </c>
      <c r="O43" s="51">
        <v>212500</v>
      </c>
      <c r="P43" s="51">
        <v>96800</v>
      </c>
      <c r="Q43" s="1"/>
      <c r="R43" s="51">
        <f t="shared" si="0"/>
        <v>4515900</v>
      </c>
      <c r="T43" s="51"/>
      <c r="U43" s="51"/>
      <c r="AA43" s="44"/>
      <c r="AB43" s="44"/>
    </row>
    <row r="44" spans="1:32" ht="12.75" customHeight="1">
      <c r="A44" s="80">
        <v>2015</v>
      </c>
      <c r="B44" s="1"/>
      <c r="C44" s="51">
        <v>172100</v>
      </c>
      <c r="D44" s="51">
        <v>1552800</v>
      </c>
      <c r="E44" s="51">
        <v>442100</v>
      </c>
      <c r="F44" s="51">
        <v>293200</v>
      </c>
      <c r="G44" s="51">
        <v>48100</v>
      </c>
      <c r="H44" s="51">
        <v>163700</v>
      </c>
      <c r="I44" s="51">
        <v>116600</v>
      </c>
      <c r="J44" s="51">
        <v>237400</v>
      </c>
      <c r="K44" s="51">
        <v>501800</v>
      </c>
      <c r="L44" s="51">
        <v>147400</v>
      </c>
      <c r="M44" s="51">
        <v>585600</v>
      </c>
      <c r="N44" s="51">
        <v>32800</v>
      </c>
      <c r="O44" s="51">
        <v>217400</v>
      </c>
      <c r="P44" s="51">
        <v>97700</v>
      </c>
      <c r="Q44" s="1"/>
      <c r="R44" s="51">
        <f t="shared" si="0"/>
        <v>4608700</v>
      </c>
      <c r="T44" s="51"/>
      <c r="U44" s="51"/>
      <c r="AA44" s="44"/>
      <c r="AB44" s="44"/>
    </row>
    <row r="45" spans="1:32" ht="12.75" customHeight="1">
      <c r="A45" s="80">
        <v>2016</v>
      </c>
      <c r="B45" s="1"/>
      <c r="C45" s="51">
        <v>176400</v>
      </c>
      <c r="D45" s="51">
        <v>1589800</v>
      </c>
      <c r="E45" s="51">
        <v>452800</v>
      </c>
      <c r="F45" s="51">
        <v>301500</v>
      </c>
      <c r="G45" s="51">
        <v>48800</v>
      </c>
      <c r="H45" s="51">
        <v>166900</v>
      </c>
      <c r="I45" s="51">
        <v>118500</v>
      </c>
      <c r="J45" s="51">
        <v>241100</v>
      </c>
      <c r="K45" s="51">
        <v>510700</v>
      </c>
      <c r="L45" s="51">
        <v>150400</v>
      </c>
      <c r="M45" s="51">
        <v>601900</v>
      </c>
      <c r="N45" s="51">
        <v>32900</v>
      </c>
      <c r="O45" s="51">
        <v>223100</v>
      </c>
      <c r="P45" s="51">
        <v>99000</v>
      </c>
      <c r="Q45" s="1"/>
      <c r="R45" s="51">
        <f t="shared" si="0"/>
        <v>4713800</v>
      </c>
      <c r="T45" s="51"/>
      <c r="U45" s="51"/>
      <c r="AA45" s="44"/>
      <c r="AB45" s="44"/>
    </row>
    <row r="46" spans="1:32" ht="12.75" customHeight="1">
      <c r="A46" s="80">
        <v>2017</v>
      </c>
      <c r="B46" s="1"/>
      <c r="C46" s="51">
        <v>181200</v>
      </c>
      <c r="D46" s="51">
        <v>1625100</v>
      </c>
      <c r="E46" s="51">
        <v>465000</v>
      </c>
      <c r="F46" s="51">
        <v>311500</v>
      </c>
      <c r="G46" s="51">
        <v>49200</v>
      </c>
      <c r="H46" s="51">
        <v>169700</v>
      </c>
      <c r="I46" s="51">
        <v>120000</v>
      </c>
      <c r="J46" s="51">
        <v>244300</v>
      </c>
      <c r="K46" s="51">
        <v>518300</v>
      </c>
      <c r="L46" s="51">
        <v>152900</v>
      </c>
      <c r="M46" s="51">
        <v>614300</v>
      </c>
      <c r="N46" s="51">
        <v>32700</v>
      </c>
      <c r="O46" s="51">
        <v>228800</v>
      </c>
      <c r="P46" s="51">
        <v>99900</v>
      </c>
      <c r="Q46" s="1"/>
      <c r="R46" s="51">
        <f>SUM(B46:Q46)</f>
        <v>4812900</v>
      </c>
      <c r="T46" s="51"/>
      <c r="U46" s="51"/>
      <c r="AA46" s="44"/>
      <c r="AB46" s="44"/>
    </row>
    <row r="47" spans="1:32" ht="12.75" customHeight="1">
      <c r="A47" s="80">
        <v>2018</v>
      </c>
      <c r="B47" s="1"/>
      <c r="C47" s="51">
        <v>185800</v>
      </c>
      <c r="D47" s="51">
        <v>1654800</v>
      </c>
      <c r="E47" s="51">
        <v>475600</v>
      </c>
      <c r="F47" s="51">
        <v>320800</v>
      </c>
      <c r="G47" s="51">
        <v>49500</v>
      </c>
      <c r="H47" s="51">
        <v>172400</v>
      </c>
      <c r="I47" s="51">
        <v>121200</v>
      </c>
      <c r="J47" s="51">
        <v>247500</v>
      </c>
      <c r="K47" s="51">
        <v>525900</v>
      </c>
      <c r="L47" s="51">
        <v>155400</v>
      </c>
      <c r="M47" s="51">
        <v>622800</v>
      </c>
      <c r="N47" s="51">
        <v>32400</v>
      </c>
      <c r="O47" s="51">
        <v>235000</v>
      </c>
      <c r="P47" s="51">
        <v>100500</v>
      </c>
      <c r="Q47" s="1"/>
      <c r="R47" s="51">
        <f t="shared" si="0"/>
        <v>4899600</v>
      </c>
      <c r="T47" s="51"/>
      <c r="U47" s="51"/>
      <c r="AA47" s="44"/>
      <c r="AB47" s="44"/>
    </row>
    <row r="48" spans="1:32" ht="12.75" customHeight="1">
      <c r="A48" s="80">
        <v>2019</v>
      </c>
      <c r="B48" s="1"/>
      <c r="C48" s="51">
        <v>189600</v>
      </c>
      <c r="D48" s="51">
        <v>1680500</v>
      </c>
      <c r="E48" s="51">
        <v>485300</v>
      </c>
      <c r="F48" s="51">
        <v>328200</v>
      </c>
      <c r="G48" s="51">
        <v>50100</v>
      </c>
      <c r="H48" s="51">
        <v>175100</v>
      </c>
      <c r="I48" s="51">
        <v>122800</v>
      </c>
      <c r="J48" s="51">
        <v>250400</v>
      </c>
      <c r="K48" s="51">
        <v>532600</v>
      </c>
      <c r="L48" s="51">
        <v>158100</v>
      </c>
      <c r="M48" s="51">
        <v>632300</v>
      </c>
      <c r="N48" s="51">
        <v>32300</v>
      </c>
      <c r="O48" s="51">
        <v>239700</v>
      </c>
      <c r="P48" s="51">
        <v>101500</v>
      </c>
      <c r="Q48" s="1"/>
      <c r="R48" s="51">
        <f t="shared" si="0"/>
        <v>4978500</v>
      </c>
      <c r="T48" s="51"/>
      <c r="U48" s="51"/>
      <c r="AA48" s="44"/>
      <c r="AB48" s="44"/>
    </row>
    <row r="49" spans="1:33" ht="12.75" customHeight="1">
      <c r="A49" s="80">
        <v>2020</v>
      </c>
      <c r="B49" s="1"/>
      <c r="C49" s="51">
        <v>194600</v>
      </c>
      <c r="D49" s="51">
        <v>1717500</v>
      </c>
      <c r="E49" s="51">
        <v>496700</v>
      </c>
      <c r="F49" s="51">
        <v>337300</v>
      </c>
      <c r="G49" s="51">
        <v>50700</v>
      </c>
      <c r="H49" s="51">
        <v>178600</v>
      </c>
      <c r="I49" s="51">
        <v>124600</v>
      </c>
      <c r="J49" s="51">
        <v>254300</v>
      </c>
      <c r="K49" s="51">
        <v>542000</v>
      </c>
      <c r="L49" s="51">
        <v>161200</v>
      </c>
      <c r="M49" s="51">
        <v>645900</v>
      </c>
      <c r="N49" s="51">
        <v>32400</v>
      </c>
      <c r="O49" s="51">
        <v>245300</v>
      </c>
      <c r="P49" s="51">
        <v>102600</v>
      </c>
      <c r="Q49" s="1"/>
      <c r="R49" s="51">
        <f t="shared" si="0"/>
        <v>5083700</v>
      </c>
      <c r="T49" s="51"/>
      <c r="U49" s="51"/>
      <c r="AA49" s="44"/>
      <c r="AB49" s="44"/>
    </row>
    <row r="50" spans="1:33" ht="12.75" customHeight="1">
      <c r="A50" s="80">
        <v>2021</v>
      </c>
      <c r="B50" s="1"/>
      <c r="C50" s="65">
        <v>197900</v>
      </c>
      <c r="D50" s="51">
        <v>1715600</v>
      </c>
      <c r="E50" s="51">
        <v>506000</v>
      </c>
      <c r="F50" s="51">
        <v>343400</v>
      </c>
      <c r="G50" s="51">
        <v>51500</v>
      </c>
      <c r="H50" s="51">
        <v>181500</v>
      </c>
      <c r="I50" s="51">
        <v>126400</v>
      </c>
      <c r="J50" s="51">
        <v>256500</v>
      </c>
      <c r="K50" s="51">
        <v>547000</v>
      </c>
      <c r="L50" s="51">
        <v>164100</v>
      </c>
      <c r="M50" s="51">
        <v>649800</v>
      </c>
      <c r="N50" s="51">
        <v>32700</v>
      </c>
      <c r="O50" s="51">
        <v>246700</v>
      </c>
      <c r="P50" s="51">
        <v>102700</v>
      </c>
      <c r="Q50" s="1"/>
      <c r="R50" s="51">
        <f>SUM(B50:Q50)</f>
        <v>5121800</v>
      </c>
      <c r="T50" s="51"/>
      <c r="U50" s="51"/>
      <c r="AA50" s="44"/>
      <c r="AB50" s="44"/>
    </row>
    <row r="51" spans="1:33">
      <c r="A51" s="78" t="s">
        <v>536</v>
      </c>
      <c r="B51" s="79"/>
      <c r="C51" s="79"/>
      <c r="D51" s="79"/>
      <c r="E51" s="79"/>
      <c r="F51" s="79"/>
      <c r="G51" s="79"/>
      <c r="H51" s="79"/>
      <c r="I51" s="79"/>
      <c r="J51" s="79"/>
      <c r="K51" s="79"/>
      <c r="L51" s="79"/>
      <c r="M51" s="79"/>
      <c r="N51" s="79"/>
      <c r="O51" s="79"/>
      <c r="P51" s="79"/>
      <c r="Q51" s="164"/>
      <c r="R51" s="164"/>
    </row>
    <row r="52" spans="1:33">
      <c r="A52" s="80"/>
      <c r="B52" s="79"/>
      <c r="C52" s="79"/>
      <c r="D52" s="79"/>
      <c r="E52" s="79"/>
      <c r="F52" s="79"/>
      <c r="G52" s="79"/>
      <c r="H52" s="79"/>
      <c r="I52" s="79"/>
      <c r="J52" s="79"/>
      <c r="K52" s="79"/>
      <c r="L52" s="79"/>
      <c r="M52" s="79"/>
      <c r="N52" s="79"/>
      <c r="O52" s="79"/>
      <c r="P52" s="79"/>
      <c r="Q52" s="1"/>
      <c r="R52" s="1"/>
    </row>
    <row r="53" spans="1:33" ht="24" customHeight="1">
      <c r="A53" s="78" t="s">
        <v>434</v>
      </c>
      <c r="B53" s="51"/>
      <c r="C53" s="51"/>
      <c r="D53" s="51"/>
      <c r="E53" s="51"/>
      <c r="F53" s="51"/>
      <c r="G53" s="51"/>
      <c r="H53" s="51"/>
      <c r="I53" s="51"/>
      <c r="J53" s="51"/>
      <c r="K53" s="51"/>
      <c r="L53" s="51"/>
      <c r="M53" s="51"/>
      <c r="N53" s="51"/>
      <c r="O53" s="51"/>
      <c r="P53" s="51"/>
      <c r="Q53" s="1"/>
      <c r="R53" s="1"/>
    </row>
    <row r="54" spans="1:33" ht="23.25">
      <c r="A54" s="80"/>
      <c r="B54" s="1"/>
      <c r="C54" s="79" t="s">
        <v>417</v>
      </c>
      <c r="D54" s="79" t="s">
        <v>418</v>
      </c>
      <c r="E54" s="79" t="s">
        <v>419</v>
      </c>
      <c r="F54" s="79" t="s">
        <v>420</v>
      </c>
      <c r="G54" s="79" t="s">
        <v>421</v>
      </c>
      <c r="H54" s="79" t="s">
        <v>432</v>
      </c>
      <c r="I54" s="79" t="s">
        <v>423</v>
      </c>
      <c r="J54" s="51" t="s">
        <v>620</v>
      </c>
      <c r="K54" s="79" t="s">
        <v>424</v>
      </c>
      <c r="L54" s="79" t="s">
        <v>435</v>
      </c>
      <c r="M54" s="79" t="s">
        <v>426</v>
      </c>
      <c r="N54" s="79" t="s">
        <v>427</v>
      </c>
      <c r="O54" s="79" t="s">
        <v>428</v>
      </c>
      <c r="P54" s="79" t="s">
        <v>429</v>
      </c>
      <c r="Q54" s="1"/>
      <c r="R54" s="79" t="s">
        <v>430</v>
      </c>
      <c r="T54" s="96"/>
      <c r="U54" s="96"/>
      <c r="V54" s="96"/>
      <c r="W54" s="96"/>
      <c r="X54" s="96"/>
      <c r="Y54" s="96"/>
      <c r="Z54" s="96"/>
      <c r="AA54" s="96"/>
      <c r="AB54" s="96"/>
      <c r="AC54" s="96"/>
      <c r="AD54" s="96"/>
      <c r="AE54" s="96"/>
      <c r="AF54" s="96"/>
      <c r="AG54" s="96"/>
    </row>
    <row r="55" spans="1:33">
      <c r="A55" s="80">
        <v>2001</v>
      </c>
      <c r="B55" s="1"/>
      <c r="C55" s="65">
        <f t="shared" ref="C55:P55" si="1">C5*1000/C30</f>
        <v>619.17590027700828</v>
      </c>
      <c r="D55" s="65">
        <f t="shared" si="1"/>
        <v>630.38332102109496</v>
      </c>
      <c r="E55" s="65">
        <f t="shared" si="1"/>
        <v>632.41856677524424</v>
      </c>
      <c r="F55" s="65">
        <f t="shared" si="1"/>
        <v>713.32118266504654</v>
      </c>
      <c r="G55" s="65">
        <f t="shared" si="1"/>
        <v>541.58241758241763</v>
      </c>
      <c r="H55" s="65">
        <f t="shared" si="1"/>
        <v>633.50305498981675</v>
      </c>
      <c r="I55" s="65">
        <f t="shared" si="1"/>
        <v>612.87606433301801</v>
      </c>
      <c r="J55" s="65">
        <f t="shared" si="1"/>
        <v>622.65494505494507</v>
      </c>
      <c r="K55" s="65">
        <f t="shared" si="1"/>
        <v>569.922762380736</v>
      </c>
      <c r="L55" s="65">
        <f t="shared" si="1"/>
        <v>722.19047619047615</v>
      </c>
      <c r="M55" s="65">
        <f t="shared" si="1"/>
        <v>734.7634386953896</v>
      </c>
      <c r="N55" s="65">
        <f t="shared" si="1"/>
        <v>575.3697749196142</v>
      </c>
      <c r="O55" s="65">
        <f t="shared" si="1"/>
        <v>583.08019118428035</v>
      </c>
      <c r="P55" s="65">
        <f t="shared" si="1"/>
        <v>703.82636655948556</v>
      </c>
      <c r="Q55" s="65"/>
      <c r="R55" s="65">
        <f t="shared" ref="R55:R75" si="2">R5*1000/R30</f>
        <v>660.72481699144237</v>
      </c>
    </row>
    <row r="56" spans="1:33">
      <c r="A56" s="80">
        <v>2002</v>
      </c>
      <c r="B56" s="1"/>
      <c r="C56" s="65">
        <f t="shared" ref="C56:P56" si="3">C6*1000/C31</f>
        <v>621.66438356164383</v>
      </c>
      <c r="D56" s="65">
        <f t="shared" si="3"/>
        <v>632.48924988055421</v>
      </c>
      <c r="E56" s="65">
        <f t="shared" si="3"/>
        <v>661.70058918050347</v>
      </c>
      <c r="F56" s="65">
        <f t="shared" si="3"/>
        <v>735.00997207818114</v>
      </c>
      <c r="G56" s="65">
        <f t="shared" si="3"/>
        <v>556.32967032967031</v>
      </c>
      <c r="H56" s="65">
        <f t="shared" si="3"/>
        <v>654.49831649831651</v>
      </c>
      <c r="I56" s="65">
        <f t="shared" si="3"/>
        <v>637.01605288007556</v>
      </c>
      <c r="J56" s="65">
        <f t="shared" si="3"/>
        <v>641.96663740122915</v>
      </c>
      <c r="K56" s="65">
        <f t="shared" si="3"/>
        <v>586.57021085688655</v>
      </c>
      <c r="L56" s="65">
        <f t="shared" si="3"/>
        <v>748.43137254901956</v>
      </c>
      <c r="M56" s="65">
        <f t="shared" si="3"/>
        <v>767.56483864581276</v>
      </c>
      <c r="N56" s="65">
        <f t="shared" si="3"/>
        <v>614.72668810289395</v>
      </c>
      <c r="O56" s="65">
        <f t="shared" si="3"/>
        <v>604.47120418848169</v>
      </c>
      <c r="P56" s="65">
        <f t="shared" si="3"/>
        <v>735.76470588235293</v>
      </c>
      <c r="Q56" s="65"/>
      <c r="R56" s="65">
        <f t="shared" si="2"/>
        <v>670.71587800182385</v>
      </c>
    </row>
    <row r="57" spans="1:33">
      <c r="A57" s="80">
        <v>2003</v>
      </c>
      <c r="B57" s="1"/>
      <c r="C57" s="65">
        <f t="shared" ref="C57:P57" si="4">C7*1000/C32</f>
        <v>610.02028397565925</v>
      </c>
      <c r="D57" s="65">
        <f t="shared" si="4"/>
        <v>650.37453760789151</v>
      </c>
      <c r="E57" s="65">
        <f t="shared" si="4"/>
        <v>685.16086497890296</v>
      </c>
      <c r="F57" s="65">
        <f t="shared" si="4"/>
        <v>752.97647058823532</v>
      </c>
      <c r="G57" s="65">
        <f t="shared" si="4"/>
        <v>572.22707423580789</v>
      </c>
      <c r="H57" s="65">
        <f t="shared" si="4"/>
        <v>673.47389558232931</v>
      </c>
      <c r="I57" s="65">
        <f t="shared" si="4"/>
        <v>657.93621013133213</v>
      </c>
      <c r="J57" s="65">
        <f t="shared" si="4"/>
        <v>654.41626585045913</v>
      </c>
      <c r="K57" s="65">
        <f t="shared" si="4"/>
        <v>594.17200972805665</v>
      </c>
      <c r="L57" s="65">
        <f t="shared" si="4"/>
        <v>777.76833976833973</v>
      </c>
      <c r="M57" s="65">
        <f t="shared" si="4"/>
        <v>790.81086323957322</v>
      </c>
      <c r="N57" s="65">
        <f t="shared" si="4"/>
        <v>630.79617834394901</v>
      </c>
      <c r="O57" s="65">
        <f t="shared" si="4"/>
        <v>627.44702842377262</v>
      </c>
      <c r="P57" s="65">
        <f t="shared" si="4"/>
        <v>752.78427205100957</v>
      </c>
      <c r="Q57" s="65"/>
      <c r="R57" s="65">
        <f t="shared" si="2"/>
        <v>685.25766794983235</v>
      </c>
    </row>
    <row r="58" spans="1:33">
      <c r="A58" s="80">
        <v>2004</v>
      </c>
      <c r="B58" s="1"/>
      <c r="C58" s="65">
        <f t="shared" ref="C58:P58" si="5">C8*1000/C33</f>
        <v>632.54849498327758</v>
      </c>
      <c r="D58" s="65">
        <f t="shared" si="5"/>
        <v>663.87481146304674</v>
      </c>
      <c r="E58" s="65">
        <f t="shared" si="5"/>
        <v>700.06501950585175</v>
      </c>
      <c r="F58" s="65">
        <f t="shared" si="5"/>
        <v>773.97529911231186</v>
      </c>
      <c r="G58" s="65">
        <f t="shared" si="5"/>
        <v>593.12227074235807</v>
      </c>
      <c r="H58" s="65">
        <f t="shared" si="5"/>
        <v>691.91489361702122</v>
      </c>
      <c r="I58" s="65">
        <f t="shared" si="5"/>
        <v>672.79962546816478</v>
      </c>
      <c r="J58" s="65">
        <f t="shared" si="5"/>
        <v>673.90924956369986</v>
      </c>
      <c r="K58" s="65">
        <f t="shared" si="5"/>
        <v>605.49584971603315</v>
      </c>
      <c r="L58" s="65">
        <f t="shared" si="5"/>
        <v>824.50190114068437</v>
      </c>
      <c r="M58" s="65">
        <f t="shared" si="5"/>
        <v>812.46951219512198</v>
      </c>
      <c r="N58" s="65">
        <f t="shared" si="5"/>
        <v>663.58730158730157</v>
      </c>
      <c r="O58" s="65">
        <f t="shared" si="5"/>
        <v>648.35119959162841</v>
      </c>
      <c r="P58" s="65">
        <f t="shared" si="5"/>
        <v>773.62380446333691</v>
      </c>
      <c r="Q58" s="65"/>
      <c r="R58" s="65">
        <f t="shared" si="2"/>
        <v>701.45684993515863</v>
      </c>
    </row>
    <row r="59" spans="1:33">
      <c r="A59" s="80">
        <v>2005</v>
      </c>
      <c r="B59" s="1"/>
      <c r="C59" s="65">
        <f t="shared" ref="C59:P59" si="6">C9*1000/C34</f>
        <v>654.27814569536429</v>
      </c>
      <c r="D59" s="65">
        <f t="shared" si="6"/>
        <v>677.6543850544889</v>
      </c>
      <c r="E59" s="65">
        <f t="shared" si="6"/>
        <v>718.25572420890148</v>
      </c>
      <c r="F59" s="65">
        <f t="shared" si="6"/>
        <v>796.29290617848972</v>
      </c>
      <c r="G59" s="65">
        <f t="shared" si="6"/>
        <v>612.06971677559909</v>
      </c>
      <c r="H59" s="65">
        <f t="shared" si="6"/>
        <v>712.30820105820101</v>
      </c>
      <c r="I59" s="65">
        <f t="shared" si="6"/>
        <v>699.66292134831463</v>
      </c>
      <c r="J59" s="65">
        <f t="shared" si="6"/>
        <v>693.09305373525558</v>
      </c>
      <c r="K59" s="65">
        <f t="shared" si="6"/>
        <v>620.86438474870022</v>
      </c>
      <c r="L59" s="65">
        <f t="shared" si="6"/>
        <v>846.8552036199095</v>
      </c>
      <c r="M59" s="65">
        <f t="shared" si="6"/>
        <v>829.85711599924798</v>
      </c>
      <c r="N59" s="65">
        <f t="shared" si="6"/>
        <v>684.30817610062888</v>
      </c>
      <c r="O59" s="65">
        <f t="shared" si="6"/>
        <v>666.34158665992925</v>
      </c>
      <c r="P59" s="65">
        <f t="shared" si="6"/>
        <v>794.77054429028817</v>
      </c>
      <c r="Q59" s="65"/>
      <c r="R59" s="65">
        <f t="shared" si="2"/>
        <v>717.83963610849003</v>
      </c>
    </row>
    <row r="60" spans="1:33">
      <c r="A60" s="80">
        <v>2006</v>
      </c>
      <c r="B60" s="1"/>
      <c r="C60" s="65">
        <f t="shared" ref="C60:P60" si="7">C10*1000/C35</f>
        <v>693.10412573673875</v>
      </c>
      <c r="D60" s="65">
        <f t="shared" si="7"/>
        <v>671.59359067734886</v>
      </c>
      <c r="E60" s="65">
        <f t="shared" si="7"/>
        <v>725.52899287894206</v>
      </c>
      <c r="F60" s="65">
        <f t="shared" si="7"/>
        <v>811.71880889558986</v>
      </c>
      <c r="G60" s="65">
        <f t="shared" si="7"/>
        <v>633.36956521739125</v>
      </c>
      <c r="H60" s="65">
        <f t="shared" si="7"/>
        <v>724.41814595660753</v>
      </c>
      <c r="I60" s="65">
        <f t="shared" si="7"/>
        <v>720.64305684995338</v>
      </c>
      <c r="J60" s="65">
        <f t="shared" si="7"/>
        <v>711.82214472537055</v>
      </c>
      <c r="K60" s="65">
        <f t="shared" si="7"/>
        <v>631.55908213596399</v>
      </c>
      <c r="L60" s="65">
        <f t="shared" si="7"/>
        <v>862.62528047868364</v>
      </c>
      <c r="M60" s="65">
        <f t="shared" si="7"/>
        <v>835.94259259259263</v>
      </c>
      <c r="N60" s="65">
        <f t="shared" si="7"/>
        <v>708.41121495327104</v>
      </c>
      <c r="O60" s="65">
        <f t="shared" si="7"/>
        <v>676.43143143143141</v>
      </c>
      <c r="P60" s="65">
        <f t="shared" si="7"/>
        <v>813.9377682403433</v>
      </c>
      <c r="Q60" s="65"/>
      <c r="R60" s="65">
        <f t="shared" si="2"/>
        <v>724.06013240601328</v>
      </c>
    </row>
    <row r="61" spans="1:33">
      <c r="A61" s="80">
        <v>2007</v>
      </c>
      <c r="B61" s="1"/>
      <c r="C61" s="65">
        <f t="shared" ref="C61:P61" si="8">C11*1000/C36</f>
        <v>695.28118939883643</v>
      </c>
      <c r="D61" s="65">
        <f t="shared" si="8"/>
        <v>676.93325661680092</v>
      </c>
      <c r="E61" s="65">
        <f t="shared" si="8"/>
        <v>734.31915429146738</v>
      </c>
      <c r="F61" s="65">
        <f t="shared" si="8"/>
        <v>823.63941769316909</v>
      </c>
      <c r="G61" s="65">
        <f t="shared" si="8"/>
        <v>643.1521739130435</v>
      </c>
      <c r="H61" s="65">
        <f t="shared" si="8"/>
        <v>735.76847612818835</v>
      </c>
      <c r="I61" s="65">
        <f t="shared" si="8"/>
        <v>739.73048327137542</v>
      </c>
      <c r="J61" s="65">
        <f t="shared" si="8"/>
        <v>725.99475295146476</v>
      </c>
      <c r="K61" s="65">
        <f t="shared" si="8"/>
        <v>636.13679948859999</v>
      </c>
      <c r="L61" s="65">
        <f t="shared" si="8"/>
        <v>879.51744617668896</v>
      </c>
      <c r="M61" s="65">
        <f t="shared" si="8"/>
        <v>840.06028498355863</v>
      </c>
      <c r="N61" s="65">
        <f t="shared" si="8"/>
        <v>726.3777089783282</v>
      </c>
      <c r="O61" s="65">
        <f t="shared" si="8"/>
        <v>686.32338308457713</v>
      </c>
      <c r="P61" s="65">
        <f t="shared" si="8"/>
        <v>830.08592910848552</v>
      </c>
      <c r="Q61" s="65"/>
      <c r="R61" s="65">
        <f t="shared" si="2"/>
        <v>731.31319110648076</v>
      </c>
    </row>
    <row r="62" spans="1:33">
      <c r="A62" s="80">
        <v>2008</v>
      </c>
      <c r="B62" s="1"/>
      <c r="C62" s="65">
        <f t="shared" ref="C62:P62" si="9">C12*1000/C37</f>
        <v>689.00191938579655</v>
      </c>
      <c r="D62" s="65">
        <f t="shared" si="9"/>
        <v>670.29669156883676</v>
      </c>
      <c r="E62" s="65">
        <f t="shared" si="9"/>
        <v>731.99452191235059</v>
      </c>
      <c r="F62" s="65">
        <f t="shared" si="9"/>
        <v>824.96299037749816</v>
      </c>
      <c r="G62" s="65">
        <f t="shared" si="9"/>
        <v>647.63043478260875</v>
      </c>
      <c r="H62" s="65">
        <f t="shared" si="9"/>
        <v>736.20195439739416</v>
      </c>
      <c r="I62" s="65">
        <f t="shared" si="9"/>
        <v>751.34810710987995</v>
      </c>
      <c r="J62" s="65">
        <f t="shared" si="9"/>
        <v>731.01049868766404</v>
      </c>
      <c r="K62" s="65">
        <f t="shared" si="9"/>
        <v>634.87282746926667</v>
      </c>
      <c r="L62" s="65">
        <f t="shared" si="9"/>
        <v>885.81309786607801</v>
      </c>
      <c r="M62" s="65">
        <f t="shared" si="9"/>
        <v>837.74647887323943</v>
      </c>
      <c r="N62" s="65">
        <f t="shared" si="9"/>
        <v>745.06172839506178</v>
      </c>
      <c r="O62" s="65">
        <f t="shared" si="9"/>
        <v>698.19396338446313</v>
      </c>
      <c r="P62" s="65">
        <f t="shared" si="9"/>
        <v>845.49839228295821</v>
      </c>
      <c r="Q62" s="65"/>
      <c r="R62" s="65">
        <f t="shared" si="2"/>
        <v>729.84199281572091</v>
      </c>
    </row>
    <row r="63" spans="1:33">
      <c r="A63" s="80">
        <v>2009</v>
      </c>
      <c r="B63" s="1"/>
      <c r="C63" s="65">
        <f t="shared" ref="C63:P63" si="10">C13*1000/C38</f>
        <v>682.28192161820482</v>
      </c>
      <c r="D63" s="65">
        <f t="shared" si="10"/>
        <v>661.05085461067733</v>
      </c>
      <c r="E63" s="65">
        <f t="shared" si="10"/>
        <v>721.92326610919827</v>
      </c>
      <c r="F63" s="65">
        <f t="shared" si="10"/>
        <v>814.90649064906495</v>
      </c>
      <c r="G63" s="65">
        <f t="shared" si="10"/>
        <v>640.84233261339091</v>
      </c>
      <c r="H63" s="65">
        <f t="shared" si="10"/>
        <v>726.12297734627828</v>
      </c>
      <c r="I63" s="65">
        <f t="shared" si="10"/>
        <v>754.04391582799633</v>
      </c>
      <c r="J63" s="65">
        <f t="shared" si="10"/>
        <v>721.69646750981246</v>
      </c>
      <c r="K63" s="65">
        <f t="shared" si="10"/>
        <v>626.71993271656856</v>
      </c>
      <c r="L63" s="65">
        <f t="shared" si="10"/>
        <v>860.37199124726476</v>
      </c>
      <c r="M63" s="65">
        <f t="shared" si="10"/>
        <v>827.22261862290406</v>
      </c>
      <c r="N63" s="65">
        <f t="shared" si="10"/>
        <v>761.80428134556576</v>
      </c>
      <c r="O63" s="65">
        <f t="shared" si="10"/>
        <v>690.98868666994588</v>
      </c>
      <c r="P63" s="65">
        <f t="shared" si="10"/>
        <v>852.39616613418525</v>
      </c>
      <c r="Q63" s="65"/>
      <c r="R63" s="65">
        <f t="shared" si="2"/>
        <v>720.60532800223166</v>
      </c>
    </row>
    <row r="64" spans="1:33">
      <c r="A64" s="80">
        <v>2010</v>
      </c>
      <c r="B64" s="1"/>
      <c r="C64" s="65">
        <f t="shared" ref="C64:P64" si="11">C14*1000/C39</f>
        <v>670.20547945205476</v>
      </c>
      <c r="D64" s="65">
        <f t="shared" si="11"/>
        <v>664.76104473464852</v>
      </c>
      <c r="E64" s="65">
        <f t="shared" si="11"/>
        <v>716.2997090203686</v>
      </c>
      <c r="F64" s="65">
        <f t="shared" si="11"/>
        <v>804.39608269858547</v>
      </c>
      <c r="G64" s="65">
        <f t="shared" si="11"/>
        <v>629.91434689507491</v>
      </c>
      <c r="H64" s="65">
        <f t="shared" si="11"/>
        <v>715.79654510556622</v>
      </c>
      <c r="I64" s="65">
        <f t="shared" si="11"/>
        <v>742.59259259259261</v>
      </c>
      <c r="J64" s="65">
        <f t="shared" si="11"/>
        <v>714.2578125</v>
      </c>
      <c r="K64" s="65">
        <f t="shared" si="11"/>
        <v>625.05840634125991</v>
      </c>
      <c r="L64" s="65">
        <f t="shared" si="11"/>
        <v>851.24187725631771</v>
      </c>
      <c r="M64" s="65">
        <f t="shared" si="11"/>
        <v>824.13070283600496</v>
      </c>
      <c r="N64" s="65">
        <f t="shared" si="11"/>
        <v>765</v>
      </c>
      <c r="O64" s="65">
        <f t="shared" si="11"/>
        <v>691.91104594330398</v>
      </c>
      <c r="P64" s="65">
        <f t="shared" si="11"/>
        <v>846.72650475184798</v>
      </c>
      <c r="Q64" s="65"/>
      <c r="R64" s="65">
        <f t="shared" si="2"/>
        <v>717.8087860049194</v>
      </c>
    </row>
    <row r="65" spans="1:18">
      <c r="A65" s="80">
        <v>2011</v>
      </c>
      <c r="B65" s="1"/>
      <c r="C65" s="65">
        <f t="shared" ref="C65:P65" si="12">C15*1000/C40</f>
        <v>658.07384615384615</v>
      </c>
      <c r="D65" s="65">
        <f t="shared" si="12"/>
        <v>656.80871471636067</v>
      </c>
      <c r="E65" s="65">
        <f t="shared" si="12"/>
        <v>710.34267912772589</v>
      </c>
      <c r="F65" s="65">
        <f t="shared" si="12"/>
        <v>794.70524802300508</v>
      </c>
      <c r="G65" s="65">
        <f t="shared" si="12"/>
        <v>623.52564102564099</v>
      </c>
      <c r="H65" s="65">
        <f t="shared" si="12"/>
        <v>704.00508582326768</v>
      </c>
      <c r="I65" s="65">
        <f t="shared" si="12"/>
        <v>737.09302325581393</v>
      </c>
      <c r="J65" s="65">
        <f t="shared" si="12"/>
        <v>706.33808906182446</v>
      </c>
      <c r="K65" s="65">
        <f t="shared" si="12"/>
        <v>616.63218866363263</v>
      </c>
      <c r="L65" s="65">
        <f t="shared" si="12"/>
        <v>843.36894586894584</v>
      </c>
      <c r="M65" s="65">
        <f t="shared" si="12"/>
        <v>830.81351689612018</v>
      </c>
      <c r="N65" s="65">
        <f t="shared" si="12"/>
        <v>765.58912386706947</v>
      </c>
      <c r="O65" s="65">
        <f t="shared" si="12"/>
        <v>691.15682478218775</v>
      </c>
      <c r="P65" s="65">
        <f t="shared" si="12"/>
        <v>835.91431556948794</v>
      </c>
      <c r="Q65" s="65"/>
      <c r="R65" s="65">
        <f t="shared" si="2"/>
        <v>711.28715807724768</v>
      </c>
    </row>
    <row r="66" spans="1:18">
      <c r="A66" s="80">
        <v>2012</v>
      </c>
      <c r="B66" s="1"/>
      <c r="C66" s="65">
        <f t="shared" ref="C66:P66" si="13">C16*1000/C41</f>
        <v>659.63914373088687</v>
      </c>
      <c r="D66" s="65">
        <f t="shared" si="13"/>
        <v>666.52556721977646</v>
      </c>
      <c r="E66" s="65">
        <f t="shared" si="13"/>
        <v>705.39976275207596</v>
      </c>
      <c r="F66" s="65">
        <f t="shared" si="13"/>
        <v>804.01721664275465</v>
      </c>
      <c r="G66" s="65">
        <f t="shared" si="13"/>
        <v>625.91489361702122</v>
      </c>
      <c r="H66" s="65">
        <f t="shared" si="13"/>
        <v>708.79365079365084</v>
      </c>
      <c r="I66" s="65">
        <f t="shared" si="13"/>
        <v>741.05590062111798</v>
      </c>
      <c r="J66" s="65">
        <f t="shared" si="13"/>
        <v>711.65657439446363</v>
      </c>
      <c r="K66" s="65">
        <f t="shared" si="13"/>
        <v>619.42898371469801</v>
      </c>
      <c r="L66" s="65">
        <f t="shared" si="13"/>
        <v>847.29137199434228</v>
      </c>
      <c r="M66" s="65">
        <f t="shared" si="13"/>
        <v>850.50359712230215</v>
      </c>
      <c r="N66" s="65">
        <f t="shared" si="13"/>
        <v>779.00302114803628</v>
      </c>
      <c r="O66" s="65">
        <f t="shared" si="13"/>
        <v>696.18611378977823</v>
      </c>
      <c r="P66" s="65">
        <f t="shared" si="13"/>
        <v>844.44212721584984</v>
      </c>
      <c r="Q66" s="65"/>
      <c r="R66" s="65">
        <f t="shared" si="2"/>
        <v>718.30043561121704</v>
      </c>
    </row>
    <row r="67" spans="1:18">
      <c r="A67" s="80">
        <v>2013</v>
      </c>
      <c r="B67" s="1"/>
      <c r="C67" s="65">
        <f t="shared" ref="C67:P67" si="14">C17*1000/C42</f>
        <v>666.73345476624161</v>
      </c>
      <c r="D67" s="65">
        <f t="shared" si="14"/>
        <v>682.51071524243241</v>
      </c>
      <c r="E67" s="65">
        <f t="shared" si="14"/>
        <v>715.30617051342438</v>
      </c>
      <c r="F67" s="65">
        <f t="shared" si="14"/>
        <v>811.86986056489093</v>
      </c>
      <c r="G67" s="65">
        <f t="shared" si="14"/>
        <v>625.19148936170211</v>
      </c>
      <c r="H67" s="65">
        <f t="shared" si="14"/>
        <v>714.53797468354435</v>
      </c>
      <c r="I67" s="65">
        <f t="shared" si="14"/>
        <v>748.68838028169012</v>
      </c>
      <c r="J67" s="65">
        <f t="shared" si="14"/>
        <v>719.97837370242212</v>
      </c>
      <c r="K67" s="65">
        <f t="shared" si="14"/>
        <v>627.31045818779535</v>
      </c>
      <c r="L67" s="65">
        <f t="shared" si="14"/>
        <v>859.09282700421943</v>
      </c>
      <c r="M67" s="65">
        <f t="shared" si="14"/>
        <v>868.80440575590694</v>
      </c>
      <c r="N67" s="65">
        <f t="shared" si="14"/>
        <v>789.4848484848485</v>
      </c>
      <c r="O67" s="65">
        <f t="shared" si="14"/>
        <v>704.4348659003831</v>
      </c>
      <c r="P67" s="65">
        <f t="shared" si="14"/>
        <v>852.19791666666663</v>
      </c>
      <c r="Q67" s="65"/>
      <c r="R67" s="65">
        <f t="shared" si="2"/>
        <v>730.29606448126799</v>
      </c>
    </row>
    <row r="68" spans="1:18">
      <c r="A68" s="80">
        <v>2014</v>
      </c>
      <c r="B68" s="1"/>
      <c r="C68" s="65">
        <f t="shared" ref="C68:P68" si="15">C18*1000/C43</f>
        <v>674.37574316290136</v>
      </c>
      <c r="D68" s="65">
        <f t="shared" si="15"/>
        <v>701.15495922125751</v>
      </c>
      <c r="E68" s="65">
        <f t="shared" si="15"/>
        <v>732.1762257169288</v>
      </c>
      <c r="F68" s="65">
        <f t="shared" si="15"/>
        <v>817.4134917860888</v>
      </c>
      <c r="G68" s="65">
        <f t="shared" si="15"/>
        <v>628.82105263157894</v>
      </c>
      <c r="H68" s="65">
        <f t="shared" si="15"/>
        <v>715.75870646766168</v>
      </c>
      <c r="I68" s="65">
        <f t="shared" si="15"/>
        <v>760.2086956521739</v>
      </c>
      <c r="J68" s="65">
        <f t="shared" si="15"/>
        <v>727.0324508966695</v>
      </c>
      <c r="K68" s="65">
        <f t="shared" si="15"/>
        <v>630.79384366140141</v>
      </c>
      <c r="L68" s="65">
        <f t="shared" si="15"/>
        <v>873.75950241879752</v>
      </c>
      <c r="M68" s="65">
        <f t="shared" si="15"/>
        <v>891.5930599369085</v>
      </c>
      <c r="N68" s="65">
        <f t="shared" si="15"/>
        <v>791.48936170212767</v>
      </c>
      <c r="O68" s="65">
        <f t="shared" si="15"/>
        <v>715.75529411764705</v>
      </c>
      <c r="P68" s="65">
        <f t="shared" si="15"/>
        <v>864.3388429752066</v>
      </c>
      <c r="Q68" s="65"/>
      <c r="R68" s="65">
        <f t="shared" si="2"/>
        <v>743.89601186917332</v>
      </c>
    </row>
    <row r="69" spans="1:18">
      <c r="A69" s="80">
        <v>2015</v>
      </c>
      <c r="B69" s="1"/>
      <c r="C69" s="65">
        <f t="shared" ref="C69:P69" si="16">C19*1000/C44</f>
        <v>683.41661824520622</v>
      </c>
      <c r="D69" s="65">
        <f t="shared" si="16"/>
        <v>719.21432251416797</v>
      </c>
      <c r="E69" s="65">
        <f t="shared" si="16"/>
        <v>744.2840986202217</v>
      </c>
      <c r="F69" s="65">
        <f t="shared" si="16"/>
        <v>827.42837653478853</v>
      </c>
      <c r="G69" s="65">
        <f t="shared" si="16"/>
        <v>637.73388773388774</v>
      </c>
      <c r="H69" s="65">
        <f t="shared" si="16"/>
        <v>720.50091631032376</v>
      </c>
      <c r="I69" s="65">
        <f t="shared" si="16"/>
        <v>761.60377358490564</v>
      </c>
      <c r="J69" s="65">
        <f t="shared" si="16"/>
        <v>737.73378264532437</v>
      </c>
      <c r="K69" s="65">
        <f t="shared" si="16"/>
        <v>632.72817855719416</v>
      </c>
      <c r="L69" s="65">
        <f t="shared" si="16"/>
        <v>897.04206241519671</v>
      </c>
      <c r="M69" s="65">
        <f t="shared" si="16"/>
        <v>901.21243169398906</v>
      </c>
      <c r="N69" s="65">
        <f t="shared" si="16"/>
        <v>795.21341463414637</v>
      </c>
      <c r="O69" s="65">
        <f t="shared" si="16"/>
        <v>722.58969641214355</v>
      </c>
      <c r="P69" s="65">
        <f t="shared" si="16"/>
        <v>875.49641760491295</v>
      </c>
      <c r="Q69" s="65"/>
      <c r="R69" s="65">
        <f t="shared" si="2"/>
        <v>755.69271161064944</v>
      </c>
    </row>
    <row r="70" spans="1:18">
      <c r="A70" s="80">
        <v>2016</v>
      </c>
      <c r="B70" s="1"/>
      <c r="C70" s="65">
        <f t="shared" ref="C70:P70" si="17">C20*1000/C45</f>
        <v>698.30498866213156</v>
      </c>
      <c r="D70" s="65">
        <f t="shared" si="17"/>
        <v>736.68637564473522</v>
      </c>
      <c r="E70" s="65">
        <f t="shared" si="17"/>
        <v>757.25044169611306</v>
      </c>
      <c r="F70" s="65">
        <f t="shared" si="17"/>
        <v>849.62852404643445</v>
      </c>
      <c r="G70" s="65">
        <f t="shared" si="17"/>
        <v>638.89344262295083</v>
      </c>
      <c r="H70" s="65">
        <f t="shared" si="17"/>
        <v>735.20071899340928</v>
      </c>
      <c r="I70" s="65">
        <f t="shared" si="17"/>
        <v>765.27426160337552</v>
      </c>
      <c r="J70" s="65">
        <f t="shared" si="17"/>
        <v>750.48527581916221</v>
      </c>
      <c r="K70" s="65">
        <f t="shared" si="17"/>
        <v>643.40708831016252</v>
      </c>
      <c r="L70" s="65">
        <f t="shared" si="17"/>
        <v>942.13430851063833</v>
      </c>
      <c r="M70" s="65">
        <f t="shared" si="17"/>
        <v>905.79165974414354</v>
      </c>
      <c r="N70" s="65">
        <f t="shared" si="17"/>
        <v>787.29483282674767</v>
      </c>
      <c r="O70" s="65">
        <f t="shared" si="17"/>
        <v>739.10354101299868</v>
      </c>
      <c r="P70" s="65">
        <f t="shared" si="17"/>
        <v>890.70707070707067</v>
      </c>
      <c r="Q70" s="65"/>
      <c r="R70" s="65">
        <f t="shared" si="2"/>
        <v>770.30315244600956</v>
      </c>
    </row>
    <row r="71" spans="1:18">
      <c r="A71" s="80">
        <v>2017</v>
      </c>
      <c r="B71" s="1"/>
      <c r="C71" s="65">
        <f t="shared" ref="C71:P71" si="18">C21*1000/C46</f>
        <v>714.28807947019868</v>
      </c>
      <c r="D71" s="65">
        <f t="shared" si="18"/>
        <v>753.49332348778535</v>
      </c>
      <c r="E71" s="65">
        <f t="shared" si="18"/>
        <v>768.98064516129034</v>
      </c>
      <c r="F71" s="65">
        <f t="shared" si="18"/>
        <v>862.4751203852328</v>
      </c>
      <c r="G71" s="65">
        <f t="shared" si="18"/>
        <v>657.29674796747963</v>
      </c>
      <c r="H71" s="65">
        <f t="shared" si="18"/>
        <v>754.27813789039476</v>
      </c>
      <c r="I71" s="65">
        <f t="shared" si="18"/>
        <v>773.35</v>
      </c>
      <c r="J71" s="65">
        <f t="shared" si="18"/>
        <v>768.12525583299225</v>
      </c>
      <c r="K71" s="65">
        <f t="shared" si="18"/>
        <v>657.16573413081233</v>
      </c>
      <c r="L71" s="65">
        <f t="shared" si="18"/>
        <v>982.48528449967296</v>
      </c>
      <c r="M71" s="65">
        <f t="shared" si="18"/>
        <v>917.28634217808883</v>
      </c>
      <c r="N71" s="65">
        <f t="shared" si="18"/>
        <v>802.75229357798162</v>
      </c>
      <c r="O71" s="65">
        <f t="shared" si="18"/>
        <v>760.15734265734261</v>
      </c>
      <c r="P71" s="65">
        <f t="shared" si="18"/>
        <v>905.26526526526527</v>
      </c>
      <c r="Q71" s="65"/>
      <c r="R71" s="65">
        <f t="shared" si="2"/>
        <v>786.07637806727757</v>
      </c>
    </row>
    <row r="72" spans="1:18">
      <c r="A72" s="80">
        <v>2018</v>
      </c>
      <c r="B72" s="1"/>
      <c r="C72" s="65">
        <f t="shared" ref="C72:P72" si="19">C22*1000/C47</f>
        <v>725.13993541442414</v>
      </c>
      <c r="D72" s="65">
        <f t="shared" si="19"/>
        <v>757.43110949963739</v>
      </c>
      <c r="E72" s="65">
        <f t="shared" si="19"/>
        <v>777.81328847771238</v>
      </c>
      <c r="F72" s="65">
        <f t="shared" si="19"/>
        <v>873.19201995012463</v>
      </c>
      <c r="G72" s="65">
        <f t="shared" si="19"/>
        <v>671.55555555555554</v>
      </c>
      <c r="H72" s="65">
        <f t="shared" si="19"/>
        <v>767.90603248259856</v>
      </c>
      <c r="I72" s="65">
        <f t="shared" si="19"/>
        <v>781.80693069306926</v>
      </c>
      <c r="J72" s="65">
        <f t="shared" si="19"/>
        <v>783.17171717171721</v>
      </c>
      <c r="K72" s="65">
        <f t="shared" si="19"/>
        <v>669.50560943145081</v>
      </c>
      <c r="L72" s="65">
        <f t="shared" si="19"/>
        <v>1007.4517374517375</v>
      </c>
      <c r="M72" s="65">
        <f t="shared" si="19"/>
        <v>930.43834296724469</v>
      </c>
      <c r="N72" s="65">
        <f t="shared" si="19"/>
        <v>835.27777777777783</v>
      </c>
      <c r="O72" s="65">
        <f t="shared" si="19"/>
        <v>774.93191489361698</v>
      </c>
      <c r="P72" s="65">
        <f t="shared" si="19"/>
        <v>924.38805970149258</v>
      </c>
      <c r="Q72" s="65"/>
      <c r="R72" s="65">
        <f t="shared" si="2"/>
        <v>795.94640378806434</v>
      </c>
    </row>
    <row r="73" spans="1:18">
      <c r="A73" s="80">
        <v>2019</v>
      </c>
      <c r="B73" s="1"/>
      <c r="C73" s="65">
        <f t="shared" ref="C73:P73" si="20">C23*1000/C48</f>
        <v>732.24156118143458</v>
      </c>
      <c r="D73" s="65">
        <f t="shared" si="20"/>
        <v>759.97262719428738</v>
      </c>
      <c r="E73" s="65">
        <f t="shared" si="20"/>
        <v>786.13847104883575</v>
      </c>
      <c r="F73" s="65">
        <f t="shared" si="20"/>
        <v>878.63802559414989</v>
      </c>
      <c r="G73" s="65">
        <f t="shared" si="20"/>
        <v>685.6087824351298</v>
      </c>
      <c r="H73" s="65">
        <f t="shared" si="20"/>
        <v>779.48029697315815</v>
      </c>
      <c r="I73" s="65">
        <f t="shared" si="20"/>
        <v>800.80618892508141</v>
      </c>
      <c r="J73" s="65">
        <f t="shared" si="20"/>
        <v>797.47204472843453</v>
      </c>
      <c r="K73" s="65">
        <f t="shared" si="20"/>
        <v>679.16635373638758</v>
      </c>
      <c r="L73" s="65">
        <f t="shared" si="20"/>
        <v>1012.8905755850727</v>
      </c>
      <c r="M73" s="65">
        <f t="shared" si="20"/>
        <v>936.28973588486474</v>
      </c>
      <c r="N73" s="65">
        <f t="shared" si="20"/>
        <v>860.18575851393189</v>
      </c>
      <c r="O73" s="65">
        <f t="shared" si="20"/>
        <v>786.10763454317896</v>
      </c>
      <c r="P73" s="65">
        <f t="shared" si="20"/>
        <v>941.32019704433503</v>
      </c>
      <c r="Q73" s="65"/>
      <c r="R73" s="65">
        <f t="shared" si="2"/>
        <v>803.00230993271066</v>
      </c>
    </row>
    <row r="74" spans="1:18">
      <c r="A74" s="80">
        <v>2020</v>
      </c>
      <c r="B74" s="1"/>
      <c r="C74" s="65">
        <f t="shared" ref="C74:P74" si="21">C24*1000/C49</f>
        <v>738.3504624871531</v>
      </c>
      <c r="D74" s="65">
        <f t="shared" si="21"/>
        <v>738.28122270742358</v>
      </c>
      <c r="E74" s="65">
        <f t="shared" si="21"/>
        <v>788.03503120595929</v>
      </c>
      <c r="F74" s="65">
        <f t="shared" si="21"/>
        <v>878.40794544915502</v>
      </c>
      <c r="G74" s="65">
        <f t="shared" si="21"/>
        <v>702.54437869822482</v>
      </c>
      <c r="H74" s="65">
        <f t="shared" si="21"/>
        <v>786.46696528555435</v>
      </c>
      <c r="I74" s="65">
        <f t="shared" si="21"/>
        <v>808.60353130016051</v>
      </c>
      <c r="J74" s="65">
        <f t="shared" si="21"/>
        <v>808.10066850176952</v>
      </c>
      <c r="K74" s="65">
        <f t="shared" si="21"/>
        <v>683.32472324723244</v>
      </c>
      <c r="L74" s="65">
        <f t="shared" si="21"/>
        <v>994.06947890818856</v>
      </c>
      <c r="M74" s="65">
        <f t="shared" si="21"/>
        <v>924.63848893017496</v>
      </c>
      <c r="N74" s="65">
        <f t="shared" si="21"/>
        <v>884.66049382716051</v>
      </c>
      <c r="O74" s="65">
        <f t="shared" si="21"/>
        <v>787.0322054626987</v>
      </c>
      <c r="P74" s="65">
        <f t="shared" si="21"/>
        <v>952.56335282651071</v>
      </c>
      <c r="Q74" s="65"/>
      <c r="R74" s="65">
        <f t="shared" si="2"/>
        <v>796.42543816511591</v>
      </c>
    </row>
    <row r="75" spans="1:18">
      <c r="A75" s="106">
        <v>2021</v>
      </c>
      <c r="B75" s="65"/>
      <c r="C75" s="65">
        <f>C25*1000/C50</f>
        <v>752.97625063163218</v>
      </c>
      <c r="D75" s="65">
        <f>D25*1000/D50</f>
        <v>733.39065050128238</v>
      </c>
      <c r="E75" s="65">
        <f>E25*1000/E50</f>
        <v>784.2450592885375</v>
      </c>
      <c r="F75" s="65">
        <f>F24*1000/F49</f>
        <v>878.40794544915502</v>
      </c>
      <c r="G75" s="65">
        <f t="shared" ref="G75:P75" si="22">G25*1000/G50</f>
        <v>714.38834951456306</v>
      </c>
      <c r="H75" s="65">
        <f t="shared" si="22"/>
        <v>785.33333333333337</v>
      </c>
      <c r="I75" s="65">
        <f t="shared" si="22"/>
        <v>809.83386075949363</v>
      </c>
      <c r="J75" s="65">
        <f t="shared" si="22"/>
        <v>820.45224171539962</v>
      </c>
      <c r="K75" s="65">
        <f t="shared" si="22"/>
        <v>679.709323583181</v>
      </c>
      <c r="L75" s="65">
        <f t="shared" si="22"/>
        <v>969.13467397928093</v>
      </c>
      <c r="M75" s="65">
        <f t="shared" si="22"/>
        <v>922.71314250538626</v>
      </c>
      <c r="N75" s="65">
        <f t="shared" si="22"/>
        <v>880.33639143730886</v>
      </c>
      <c r="O75" s="65">
        <f t="shared" si="22"/>
        <v>1028.1597081475477</v>
      </c>
      <c r="P75" s="65">
        <f t="shared" si="22"/>
        <v>948.97760467380715</v>
      </c>
      <c r="Q75" s="65"/>
      <c r="R75" s="65">
        <f t="shared" si="2"/>
        <v>807.7554765902612</v>
      </c>
    </row>
    <row r="76" spans="1:18">
      <c r="A76" s="80"/>
      <c r="B76" s="1"/>
      <c r="C76" s="79"/>
      <c r="D76" s="79"/>
      <c r="E76" s="79"/>
      <c r="F76" s="79"/>
      <c r="G76" s="79"/>
      <c r="H76" s="79"/>
      <c r="I76" s="79"/>
      <c r="J76" s="51"/>
      <c r="K76" s="79"/>
      <c r="L76" s="79"/>
      <c r="M76" s="79"/>
      <c r="N76" s="79"/>
      <c r="O76" s="79"/>
      <c r="P76" s="79"/>
      <c r="Q76" s="1"/>
      <c r="R76" s="79"/>
    </row>
    <row r="77" spans="1:18">
      <c r="A77" s="80"/>
      <c r="B77" s="1"/>
      <c r="C77" s="73"/>
      <c r="D77" s="73"/>
      <c r="E77" s="73"/>
      <c r="F77" s="73"/>
      <c r="G77" s="73"/>
      <c r="H77" s="73"/>
      <c r="I77" s="73"/>
      <c r="J77" s="73"/>
      <c r="K77" s="73"/>
      <c r="L77" s="73"/>
      <c r="M77" s="73"/>
      <c r="N77" s="73"/>
      <c r="O77" s="73"/>
      <c r="P77" s="73"/>
      <c r="Q77" s="1"/>
      <c r="R77" s="73"/>
    </row>
    <row r="78" spans="1:18">
      <c r="A78" s="80"/>
      <c r="B78" s="1"/>
      <c r="C78" s="73"/>
      <c r="D78" s="73"/>
      <c r="E78" s="73"/>
      <c r="F78" s="73"/>
      <c r="G78" s="73"/>
      <c r="H78" s="73"/>
      <c r="I78" s="73"/>
      <c r="J78" s="73"/>
      <c r="K78" s="73"/>
      <c r="L78" s="73"/>
      <c r="M78" s="73"/>
      <c r="N78" s="73"/>
      <c r="O78" s="73"/>
      <c r="P78" s="73"/>
      <c r="Q78" s="1"/>
      <c r="R78" s="73"/>
    </row>
    <row r="79" spans="1:18">
      <c r="A79" s="80"/>
      <c r="B79" s="1"/>
      <c r="C79" s="73"/>
      <c r="D79" s="73"/>
      <c r="E79" s="73"/>
      <c r="F79" s="73"/>
      <c r="G79" s="73"/>
      <c r="H79" s="73"/>
      <c r="I79" s="73"/>
      <c r="J79" s="73"/>
      <c r="K79" s="73"/>
      <c r="L79" s="73"/>
      <c r="M79" s="73"/>
      <c r="N79" s="73"/>
      <c r="O79" s="73"/>
      <c r="P79" s="73"/>
      <c r="Q79" s="1"/>
      <c r="R79" s="73"/>
    </row>
    <row r="80" spans="1:18">
      <c r="A80" s="80"/>
      <c r="B80" s="1"/>
      <c r="C80" s="73"/>
      <c r="D80" s="73"/>
      <c r="E80" s="73"/>
      <c r="F80" s="73"/>
      <c r="G80" s="73"/>
      <c r="H80" s="73"/>
      <c r="I80" s="73"/>
      <c r="J80" s="73"/>
      <c r="K80" s="73"/>
      <c r="L80" s="73"/>
      <c r="M80" s="73"/>
      <c r="N80" s="73"/>
      <c r="O80" s="73"/>
      <c r="P80" s="73"/>
      <c r="Q80" s="1"/>
      <c r="R80" s="73"/>
    </row>
    <row r="81" spans="1:18">
      <c r="A81" s="80"/>
      <c r="B81" s="1"/>
      <c r="C81" s="73"/>
      <c r="D81" s="73"/>
      <c r="E81" s="73"/>
      <c r="F81" s="73"/>
      <c r="G81" s="73"/>
      <c r="H81" s="73"/>
      <c r="I81" s="73"/>
      <c r="J81" s="73"/>
      <c r="K81" s="73"/>
      <c r="L81" s="73"/>
      <c r="M81" s="73"/>
      <c r="N81" s="73"/>
      <c r="O81" s="73"/>
      <c r="P81" s="73"/>
      <c r="Q81" s="1"/>
      <c r="R81" s="73"/>
    </row>
    <row r="82" spans="1:18">
      <c r="A82" s="80"/>
      <c r="B82" s="1"/>
      <c r="C82" s="73"/>
      <c r="D82" s="73"/>
      <c r="E82" s="73"/>
      <c r="F82" s="73"/>
      <c r="G82" s="73"/>
      <c r="H82" s="73"/>
      <c r="I82" s="73"/>
      <c r="J82" s="73"/>
      <c r="K82" s="73"/>
      <c r="L82" s="73"/>
      <c r="M82" s="73"/>
      <c r="N82" s="73"/>
      <c r="O82" s="73"/>
      <c r="P82" s="73"/>
      <c r="Q82" s="1"/>
      <c r="R82" s="73"/>
    </row>
    <row r="83" spans="1:18">
      <c r="A83" s="80"/>
      <c r="B83" s="1"/>
      <c r="C83" s="73"/>
      <c r="D83" s="73"/>
      <c r="E83" s="73"/>
      <c r="F83" s="73"/>
      <c r="G83" s="73"/>
      <c r="H83" s="73"/>
      <c r="I83" s="73"/>
      <c r="J83" s="73"/>
      <c r="K83" s="73"/>
      <c r="L83" s="73"/>
      <c r="M83" s="73"/>
      <c r="N83" s="73"/>
      <c r="O83" s="73"/>
      <c r="P83" s="73"/>
      <c r="Q83" s="1"/>
      <c r="R83" s="73"/>
    </row>
    <row r="84" spans="1:18">
      <c r="A84" s="80"/>
      <c r="B84" s="1"/>
      <c r="C84" s="73"/>
      <c r="D84" s="73"/>
      <c r="E84" s="73"/>
      <c r="F84" s="73"/>
      <c r="G84" s="73"/>
      <c r="H84" s="73"/>
      <c r="I84" s="73"/>
      <c r="J84" s="73"/>
      <c r="K84" s="73"/>
      <c r="L84" s="73"/>
      <c r="M84" s="73"/>
      <c r="N84" s="73"/>
      <c r="O84" s="73"/>
      <c r="P84" s="73"/>
      <c r="Q84" s="1"/>
      <c r="R84" s="73"/>
    </row>
    <row r="85" spans="1:18">
      <c r="A85" s="80"/>
      <c r="B85" s="1"/>
      <c r="C85" s="73"/>
      <c r="D85" s="73"/>
      <c r="E85" s="73"/>
      <c r="F85" s="73"/>
      <c r="G85" s="73"/>
      <c r="H85" s="73"/>
      <c r="I85" s="73"/>
      <c r="J85" s="73"/>
      <c r="K85" s="73"/>
      <c r="L85" s="73"/>
      <c r="M85" s="73"/>
      <c r="N85" s="73"/>
      <c r="O85" s="73"/>
      <c r="P85" s="73"/>
      <c r="Q85" s="1"/>
      <c r="R85" s="73"/>
    </row>
    <row r="86" spans="1:18">
      <c r="A86" s="80"/>
      <c r="B86" s="1"/>
      <c r="C86" s="73"/>
      <c r="D86" s="73"/>
      <c r="E86" s="73"/>
      <c r="F86" s="73"/>
      <c r="G86" s="73"/>
      <c r="H86" s="73"/>
      <c r="I86" s="73"/>
      <c r="J86" s="73"/>
      <c r="K86" s="73"/>
      <c r="L86" s="73"/>
      <c r="M86" s="73"/>
      <c r="N86" s="73"/>
      <c r="O86" s="73"/>
      <c r="P86" s="73"/>
      <c r="Q86" s="1"/>
      <c r="R86" s="73"/>
    </row>
    <row r="87" spans="1:18">
      <c r="A87" s="80"/>
      <c r="B87" s="1"/>
      <c r="C87" s="73"/>
      <c r="D87" s="73"/>
      <c r="E87" s="73"/>
      <c r="F87" s="73"/>
      <c r="G87" s="73"/>
      <c r="H87" s="73"/>
      <c r="I87" s="73"/>
      <c r="J87" s="73"/>
      <c r="K87" s="73"/>
      <c r="L87" s="73"/>
      <c r="M87" s="73"/>
      <c r="N87" s="73"/>
      <c r="O87" s="73"/>
      <c r="P87" s="73"/>
      <c r="Q87" s="1"/>
      <c r="R87" s="73"/>
    </row>
    <row r="88" spans="1:18">
      <c r="A88" s="80"/>
      <c r="B88" s="1"/>
      <c r="C88" s="73"/>
      <c r="D88" s="73"/>
      <c r="E88" s="73"/>
      <c r="F88" s="73"/>
      <c r="G88" s="73"/>
      <c r="H88" s="73"/>
      <c r="I88" s="73"/>
      <c r="J88" s="73"/>
      <c r="K88" s="73"/>
      <c r="L88" s="73"/>
      <c r="M88" s="73"/>
      <c r="N88" s="73"/>
      <c r="O88" s="73"/>
      <c r="P88" s="73"/>
      <c r="Q88" s="1"/>
      <c r="R88" s="73"/>
    </row>
    <row r="89" spans="1:18">
      <c r="A89" s="80"/>
      <c r="B89" s="1"/>
      <c r="C89" s="73"/>
      <c r="D89" s="73"/>
      <c r="E89" s="73"/>
      <c r="F89" s="73"/>
      <c r="G89" s="73"/>
      <c r="H89" s="73"/>
      <c r="I89" s="73"/>
      <c r="J89" s="73"/>
      <c r="K89" s="73"/>
      <c r="L89" s="73"/>
      <c r="M89" s="73"/>
      <c r="N89" s="73"/>
      <c r="O89" s="73"/>
      <c r="P89" s="73"/>
      <c r="Q89" s="1"/>
      <c r="R89" s="73"/>
    </row>
    <row r="90" spans="1:18">
      <c r="A90" s="80"/>
      <c r="B90" s="1"/>
      <c r="C90" s="73"/>
      <c r="D90" s="73"/>
      <c r="E90" s="73"/>
      <c r="F90" s="73"/>
      <c r="G90" s="73"/>
      <c r="H90" s="73"/>
      <c r="I90" s="73"/>
      <c r="J90" s="73"/>
      <c r="K90" s="73"/>
      <c r="L90" s="73"/>
      <c r="M90" s="73"/>
      <c r="N90" s="73"/>
      <c r="O90" s="73"/>
      <c r="P90" s="73"/>
      <c r="Q90" s="1"/>
      <c r="R90" s="73"/>
    </row>
    <row r="91" spans="1:18">
      <c r="A91" s="80"/>
      <c r="B91" s="1"/>
      <c r="C91" s="73"/>
      <c r="D91" s="73"/>
      <c r="E91" s="73"/>
      <c r="F91" s="73"/>
      <c r="G91" s="73"/>
      <c r="H91" s="73"/>
      <c r="I91" s="73"/>
      <c r="J91" s="73"/>
      <c r="K91" s="73"/>
      <c r="L91" s="73"/>
      <c r="M91" s="73"/>
      <c r="N91" s="73"/>
      <c r="O91" s="73"/>
      <c r="P91" s="73"/>
      <c r="Q91" s="1"/>
      <c r="R91" s="73"/>
    </row>
    <row r="92" spans="1:18">
      <c r="A92" s="80"/>
      <c r="B92" s="1"/>
      <c r="C92" s="73"/>
      <c r="D92" s="73"/>
      <c r="E92" s="73"/>
      <c r="F92" s="73"/>
      <c r="G92" s="73"/>
      <c r="H92" s="73"/>
      <c r="I92" s="73"/>
      <c r="J92" s="73"/>
      <c r="K92" s="73"/>
      <c r="L92" s="73"/>
      <c r="M92" s="73"/>
      <c r="N92" s="73"/>
      <c r="O92" s="73"/>
      <c r="P92" s="73"/>
      <c r="Q92" s="1"/>
      <c r="R92" s="73"/>
    </row>
    <row r="93" spans="1:18">
      <c r="A93" s="80"/>
      <c r="B93" s="1"/>
      <c r="C93" s="73"/>
      <c r="D93" s="73"/>
      <c r="E93" s="73"/>
      <c r="F93" s="73"/>
      <c r="G93" s="73"/>
      <c r="H93" s="73"/>
      <c r="I93" s="73"/>
      <c r="J93" s="73"/>
      <c r="K93" s="73"/>
      <c r="L93" s="73"/>
      <c r="M93" s="73"/>
      <c r="N93" s="73"/>
      <c r="O93" s="73"/>
      <c r="P93" s="73"/>
      <c r="Q93" s="1"/>
      <c r="R93" s="73"/>
    </row>
    <row r="94" spans="1:18">
      <c r="A94" s="80"/>
      <c r="B94" s="1"/>
      <c r="C94" s="73"/>
      <c r="D94" s="73"/>
      <c r="E94" s="73"/>
      <c r="F94" s="73"/>
      <c r="G94" s="73"/>
      <c r="H94" s="73"/>
      <c r="I94" s="73"/>
      <c r="J94" s="73"/>
      <c r="K94" s="73"/>
      <c r="L94" s="73"/>
      <c r="M94" s="73"/>
      <c r="N94" s="73"/>
      <c r="O94" s="73"/>
      <c r="P94" s="73"/>
      <c r="Q94" s="1"/>
      <c r="R94" s="73"/>
    </row>
  </sheetData>
  <mergeCells count="1">
    <mergeCell ref="L1:M1"/>
  </mergeCells>
  <hyperlinks>
    <hyperlink ref="L1:M1" location="Contents!A1" display="Back to Contents"/>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45"/>
  <sheetViews>
    <sheetView workbookViewId="0">
      <selection activeCell="K34" sqref="K34"/>
    </sheetView>
  </sheetViews>
  <sheetFormatPr defaultColWidth="8.85546875" defaultRowHeight="12.75"/>
  <cols>
    <col min="1" max="1" width="12.140625" style="112" customWidth="1"/>
    <col min="2" max="2" width="15.5703125" style="1" customWidth="1"/>
    <col min="3" max="3" width="8.85546875" style="1"/>
  </cols>
  <sheetData>
    <row r="1" spans="1:20" ht="25.5" customHeight="1">
      <c r="A1" s="111" t="s">
        <v>192</v>
      </c>
      <c r="B1" s="31"/>
      <c r="C1" s="31"/>
      <c r="D1" s="13"/>
      <c r="E1" s="13"/>
      <c r="F1" s="13"/>
      <c r="G1" s="13"/>
      <c r="H1" s="13"/>
      <c r="I1" s="13"/>
      <c r="J1" s="13"/>
      <c r="K1" s="13"/>
      <c r="L1" s="13"/>
      <c r="M1" s="212" t="s">
        <v>249</v>
      </c>
      <c r="N1" s="212"/>
      <c r="O1" s="13"/>
      <c r="P1" s="13"/>
      <c r="Q1" s="13"/>
      <c r="R1" s="13"/>
      <c r="S1" s="13"/>
      <c r="T1" s="13"/>
    </row>
    <row r="2" spans="1:20" ht="12.75" customHeight="1">
      <c r="A2" s="43"/>
      <c r="B2" s="32" t="s">
        <v>213</v>
      </c>
      <c r="C2" s="32" t="s">
        <v>216</v>
      </c>
    </row>
    <row r="3" spans="1:20">
      <c r="A3" s="43" t="s">
        <v>472</v>
      </c>
      <c r="B3" s="81" t="s">
        <v>440</v>
      </c>
      <c r="C3" s="81">
        <v>9.8000000000000007</v>
      </c>
    </row>
    <row r="4" spans="1:20">
      <c r="A4" s="43">
        <v>2010</v>
      </c>
      <c r="B4" s="81">
        <v>2010</v>
      </c>
      <c r="C4" s="81">
        <v>10.9</v>
      </c>
    </row>
    <row r="5" spans="1:20">
      <c r="A5" s="43" t="s">
        <v>457</v>
      </c>
      <c r="B5" s="81"/>
      <c r="C5" s="81">
        <v>11.2</v>
      </c>
    </row>
    <row r="6" spans="1:20">
      <c r="A6" s="43" t="s">
        <v>459</v>
      </c>
      <c r="B6" s="81">
        <v>2012</v>
      </c>
      <c r="C6" s="81">
        <v>11.3</v>
      </c>
    </row>
    <row r="7" spans="1:20">
      <c r="A7" s="43" t="s">
        <v>458</v>
      </c>
      <c r="B7" s="81"/>
      <c r="C7" s="81">
        <v>11.4</v>
      </c>
    </row>
    <row r="8" spans="1:20">
      <c r="A8" s="43"/>
      <c r="B8" s="81">
        <v>2014</v>
      </c>
      <c r="C8" s="81">
        <v>11.4</v>
      </c>
    </row>
    <row r="9" spans="1:20">
      <c r="A9" s="43">
        <v>2015</v>
      </c>
      <c r="B9" s="81"/>
      <c r="C9" s="81">
        <v>11.5</v>
      </c>
    </row>
    <row r="10" spans="1:20">
      <c r="A10" s="43"/>
      <c r="B10" s="81" t="s">
        <v>529</v>
      </c>
      <c r="C10" s="81">
        <v>11.6</v>
      </c>
    </row>
    <row r="11" spans="1:20">
      <c r="A11" s="43"/>
      <c r="B11" s="81">
        <v>2019</v>
      </c>
      <c r="C11" s="81">
        <v>11.8</v>
      </c>
      <c r="D11" s="93" t="s">
        <v>623</v>
      </c>
    </row>
    <row r="12" spans="1:20">
      <c r="A12" s="43" t="s">
        <v>533</v>
      </c>
      <c r="B12" s="81">
        <v>2005</v>
      </c>
      <c r="C12" s="81">
        <v>7.6</v>
      </c>
    </row>
    <row r="13" spans="1:20">
      <c r="A13" s="43">
        <v>2009</v>
      </c>
      <c r="B13" s="81"/>
      <c r="C13" s="81">
        <v>8.6</v>
      </c>
    </row>
    <row r="14" spans="1:20">
      <c r="A14" s="43"/>
      <c r="B14" s="81">
        <v>2011</v>
      </c>
      <c r="C14" s="81">
        <v>9.1999999999999993</v>
      </c>
    </row>
    <row r="15" spans="1:20">
      <c r="A15" s="43" t="s">
        <v>333</v>
      </c>
      <c r="B15" s="81" t="s">
        <v>522</v>
      </c>
      <c r="C15" s="81">
        <v>9.6</v>
      </c>
    </row>
    <row r="16" spans="1:20">
      <c r="A16" s="43"/>
      <c r="B16" s="81" t="s">
        <v>622</v>
      </c>
      <c r="C16" s="81">
        <v>9.7100000000000009</v>
      </c>
      <c r="D16" s="93" t="s">
        <v>623</v>
      </c>
    </row>
    <row r="17" spans="1:4">
      <c r="A17" s="43" t="s">
        <v>526</v>
      </c>
      <c r="B17" s="169" t="s">
        <v>439</v>
      </c>
      <c r="C17" s="81">
        <v>10.1</v>
      </c>
    </row>
    <row r="18" spans="1:4">
      <c r="A18" s="43">
        <v>2010</v>
      </c>
      <c r="B18" s="81"/>
      <c r="C18" s="81">
        <v>9.9</v>
      </c>
    </row>
    <row r="19" spans="1:4">
      <c r="A19" s="43"/>
      <c r="B19" s="81">
        <v>2011</v>
      </c>
      <c r="C19" s="81">
        <v>10</v>
      </c>
    </row>
    <row r="20" spans="1:4">
      <c r="A20" s="43"/>
      <c r="B20" s="81"/>
      <c r="C20" s="81">
        <v>10</v>
      </c>
    </row>
    <row r="21" spans="1:4">
      <c r="A21" s="43"/>
      <c r="B21" s="81">
        <v>2013</v>
      </c>
      <c r="C21" s="81">
        <v>10</v>
      </c>
    </row>
    <row r="22" spans="1:4">
      <c r="A22" s="43"/>
      <c r="B22" s="81"/>
      <c r="C22" s="81">
        <v>9.8000000000000007</v>
      </c>
    </row>
    <row r="23" spans="1:4">
      <c r="A23" s="43"/>
      <c r="B23" s="81"/>
      <c r="C23" s="81">
        <v>10.1</v>
      </c>
    </row>
    <row r="24" spans="1:4">
      <c r="A24" s="43" t="s">
        <v>528</v>
      </c>
      <c r="B24" s="81" t="s">
        <v>525</v>
      </c>
      <c r="C24" s="81">
        <v>10.1</v>
      </c>
    </row>
    <row r="25" spans="1:4">
      <c r="A25" s="43"/>
      <c r="B25" s="81" t="s">
        <v>625</v>
      </c>
      <c r="C25" s="81">
        <v>10.4</v>
      </c>
      <c r="D25" s="93" t="s">
        <v>624</v>
      </c>
    </row>
    <row r="26" spans="1:4">
      <c r="A26" s="43">
        <v>2002</v>
      </c>
      <c r="B26" s="81">
        <v>2002</v>
      </c>
      <c r="C26" s="170">
        <f>'2.1, 2.2, 2.3,2.4'!AC6</f>
        <v>12.063456342339258</v>
      </c>
    </row>
    <row r="27" spans="1:4">
      <c r="A27" s="43">
        <v>2010</v>
      </c>
      <c r="B27" s="81"/>
      <c r="C27" s="170">
        <f>'2.1, 2.2, 2.3,2.4'!AC14</f>
        <v>13.493555086470359</v>
      </c>
    </row>
    <row r="28" spans="1:4">
      <c r="A28" s="43">
        <v>2011</v>
      </c>
      <c r="B28" s="81"/>
      <c r="C28" s="170">
        <f>'2.1, 2.2, 2.3,2.4'!AC15</f>
        <v>13.753549875828414</v>
      </c>
    </row>
    <row r="29" spans="1:4">
      <c r="A29" s="43">
        <v>2012</v>
      </c>
      <c r="B29" s="81">
        <v>2012</v>
      </c>
      <c r="C29" s="170">
        <f>'2.1, 2.2, 2.3,2.4'!AC16</f>
        <v>13.969651744633845</v>
      </c>
    </row>
    <row r="30" spans="1:4">
      <c r="A30" s="43">
        <v>2013</v>
      </c>
      <c r="B30" s="81"/>
      <c r="C30" s="170">
        <f>'2.1, 2.2, 2.3,2.4'!AC17</f>
        <v>14.086217734527445</v>
      </c>
    </row>
    <row r="31" spans="1:4">
      <c r="A31" s="43">
        <v>2014</v>
      </c>
      <c r="B31" s="81">
        <v>2014</v>
      </c>
      <c r="C31" s="170">
        <f>'2.1, 2.2, 2.3,2.4'!AC18</f>
        <v>14.103534750516856</v>
      </c>
    </row>
    <row r="32" spans="1:4">
      <c r="A32" s="43">
        <v>2015</v>
      </c>
      <c r="B32" s="81"/>
      <c r="C32" s="170">
        <f>'2.1, 2.2, 2.3,2.4'!AC19</f>
        <v>14.092467729005653</v>
      </c>
    </row>
    <row r="33" spans="1:12">
      <c r="A33" s="43">
        <v>2016</v>
      </c>
      <c r="B33" s="81">
        <v>2016</v>
      </c>
      <c r="C33" s="170">
        <f>'2.1, 2.2, 2.3,2.4'!AC20</f>
        <v>14.087509002151416</v>
      </c>
    </row>
    <row r="34" spans="1:12">
      <c r="A34" s="43">
        <v>2017</v>
      </c>
      <c r="B34" s="81"/>
      <c r="C34" s="170">
        <f>'2.1, 2.2, 2.3,2.4'!AC21</f>
        <v>14.032965339383408</v>
      </c>
    </row>
    <row r="35" spans="1:12">
      <c r="A35" s="43">
        <v>2018</v>
      </c>
      <c r="B35" s="81" t="s">
        <v>545</v>
      </c>
      <c r="C35" s="170">
        <f>'2.1, 2.2, 2.3,2.4'!AC22</f>
        <v>14.018298028858501</v>
      </c>
      <c r="L35" s="25"/>
    </row>
    <row r="36" spans="1:12">
      <c r="A36" s="80"/>
      <c r="B36" s="81"/>
      <c r="C36" s="4"/>
      <c r="L36" s="25"/>
    </row>
    <row r="37" spans="1:12">
      <c r="A37" s="80"/>
      <c r="B37" s="81"/>
      <c r="C37" s="4"/>
      <c r="L37" s="25"/>
    </row>
    <row r="38" spans="1:12">
      <c r="A38" s="112" t="s">
        <v>532</v>
      </c>
      <c r="L38" s="25"/>
    </row>
    <row r="39" spans="1:12">
      <c r="A39" s="112" t="s">
        <v>347</v>
      </c>
      <c r="C39" s="1" t="s">
        <v>348</v>
      </c>
      <c r="L39" s="25"/>
    </row>
    <row r="40" spans="1:12">
      <c r="A40" s="112" t="s">
        <v>405</v>
      </c>
      <c r="C40" s="1" t="s">
        <v>406</v>
      </c>
      <c r="L40" s="25"/>
    </row>
    <row r="41" spans="1:12">
      <c r="A41" s="112" t="s">
        <v>522</v>
      </c>
      <c r="C41" s="1" t="s">
        <v>524</v>
      </c>
      <c r="G41" s="93" t="s">
        <v>523</v>
      </c>
      <c r="L41" s="25"/>
    </row>
    <row r="42" spans="1:12">
      <c r="A42" s="112" t="s">
        <v>531</v>
      </c>
      <c r="C42" s="1" t="s">
        <v>349</v>
      </c>
      <c r="G42" s="93" t="s">
        <v>530</v>
      </c>
      <c r="L42" s="25"/>
    </row>
    <row r="43" spans="1:12">
      <c r="A43" s="112" t="s">
        <v>526</v>
      </c>
      <c r="C43" s="171" t="s">
        <v>527</v>
      </c>
      <c r="L43" s="25"/>
    </row>
    <row r="44" spans="1:12">
      <c r="L44" s="25"/>
    </row>
    <row r="45" spans="1:12">
      <c r="L45" s="25"/>
    </row>
  </sheetData>
  <mergeCells count="1">
    <mergeCell ref="M1:N1"/>
  </mergeCells>
  <phoneticPr fontId="6" type="noConversion"/>
  <hyperlinks>
    <hyperlink ref="M1:N1" location="Contents!A1" display="Back to Contents"/>
    <hyperlink ref="G41" r:id="rId1"/>
    <hyperlink ref="C43" r:id="rId2"/>
    <hyperlink ref="D16" r:id="rId3"/>
    <hyperlink ref="D11" r:id="rId4"/>
    <hyperlink ref="D25" r:id="rId5"/>
  </hyperlinks>
  <pageMargins left="0.75" right="0.75" top="1" bottom="1" header="0.5" footer="0.5"/>
  <pageSetup paperSize="9" orientation="landscape" r:id="rId6"/>
  <headerFooter alignWithMargins="0"/>
  <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J29"/>
  <sheetViews>
    <sheetView zoomScale="85" zoomScaleNormal="85" workbookViewId="0">
      <selection activeCell="AD34" sqref="AD34"/>
    </sheetView>
  </sheetViews>
  <sheetFormatPr defaultColWidth="8.85546875" defaultRowHeight="12.75"/>
  <cols>
    <col min="1" max="1" width="6.28515625" style="112" bestFit="1" customWidth="1"/>
    <col min="2" max="2" width="10.42578125" customWidth="1"/>
    <col min="3" max="3" width="11.28515625" customWidth="1"/>
    <col min="4" max="4" width="9.42578125" bestFit="1" customWidth="1"/>
    <col min="5" max="5" width="9.7109375" customWidth="1"/>
    <col min="6" max="6" width="10.42578125" customWidth="1"/>
    <col min="7" max="7" width="9.28515625" bestFit="1" customWidth="1"/>
    <col min="8" max="9" width="8.85546875" customWidth="1"/>
    <col min="10" max="10" width="10.42578125" customWidth="1"/>
    <col min="11" max="11" width="12" customWidth="1"/>
    <col min="12" max="13" width="8.85546875" customWidth="1"/>
    <col min="14" max="14" width="5.7109375" customWidth="1"/>
    <col min="15" max="18" width="15.42578125" customWidth="1"/>
    <col min="19" max="20" width="10.5703125" style="1" customWidth="1"/>
    <col min="21" max="21" width="8.85546875" style="1" customWidth="1"/>
    <col min="22" max="22" width="11.28515625" style="1" customWidth="1"/>
    <col min="23" max="23" width="8.85546875" style="1" customWidth="1"/>
    <col min="24" max="24" width="11.28515625" style="1" customWidth="1"/>
    <col min="25" max="25" width="5.7109375" style="1" customWidth="1"/>
    <col min="26" max="28" width="8.85546875" style="1" customWidth="1"/>
    <col min="29" max="29" width="11.5703125" style="1" customWidth="1"/>
    <col min="30" max="31" width="17.28515625" style="1" customWidth="1"/>
    <col min="32" max="36" width="11.5703125" style="1" customWidth="1"/>
  </cols>
  <sheetData>
    <row r="1" spans="1:36" s="112" customFormat="1" ht="29.25" customHeight="1">
      <c r="B1" s="111" t="s">
        <v>633</v>
      </c>
      <c r="C1" s="166"/>
      <c r="D1" s="166"/>
      <c r="E1" s="166"/>
      <c r="F1" s="166"/>
      <c r="G1" s="166"/>
      <c r="H1" s="166"/>
      <c r="I1" s="166"/>
      <c r="J1" s="166"/>
      <c r="K1" s="166"/>
      <c r="L1" s="166"/>
      <c r="M1" s="166"/>
      <c r="O1" s="111" t="s">
        <v>193</v>
      </c>
      <c r="P1" s="166"/>
      <c r="Q1" s="166"/>
      <c r="R1" s="166"/>
      <c r="S1" s="166"/>
      <c r="T1" s="166"/>
      <c r="U1" s="166"/>
      <c r="V1" s="166"/>
      <c r="W1" s="166"/>
      <c r="X1" s="166"/>
      <c r="Z1" s="166"/>
      <c r="AA1" s="166"/>
      <c r="AB1" s="166"/>
      <c r="AC1" s="166"/>
      <c r="AD1" s="166"/>
      <c r="AE1" s="166"/>
      <c r="AF1" s="166"/>
      <c r="AG1" s="166"/>
      <c r="AH1" s="216" t="s">
        <v>249</v>
      </c>
      <c r="AI1" s="216"/>
      <c r="AJ1" s="166"/>
    </row>
    <row r="2" spans="1:36" ht="21.75" customHeight="1">
      <c r="A2" s="139"/>
      <c r="B2" s="213" t="s">
        <v>232</v>
      </c>
      <c r="C2" s="214"/>
      <c r="D2" s="214"/>
      <c r="E2" s="214"/>
      <c r="F2" s="214"/>
      <c r="G2" s="214"/>
      <c r="H2" s="215"/>
      <c r="I2" s="215"/>
      <c r="J2" s="215"/>
      <c r="K2" s="215"/>
      <c r="L2" s="215"/>
      <c r="M2" s="215"/>
      <c r="O2" s="213" t="s">
        <v>59</v>
      </c>
      <c r="P2" s="214"/>
      <c r="Q2" s="214"/>
      <c r="R2" s="214"/>
      <c r="S2" s="214"/>
      <c r="T2" s="214"/>
      <c r="U2" s="215"/>
      <c r="V2" s="215"/>
      <c r="W2" s="215"/>
      <c r="X2" s="215"/>
      <c r="Z2" s="213" t="s">
        <v>555</v>
      </c>
      <c r="AA2" s="213"/>
      <c r="AB2" s="213"/>
      <c r="AC2" s="213"/>
      <c r="AD2" s="213"/>
      <c r="AE2" s="213"/>
      <c r="AF2" s="213"/>
      <c r="AG2" s="213"/>
      <c r="AH2" s="213"/>
      <c r="AI2" s="213"/>
      <c r="AJ2" s="213"/>
    </row>
    <row r="3" spans="1:36" s="20" customFormat="1" ht="30" customHeight="1">
      <c r="A3" s="140" t="s">
        <v>214</v>
      </c>
      <c r="B3" s="141" t="s">
        <v>48</v>
      </c>
      <c r="C3" s="141" t="s">
        <v>49</v>
      </c>
      <c r="D3" s="141" t="s">
        <v>54</v>
      </c>
      <c r="E3" s="141" t="s">
        <v>55</v>
      </c>
      <c r="F3" s="142" t="s">
        <v>290</v>
      </c>
      <c r="G3" s="142" t="s">
        <v>291</v>
      </c>
      <c r="H3" s="143" t="s">
        <v>309</v>
      </c>
      <c r="I3" s="141" t="s">
        <v>310</v>
      </c>
      <c r="J3" s="141" t="s">
        <v>60</v>
      </c>
      <c r="K3" s="141" t="s">
        <v>61</v>
      </c>
      <c r="L3" s="141" t="s">
        <v>62</v>
      </c>
      <c r="M3" s="141" t="s">
        <v>63</v>
      </c>
      <c r="N3" s="141"/>
      <c r="O3" s="141" t="s">
        <v>700</v>
      </c>
      <c r="P3" s="141" t="s">
        <v>4</v>
      </c>
      <c r="Q3" s="142" t="s">
        <v>701</v>
      </c>
      <c r="R3" s="141" t="s">
        <v>223</v>
      </c>
      <c r="S3" s="141" t="s">
        <v>702</v>
      </c>
      <c r="T3" s="141" t="s">
        <v>50</v>
      </c>
      <c r="U3" s="141" t="s">
        <v>703</v>
      </c>
      <c r="V3" s="141" t="s">
        <v>51</v>
      </c>
      <c r="W3" s="141" t="s">
        <v>704</v>
      </c>
      <c r="X3" s="141" t="s">
        <v>52</v>
      </c>
      <c r="Y3" s="141"/>
      <c r="Z3" s="141" t="s">
        <v>53</v>
      </c>
      <c r="AA3" s="141" t="s">
        <v>57</v>
      </c>
      <c r="AB3" s="141" t="s">
        <v>58</v>
      </c>
      <c r="AC3" s="141" t="s">
        <v>56</v>
      </c>
      <c r="AD3" s="142" t="s">
        <v>289</v>
      </c>
      <c r="AE3" s="142" t="s">
        <v>288</v>
      </c>
      <c r="AF3" s="143" t="s">
        <v>311</v>
      </c>
      <c r="AG3" s="141" t="s">
        <v>64</v>
      </c>
      <c r="AH3" s="141" t="s">
        <v>65</v>
      </c>
      <c r="AI3" s="141" t="s">
        <v>340</v>
      </c>
      <c r="AJ3" s="141" t="s">
        <v>705</v>
      </c>
    </row>
    <row r="4" spans="1:36">
      <c r="A4">
        <v>2000</v>
      </c>
      <c r="B4">
        <v>1512941</v>
      </c>
      <c r="C4">
        <v>981655</v>
      </c>
      <c r="D4">
        <v>1264672</v>
      </c>
      <c r="E4">
        <v>882666</v>
      </c>
      <c r="F4">
        <v>248269</v>
      </c>
      <c r="G4">
        <v>98989</v>
      </c>
      <c r="H4">
        <v>52972</v>
      </c>
      <c r="I4">
        <v>25488</v>
      </c>
      <c r="J4">
        <v>69974</v>
      </c>
      <c r="K4">
        <v>25609</v>
      </c>
      <c r="L4">
        <v>3360</v>
      </c>
      <c r="M4">
        <v>1100</v>
      </c>
      <c r="N4" s="3"/>
      <c r="O4" s="25">
        <v>11.983921522999999</v>
      </c>
      <c r="P4" s="25">
        <v>11.345617708000001</v>
      </c>
      <c r="Q4" s="25">
        <v>12.067124772</v>
      </c>
      <c r="R4" s="25">
        <v>13.316141186999999</v>
      </c>
      <c r="S4" s="25">
        <v>14.449671524999999</v>
      </c>
      <c r="T4" s="25">
        <v>19.662507847000001</v>
      </c>
      <c r="U4" s="25">
        <v>14.775973933</v>
      </c>
      <c r="V4" s="25">
        <v>13.084716310999999</v>
      </c>
      <c r="W4" s="25">
        <v>16.487797618999998</v>
      </c>
      <c r="X4" s="25">
        <v>14.994545455000001</v>
      </c>
      <c r="Y4" s="4"/>
      <c r="Z4" s="165">
        <f t="shared" ref="Z4:Z11" si="0">C4/(B4+C4)</f>
        <v>0.39351261687263189</v>
      </c>
      <c r="AA4" s="165">
        <f t="shared" ref="AA4:AA13" si="1">K4/(J4+K4)</f>
        <v>0.26792421246455961</v>
      </c>
      <c r="AB4" s="165">
        <f>M4/(L4+M4)</f>
        <v>0.24663677130044842</v>
      </c>
      <c r="AC4" s="4">
        <f>(D4*O4+E4*P4+F4*Q4+G4*R4)/SUM(D4:G4)</f>
        <v>11.819214614376273</v>
      </c>
      <c r="AD4" s="4">
        <f>(D4*O4+E4*P4)/(D4+E4)</f>
        <v>11.721545932771171</v>
      </c>
      <c r="AE4" s="4">
        <f t="shared" ref="AE4:AE13" si="2">(F4*Q4+G4*R4)/(F4+G4)</f>
        <v>12.423168076702657</v>
      </c>
      <c r="AF4" s="4">
        <f t="shared" ref="AF4:AF13" si="3">(H4*S4+I4*T4)/(H4+I4)</f>
        <v>16.143079276403718</v>
      </c>
      <c r="AG4" s="21">
        <f t="shared" ref="AG4:AG13" si="4">(J4*U4+K4*V4)/(J4+K4)</f>
        <v>14.322845066550965</v>
      </c>
      <c r="AH4" s="21">
        <f t="shared" ref="AH4:AH13" si="5">(L4*W4+M4*X4)/(L4+M4)</f>
        <v>16.119506726533629</v>
      </c>
      <c r="AI4" s="4">
        <f>(E4*P4+G4*R4)/SUM(E4,G4)</f>
        <v>11.544323107211261</v>
      </c>
      <c r="AJ4" s="4">
        <f>(D4*O4+F4*Q4)/SUM(D4,F4)</f>
        <v>11.997574922191363</v>
      </c>
    </row>
    <row r="5" spans="1:36">
      <c r="A5">
        <v>2001</v>
      </c>
      <c r="B5">
        <v>1496441</v>
      </c>
      <c r="C5">
        <v>1066907</v>
      </c>
      <c r="D5">
        <v>1244983</v>
      </c>
      <c r="E5">
        <v>968483</v>
      </c>
      <c r="F5">
        <v>251458</v>
      </c>
      <c r="G5">
        <v>98424</v>
      </c>
      <c r="H5">
        <v>53451</v>
      </c>
      <c r="I5">
        <v>25569</v>
      </c>
      <c r="J5">
        <v>70051</v>
      </c>
      <c r="K5">
        <v>27767</v>
      </c>
      <c r="L5">
        <v>3475</v>
      </c>
      <c r="M5">
        <v>1278</v>
      </c>
      <c r="N5" s="3"/>
      <c r="O5" s="25">
        <v>12.063666331</v>
      </c>
      <c r="P5" s="25">
        <v>11.625891729999999</v>
      </c>
      <c r="Q5" s="25">
        <v>12.090846185</v>
      </c>
      <c r="R5" s="25">
        <v>13.930037389000001</v>
      </c>
      <c r="S5" s="25">
        <v>14.691642813</v>
      </c>
      <c r="T5" s="25">
        <v>20.398783683000001</v>
      </c>
      <c r="U5" s="25">
        <v>15.026045310000001</v>
      </c>
      <c r="V5" s="25">
        <v>13.568318508000001</v>
      </c>
      <c r="W5" s="25">
        <v>16.591223022000001</v>
      </c>
      <c r="X5" s="25">
        <v>15.291079812</v>
      </c>
      <c r="Y5" s="4"/>
      <c r="Z5" s="165">
        <f t="shared" si="0"/>
        <v>0.41621621410748755</v>
      </c>
      <c r="AA5" s="165">
        <f t="shared" si="1"/>
        <v>0.28386391052771476</v>
      </c>
      <c r="AB5" s="165">
        <f t="shared" ref="AB5:AB11" si="6">M5/(L5+M5)</f>
        <v>0.26888281085630128</v>
      </c>
      <c r="AC5" s="4">
        <f t="shared" ref="AC5:AC11" si="7">(D5*O5+E5*P5+F5*Q5+G5*R5)/SUM(D5:G5)</f>
        <v>11.97259521534947</v>
      </c>
      <c r="AD5" s="4">
        <f t="shared" ref="AD5:AD12" si="8">(D5*O5+E5*P5)/(D5+E5)</f>
        <v>11.87212182166474</v>
      </c>
      <c r="AE5" s="4">
        <f t="shared" si="2"/>
        <v>12.608222200520936</v>
      </c>
      <c r="AF5" s="4">
        <f t="shared" si="3"/>
        <v>16.53833839519476</v>
      </c>
      <c r="AG5" s="21">
        <f t="shared" si="4"/>
        <v>14.612249279503221</v>
      </c>
      <c r="AH5" s="21">
        <f t="shared" si="5"/>
        <v>16.241636861179469</v>
      </c>
      <c r="AI5" s="4">
        <f t="shared" ref="AI5:AI14" si="9">(E5*P5+G5*R5)/SUM(E5,G5)</f>
        <v>11.838453117582437</v>
      </c>
      <c r="AJ5" s="4">
        <f t="shared" ref="AJ5:AJ21" si="10">(D5*O5+F5*Q5)/SUM(D5,F5)</f>
        <v>12.068233562001511</v>
      </c>
    </row>
    <row r="6" spans="1:36">
      <c r="A6">
        <v>2002</v>
      </c>
      <c r="B6">
        <v>1491082</v>
      </c>
      <c r="C6">
        <v>1156636</v>
      </c>
      <c r="D6">
        <v>1234931</v>
      </c>
      <c r="E6">
        <v>1057249</v>
      </c>
      <c r="F6">
        <v>256151</v>
      </c>
      <c r="G6">
        <v>99387</v>
      </c>
      <c r="H6">
        <v>54462</v>
      </c>
      <c r="I6">
        <v>26088</v>
      </c>
      <c r="J6">
        <v>70701</v>
      </c>
      <c r="K6">
        <v>30928</v>
      </c>
      <c r="L6">
        <v>3556</v>
      </c>
      <c r="M6">
        <v>1601</v>
      </c>
      <c r="N6" s="3"/>
      <c r="O6" s="25">
        <v>12.076786071000001</v>
      </c>
      <c r="P6" s="25">
        <v>11.836770241</v>
      </c>
      <c r="Q6" s="25">
        <v>12.043728113</v>
      </c>
      <c r="R6" s="25">
        <v>14.360092366</v>
      </c>
      <c r="S6" s="25">
        <v>14.763715984999999</v>
      </c>
      <c r="T6" s="25">
        <v>20.923873045000001</v>
      </c>
      <c r="U6" s="25">
        <v>15.104397391999999</v>
      </c>
      <c r="V6" s="25">
        <v>13.867498706999999</v>
      </c>
      <c r="W6" s="25">
        <v>16.632452192999999</v>
      </c>
      <c r="X6" s="25">
        <v>15.378201124</v>
      </c>
      <c r="Y6" s="4"/>
      <c r="Z6" s="165">
        <f t="shared" si="0"/>
        <v>0.43684259426419281</v>
      </c>
      <c r="AA6" s="165">
        <f t="shared" si="1"/>
        <v>0.30432258508890181</v>
      </c>
      <c r="AB6" s="165">
        <f t="shared" si="6"/>
        <v>0.31045181306961411</v>
      </c>
      <c r="AC6" s="4">
        <f t="shared" si="7"/>
        <v>12.063456342339258</v>
      </c>
      <c r="AD6" s="4">
        <f t="shared" si="8"/>
        <v>11.966080761534046</v>
      </c>
      <c r="AE6" s="4">
        <f t="shared" si="2"/>
        <v>12.691243973506925</v>
      </c>
      <c r="AF6" s="4">
        <f t="shared" si="3"/>
        <v>16.758826815307636</v>
      </c>
      <c r="AG6" s="21">
        <f t="shared" si="4"/>
        <v>14.727981186687737</v>
      </c>
      <c r="AH6" s="21">
        <f t="shared" si="5"/>
        <v>16.243067674584449</v>
      </c>
      <c r="AI6" s="4">
        <f t="shared" si="9"/>
        <v>12.053593352192609</v>
      </c>
      <c r="AJ6" s="4">
        <f t="shared" si="10"/>
        <v>12.071107088221282</v>
      </c>
    </row>
    <row r="7" spans="1:36">
      <c r="A7">
        <v>2003</v>
      </c>
      <c r="B7">
        <v>1497524</v>
      </c>
      <c r="C7">
        <v>1261666</v>
      </c>
      <c r="D7">
        <v>1234643</v>
      </c>
      <c r="E7">
        <v>1160311</v>
      </c>
      <c r="F7">
        <v>262881</v>
      </c>
      <c r="G7">
        <v>101355</v>
      </c>
      <c r="H7">
        <v>56536</v>
      </c>
      <c r="I7">
        <v>26879</v>
      </c>
      <c r="J7">
        <v>71803</v>
      </c>
      <c r="K7">
        <v>34989</v>
      </c>
      <c r="L7">
        <v>3690</v>
      </c>
      <c r="M7">
        <v>1846</v>
      </c>
      <c r="N7" s="3"/>
      <c r="O7" s="25">
        <v>12.037106272999999</v>
      </c>
      <c r="P7" s="25">
        <v>12.001062214999999</v>
      </c>
      <c r="Q7" s="25">
        <v>11.925179073000001</v>
      </c>
      <c r="R7" s="25">
        <v>14.716644467</v>
      </c>
      <c r="S7" s="25">
        <v>14.59692939</v>
      </c>
      <c r="T7" s="25">
        <v>21.30840061</v>
      </c>
      <c r="U7" s="25">
        <v>15.079697227</v>
      </c>
      <c r="V7" s="25">
        <v>14.131226957000001</v>
      </c>
      <c r="W7" s="25">
        <v>16.379674797</v>
      </c>
      <c r="X7" s="25">
        <v>15.776273023</v>
      </c>
      <c r="Y7" s="4"/>
      <c r="Z7" s="165">
        <f t="shared" si="0"/>
        <v>0.45725955805870566</v>
      </c>
      <c r="AA7" s="165">
        <f t="shared" si="1"/>
        <v>0.32763690164057235</v>
      </c>
      <c r="AB7" s="165">
        <f t="shared" si="6"/>
        <v>0.33345375722543352</v>
      </c>
      <c r="AC7" s="4">
        <f t="shared" si="7"/>
        <v>12.109714082686041</v>
      </c>
      <c r="AD7" s="4">
        <f t="shared" si="8"/>
        <v>12.019643592304654</v>
      </c>
      <c r="AE7" s="4">
        <f t="shared" si="2"/>
        <v>12.701952854309013</v>
      </c>
      <c r="AF7" s="4">
        <f t="shared" si="3"/>
        <v>16.759581609893065</v>
      </c>
      <c r="AG7" s="21">
        <f t="shared" si="4"/>
        <v>14.768943366439004</v>
      </c>
      <c r="AH7" s="21">
        <f t="shared" si="5"/>
        <v>16.178468208343208</v>
      </c>
      <c r="AI7" s="4">
        <f t="shared" si="9"/>
        <v>12.219216496047011</v>
      </c>
      <c r="AJ7" s="4">
        <f t="shared" si="10"/>
        <v>12.017458150991137</v>
      </c>
    </row>
    <row r="8" spans="1:36">
      <c r="A8">
        <v>2004</v>
      </c>
      <c r="B8">
        <v>1510682</v>
      </c>
      <c r="C8">
        <v>1356102</v>
      </c>
      <c r="D8">
        <v>1238821</v>
      </c>
      <c r="E8">
        <v>1251903</v>
      </c>
      <c r="F8">
        <v>271861</v>
      </c>
      <c r="G8">
        <v>104199</v>
      </c>
      <c r="H8">
        <v>60373</v>
      </c>
      <c r="I8">
        <v>27886</v>
      </c>
      <c r="J8">
        <v>73507</v>
      </c>
      <c r="K8">
        <v>40154</v>
      </c>
      <c r="L8">
        <v>3901</v>
      </c>
      <c r="M8">
        <v>2071</v>
      </c>
      <c r="N8" s="3"/>
      <c r="O8" s="25">
        <v>11.955266741999999</v>
      </c>
      <c r="P8" s="25">
        <v>12.248132243000001</v>
      </c>
      <c r="Q8" s="25">
        <v>11.752189538</v>
      </c>
      <c r="R8" s="25">
        <v>15.004227488</v>
      </c>
      <c r="S8" s="25">
        <v>14.048937438999999</v>
      </c>
      <c r="T8" s="25">
        <v>21.523775370999999</v>
      </c>
      <c r="U8" s="25">
        <v>14.957412219</v>
      </c>
      <c r="V8" s="25">
        <v>14.371918115</v>
      </c>
      <c r="W8" s="25">
        <v>16.012176364999998</v>
      </c>
      <c r="X8" s="25">
        <v>16.102607436</v>
      </c>
      <c r="Y8" s="4"/>
      <c r="Z8" s="165">
        <f t="shared" si="0"/>
        <v>0.47303947559355708</v>
      </c>
      <c r="AA8" s="165">
        <f t="shared" si="1"/>
        <v>0.35327860919752596</v>
      </c>
      <c r="AB8" s="165">
        <f t="shared" si="6"/>
        <v>0.34678499665103818</v>
      </c>
      <c r="AC8" s="4">
        <f t="shared" si="7"/>
        <v>12.174721395128458</v>
      </c>
      <c r="AD8" s="4">
        <f t="shared" si="8"/>
        <v>12.102468599491399</v>
      </c>
      <c r="AE8" s="4">
        <f t="shared" si="2"/>
        <v>12.653266765974392</v>
      </c>
      <c r="AF8" s="4">
        <f t="shared" si="3"/>
        <v>16.410660669172017</v>
      </c>
      <c r="AG8" s="21">
        <f t="shared" si="4"/>
        <v>14.750569676245526</v>
      </c>
      <c r="AH8" s="21">
        <f t="shared" si="5"/>
        <v>16.043536503653883</v>
      </c>
      <c r="AI8" s="4">
        <f t="shared" si="9"/>
        <v>12.459902720761816</v>
      </c>
      <c r="AJ8" s="4">
        <f t="shared" si="10"/>
        <v>11.918721147522376</v>
      </c>
    </row>
    <row r="9" spans="1:36">
      <c r="A9">
        <v>2005</v>
      </c>
      <c r="B9">
        <v>1529600</v>
      </c>
      <c r="C9">
        <v>1437303</v>
      </c>
      <c r="D9">
        <v>1247181</v>
      </c>
      <c r="E9">
        <v>1331169</v>
      </c>
      <c r="F9">
        <v>282419</v>
      </c>
      <c r="G9">
        <v>106134</v>
      </c>
      <c r="H9">
        <v>67658</v>
      </c>
      <c r="I9">
        <v>29527</v>
      </c>
      <c r="J9">
        <v>75324</v>
      </c>
      <c r="K9">
        <v>44392</v>
      </c>
      <c r="L9">
        <v>4039</v>
      </c>
      <c r="M9">
        <v>2273</v>
      </c>
      <c r="N9" s="3"/>
      <c r="O9" s="25">
        <v>11.862218073999999</v>
      </c>
      <c r="P9" s="25">
        <v>12.557440489999999</v>
      </c>
      <c r="Q9" s="25">
        <v>11.564710590000001</v>
      </c>
      <c r="R9" s="25">
        <v>15.296257560999999</v>
      </c>
      <c r="S9" s="25">
        <v>13.041236809000001</v>
      </c>
      <c r="T9" s="25">
        <v>21.539895689000002</v>
      </c>
      <c r="U9" s="25">
        <v>14.746919972000001</v>
      </c>
      <c r="V9" s="25">
        <v>14.764912597</v>
      </c>
      <c r="W9" s="25">
        <v>15.934637285999999</v>
      </c>
      <c r="X9" s="25">
        <v>16.485921689000001</v>
      </c>
      <c r="Y9" s="4"/>
      <c r="Z9" s="165">
        <f t="shared" si="0"/>
        <v>0.48444556495443231</v>
      </c>
      <c r="AA9" s="165">
        <f t="shared" si="1"/>
        <v>0.37081091917538173</v>
      </c>
      <c r="AB9" s="165">
        <f t="shared" si="6"/>
        <v>0.36010773130544993</v>
      </c>
      <c r="AC9" s="4">
        <f t="shared" si="7"/>
        <v>12.268670563034448</v>
      </c>
      <c r="AD9" s="4">
        <f t="shared" si="8"/>
        <v>12.221152480998393</v>
      </c>
      <c r="AE9" s="4">
        <f t="shared" si="2"/>
        <v>12.583989829177447</v>
      </c>
      <c r="AF9" s="4">
        <f t="shared" si="3"/>
        <v>15.623321500565162</v>
      </c>
      <c r="AG9" s="21">
        <f t="shared" si="4"/>
        <v>14.753591833814628</v>
      </c>
      <c r="AH9" s="21">
        <f t="shared" si="5"/>
        <v>16.133159061668408</v>
      </c>
      <c r="AI9" s="4">
        <f t="shared" si="9"/>
        <v>12.759681500429613</v>
      </c>
      <c r="AJ9" s="4">
        <f t="shared" si="10"/>
        <v>11.807287526063419</v>
      </c>
    </row>
    <row r="10" spans="1:36">
      <c r="A10">
        <v>2006</v>
      </c>
      <c r="B10">
        <v>1549004</v>
      </c>
      <c r="C10">
        <v>1480536</v>
      </c>
      <c r="D10">
        <v>1257486</v>
      </c>
      <c r="E10">
        <v>1374003</v>
      </c>
      <c r="F10">
        <v>291518</v>
      </c>
      <c r="G10">
        <v>106533</v>
      </c>
      <c r="H10">
        <v>76044</v>
      </c>
      <c r="I10">
        <v>31778</v>
      </c>
      <c r="J10">
        <v>76256</v>
      </c>
      <c r="K10">
        <v>47982</v>
      </c>
      <c r="L10">
        <v>4103</v>
      </c>
      <c r="M10">
        <v>2471</v>
      </c>
      <c r="N10" s="3"/>
      <c r="O10" s="25">
        <v>11.801315084000001</v>
      </c>
      <c r="P10" s="25">
        <v>12.967740245</v>
      </c>
      <c r="Q10" s="25">
        <v>11.483910084</v>
      </c>
      <c r="R10" s="25">
        <v>15.647053026</v>
      </c>
      <c r="S10" s="25">
        <v>12.225402399</v>
      </c>
      <c r="T10" s="25">
        <v>21.488199383000001</v>
      </c>
      <c r="U10" s="25">
        <v>14.766674097999999</v>
      </c>
      <c r="V10" s="25">
        <v>15.221249635</v>
      </c>
      <c r="W10" s="25">
        <v>16.177796734000001</v>
      </c>
      <c r="X10" s="25">
        <v>17.030554430999999</v>
      </c>
      <c r="Y10" s="4"/>
      <c r="Z10" s="165">
        <f t="shared" si="0"/>
        <v>0.48869993464354322</v>
      </c>
      <c r="AA10" s="165">
        <f t="shared" si="1"/>
        <v>0.38621033822180012</v>
      </c>
      <c r="AB10" s="165">
        <f t="shared" si="6"/>
        <v>0.37587465774262246</v>
      </c>
      <c r="AC10" s="4">
        <f t="shared" si="7"/>
        <v>12.435021983355865</v>
      </c>
      <c r="AD10" s="4">
        <f t="shared" si="8"/>
        <v>12.410351135638248</v>
      </c>
      <c r="AE10" s="4">
        <f t="shared" si="2"/>
        <v>12.598119336181471</v>
      </c>
      <c r="AF10" s="4">
        <f t="shared" si="3"/>
        <v>14.955394075629558</v>
      </c>
      <c r="AG10" s="21">
        <f t="shared" si="4"/>
        <v>14.942235869892125</v>
      </c>
      <c r="AH10" s="21">
        <f t="shared" si="5"/>
        <v>16.498326741497262</v>
      </c>
      <c r="AI10" s="4">
        <f t="shared" si="9"/>
        <v>13.160532063975204</v>
      </c>
      <c r="AJ10" s="4">
        <f t="shared" si="10"/>
        <v>11.741580395910105</v>
      </c>
    </row>
    <row r="11" spans="1:36">
      <c r="A11">
        <v>2007</v>
      </c>
      <c r="B11">
        <v>1572898</v>
      </c>
      <c r="C11">
        <v>1515657</v>
      </c>
      <c r="D11">
        <v>1270900</v>
      </c>
      <c r="E11">
        <v>1408277</v>
      </c>
      <c r="F11">
        <v>301998</v>
      </c>
      <c r="G11">
        <v>107380</v>
      </c>
      <c r="H11">
        <v>85217</v>
      </c>
      <c r="I11">
        <v>34332</v>
      </c>
      <c r="J11">
        <v>77392</v>
      </c>
      <c r="K11">
        <v>51285</v>
      </c>
      <c r="L11">
        <v>4210</v>
      </c>
      <c r="M11">
        <v>2828</v>
      </c>
      <c r="N11" s="3"/>
      <c r="O11" s="25">
        <v>11.752262176</v>
      </c>
      <c r="P11" s="25">
        <v>13.365150109</v>
      </c>
      <c r="Q11" s="25">
        <v>11.393959562999999</v>
      </c>
      <c r="R11" s="25">
        <v>15.884820264</v>
      </c>
      <c r="S11" s="25">
        <v>11.488488212</v>
      </c>
      <c r="T11" s="25">
        <v>21.289088896999999</v>
      </c>
      <c r="U11" s="25">
        <v>14.75293312</v>
      </c>
      <c r="V11" s="25">
        <v>15.662484157</v>
      </c>
      <c r="W11" s="25">
        <v>16.140855107</v>
      </c>
      <c r="X11" s="25">
        <v>17.137906648000001</v>
      </c>
      <c r="Y11" s="4"/>
      <c r="Z11" s="165">
        <f t="shared" si="0"/>
        <v>0.49073336884076857</v>
      </c>
      <c r="AA11" s="165">
        <f t="shared" si="1"/>
        <v>0.39855607451215058</v>
      </c>
      <c r="AB11" s="165">
        <f t="shared" si="6"/>
        <v>0.40181869849389029</v>
      </c>
      <c r="AC11" s="4">
        <f t="shared" si="7"/>
        <v>12.596326922973942</v>
      </c>
      <c r="AD11" s="4">
        <f t="shared" si="8"/>
        <v>12.600057218888708</v>
      </c>
      <c r="AE11" s="4">
        <f t="shared" si="2"/>
        <v>12.571913976948428</v>
      </c>
      <c r="AF11" s="4">
        <f t="shared" si="3"/>
        <v>14.303018009132723</v>
      </c>
      <c r="AG11" s="21">
        <f t="shared" si="4"/>
        <v>15.115440210875176</v>
      </c>
      <c r="AH11" s="21">
        <f t="shared" si="5"/>
        <v>16.541489059535948</v>
      </c>
      <c r="AI11" s="4">
        <f t="shared" si="9"/>
        <v>13.543661593619474</v>
      </c>
      <c r="AJ11" s="4">
        <f t="shared" si="10"/>
        <v>11.683467713472377</v>
      </c>
    </row>
    <row r="12" spans="1:36">
      <c r="A12">
        <v>2008</v>
      </c>
      <c r="B12">
        <v>1593485</v>
      </c>
      <c r="C12">
        <v>1515131</v>
      </c>
      <c r="D12">
        <v>1282803</v>
      </c>
      <c r="E12">
        <v>1409986</v>
      </c>
      <c r="F12">
        <v>310682</v>
      </c>
      <c r="G12">
        <v>105145</v>
      </c>
      <c r="H12">
        <v>96030</v>
      </c>
      <c r="I12">
        <v>37405</v>
      </c>
      <c r="J12">
        <v>78654</v>
      </c>
      <c r="K12">
        <v>52439</v>
      </c>
      <c r="L12">
        <v>4401</v>
      </c>
      <c r="M12">
        <v>3113</v>
      </c>
      <c r="N12" s="1"/>
      <c r="O12" s="25">
        <v>11.764148899</v>
      </c>
      <c r="P12" s="25">
        <v>13.843291352</v>
      </c>
      <c r="Q12" s="25">
        <v>11.399574163</v>
      </c>
      <c r="R12" s="25">
        <v>16.293133292</v>
      </c>
      <c r="S12" s="25">
        <v>10.810715401</v>
      </c>
      <c r="T12" s="25">
        <v>21.096163614000002</v>
      </c>
      <c r="U12" s="25">
        <v>14.692742899000001</v>
      </c>
      <c r="V12" s="25">
        <v>16.283729666999999</v>
      </c>
      <c r="W12" s="25">
        <v>15.711770052</v>
      </c>
      <c r="X12" s="25">
        <v>17.494217796000001</v>
      </c>
      <c r="Y12" s="4"/>
      <c r="Z12" s="165">
        <f t="shared" ref="Z12:Z17" si="11">C12/(B12+C12)</f>
        <v>0.48739728548009792</v>
      </c>
      <c r="AA12" s="165">
        <f t="shared" si="1"/>
        <v>0.40001373071025914</v>
      </c>
      <c r="AB12" s="165">
        <f t="shared" ref="AB12:AB17" si="12">M12/(L12+M12)</f>
        <v>0.41429331913760981</v>
      </c>
      <c r="AC12" s="4">
        <f t="shared" ref="AC12:AC17" si="13">(D12*O12+E12*P12+F12*Q12+G12*R12)/SUM(D12:G12)</f>
        <v>12.823943677965202</v>
      </c>
      <c r="AD12" s="4">
        <f t="shared" si="8"/>
        <v>12.852820068830111</v>
      </c>
      <c r="AE12" s="4">
        <f t="shared" si="2"/>
        <v>12.636947576988764</v>
      </c>
      <c r="AF12" s="4">
        <f t="shared" si="3"/>
        <v>13.693970846777084</v>
      </c>
      <c r="AG12" s="21">
        <f t="shared" si="4"/>
        <v>15.329159451578338</v>
      </c>
      <c r="AH12" s="21">
        <f t="shared" si="5"/>
        <v>16.450226244051105</v>
      </c>
      <c r="AI12" s="4">
        <f t="shared" si="9"/>
        <v>14.013302150261866</v>
      </c>
      <c r="AJ12" s="4">
        <f t="shared" si="10"/>
        <v>11.693067710203147</v>
      </c>
    </row>
    <row r="13" spans="1:36">
      <c r="A13">
        <v>2009</v>
      </c>
      <c r="B13">
        <v>1599162</v>
      </c>
      <c r="C13">
        <v>1500738</v>
      </c>
      <c r="D13">
        <v>1285275</v>
      </c>
      <c r="E13">
        <v>1399409</v>
      </c>
      <c r="F13">
        <v>313887</v>
      </c>
      <c r="G13">
        <v>101329</v>
      </c>
      <c r="H13">
        <v>99775</v>
      </c>
      <c r="I13">
        <v>38486</v>
      </c>
      <c r="J13">
        <v>78210</v>
      </c>
      <c r="K13">
        <v>52011</v>
      </c>
      <c r="L13">
        <v>4702</v>
      </c>
      <c r="M13">
        <v>3183</v>
      </c>
      <c r="N13" s="1"/>
      <c r="O13" s="25">
        <v>12.000682733</v>
      </c>
      <c r="P13" s="25">
        <v>14.38235105</v>
      </c>
      <c r="Q13" s="25">
        <v>11.691396903999999</v>
      </c>
      <c r="R13" s="25">
        <v>16.918419209</v>
      </c>
      <c r="S13" s="25">
        <v>11.037098472</v>
      </c>
      <c r="T13" s="25">
        <v>21.587408408000002</v>
      </c>
      <c r="U13" s="25">
        <v>14.986037591000001</v>
      </c>
      <c r="V13" s="25">
        <v>17.051171867000001</v>
      </c>
      <c r="W13" s="25">
        <v>15.012973203</v>
      </c>
      <c r="X13" s="25">
        <v>18.159440779000001</v>
      </c>
      <c r="Y13" s="4"/>
      <c r="Z13" s="165">
        <f t="shared" si="11"/>
        <v>0.48412464918223169</v>
      </c>
      <c r="AA13" s="165">
        <f t="shared" si="1"/>
        <v>0.39940562582072014</v>
      </c>
      <c r="AB13" s="165">
        <f t="shared" si="12"/>
        <v>0.40367786937222577</v>
      </c>
      <c r="AC13" s="4">
        <f t="shared" si="13"/>
        <v>13.205288235175534</v>
      </c>
      <c r="AD13" s="4">
        <f t="shared" ref="AD13:AD17" si="14">(D13*O13+E13*P13)/(D13+E13)</f>
        <v>13.242142836991626</v>
      </c>
      <c r="AE13" s="4">
        <f t="shared" si="2"/>
        <v>12.966995491586569</v>
      </c>
      <c r="AF13" s="4">
        <f t="shared" si="3"/>
        <v>13.973857414846474</v>
      </c>
      <c r="AG13" s="21">
        <f t="shared" si="4"/>
        <v>15.810863838909601</v>
      </c>
      <c r="AH13" s="21">
        <f t="shared" si="5"/>
        <v>16.283132530128473</v>
      </c>
      <c r="AI13" s="4">
        <f t="shared" si="9"/>
        <v>14.553584969900282</v>
      </c>
      <c r="AJ13" s="4">
        <f t="shared" si="10"/>
        <v>11.939975436924103</v>
      </c>
    </row>
    <row r="14" spans="1:36">
      <c r="A14">
        <v>2010</v>
      </c>
      <c r="B14">
        <v>1617211</v>
      </c>
      <c r="C14">
        <v>1505329</v>
      </c>
      <c r="D14">
        <v>1297487</v>
      </c>
      <c r="E14">
        <v>1407769</v>
      </c>
      <c r="F14">
        <v>319724</v>
      </c>
      <c r="G14">
        <v>97560</v>
      </c>
      <c r="H14">
        <v>101259</v>
      </c>
      <c r="I14">
        <v>38856</v>
      </c>
      <c r="J14">
        <v>77566</v>
      </c>
      <c r="K14">
        <v>51309</v>
      </c>
      <c r="L14">
        <v>4838</v>
      </c>
      <c r="M14">
        <v>3189</v>
      </c>
      <c r="N14" s="1"/>
      <c r="O14" s="25">
        <v>12.165943474000001</v>
      </c>
      <c r="P14" s="25">
        <v>14.808856069000001</v>
      </c>
      <c r="Q14" s="25">
        <v>11.860459334</v>
      </c>
      <c r="R14" s="25">
        <v>17.522447723999999</v>
      </c>
      <c r="S14" s="25">
        <v>11.453870767</v>
      </c>
      <c r="T14" s="25">
        <v>22.129349392999998</v>
      </c>
      <c r="U14" s="25">
        <v>15.247150813999999</v>
      </c>
      <c r="V14" s="25">
        <v>17.833781598000002</v>
      </c>
      <c r="W14" s="25">
        <v>14.932823481</v>
      </c>
      <c r="X14" s="25">
        <v>18.892285983000001</v>
      </c>
      <c r="Y14" s="4"/>
      <c r="Z14" s="165">
        <f t="shared" si="11"/>
        <v>0.48208477713656189</v>
      </c>
      <c r="AA14" s="165">
        <f t="shared" ref="AA14:AA18" si="15">K14/(J14+K14)</f>
        <v>0.39812997090203683</v>
      </c>
      <c r="AB14" s="165">
        <f t="shared" si="12"/>
        <v>0.39728416593995264</v>
      </c>
      <c r="AC14" s="4">
        <f t="shared" si="13"/>
        <v>13.493555086470359</v>
      </c>
      <c r="AD14" s="4">
        <f t="shared" si="14"/>
        <v>13.541270031246542</v>
      </c>
      <c r="AE14" s="4">
        <f t="shared" ref="AE14:AE18" si="16">(F14*Q14+G14*R14)/(F14+G14)</f>
        <v>13.184218661768139</v>
      </c>
      <c r="AF14" s="4">
        <f t="shared" ref="AF14:AF18" si="17">(H14*S14+I14*T14)/(H14+I14)</f>
        <v>14.414341790743753</v>
      </c>
      <c r="AG14" s="21">
        <f t="shared" ref="AG14:AG18" si="18">(J14*U14+K14*V14)/(J14+K14)</f>
        <v>16.276966052768234</v>
      </c>
      <c r="AH14" s="21">
        <f t="shared" ref="AH14:AH18" si="19">(L14*W14+M14*X14)/(L14+M14)</f>
        <v>16.50585523867759</v>
      </c>
      <c r="AI14" s="4">
        <f t="shared" si="9"/>
        <v>14.984723272688894</v>
      </c>
      <c r="AJ14" s="4">
        <f t="shared" si="10"/>
        <v>12.10554899784484</v>
      </c>
    </row>
    <row r="15" spans="1:36">
      <c r="A15">
        <v>2011</v>
      </c>
      <c r="B15">
        <v>1632362</v>
      </c>
      <c r="C15">
        <v>1485423</v>
      </c>
      <c r="D15">
        <v>1306404</v>
      </c>
      <c r="E15">
        <v>1391904</v>
      </c>
      <c r="F15">
        <v>325958</v>
      </c>
      <c r="G15">
        <v>93519</v>
      </c>
      <c r="H15">
        <v>101852</v>
      </c>
      <c r="I15">
        <v>38848</v>
      </c>
      <c r="J15">
        <v>77485</v>
      </c>
      <c r="K15">
        <v>50162</v>
      </c>
      <c r="L15">
        <v>4993</v>
      </c>
      <c r="M15">
        <v>3142</v>
      </c>
      <c r="N15" s="1"/>
      <c r="O15" s="25">
        <v>12.296094853</v>
      </c>
      <c r="P15" s="25">
        <v>15.254102294000001</v>
      </c>
      <c r="Q15" s="25">
        <v>11.951706968</v>
      </c>
      <c r="R15" s="25">
        <v>18.059896919</v>
      </c>
      <c r="S15" s="25">
        <v>11.914562306000001</v>
      </c>
      <c r="T15" s="25">
        <v>22.838447282000001</v>
      </c>
      <c r="U15" s="25">
        <v>15.402794089</v>
      </c>
      <c r="V15" s="25">
        <v>18.611100036</v>
      </c>
      <c r="W15" s="25">
        <v>14.576106549</v>
      </c>
      <c r="X15" s="25">
        <v>19.683959261999998</v>
      </c>
      <c r="Y15" s="4"/>
      <c r="Z15" s="165">
        <f t="shared" si="11"/>
        <v>0.47643535394518866</v>
      </c>
      <c r="AA15" s="165">
        <f t="shared" si="15"/>
        <v>0.39297437464256896</v>
      </c>
      <c r="AB15" s="165">
        <f>M15/(L15+M15)</f>
        <v>0.38623232944068836</v>
      </c>
      <c r="AC15" s="4">
        <f t="shared" si="13"/>
        <v>13.753549875828414</v>
      </c>
      <c r="AD15" s="4">
        <f t="shared" si="14"/>
        <v>13.821963059727201</v>
      </c>
      <c r="AE15" s="4">
        <f t="shared" si="16"/>
        <v>13.313478450173204</v>
      </c>
      <c r="AF15" s="4">
        <f t="shared" si="17"/>
        <v>14.930703624746611</v>
      </c>
      <c r="AG15" s="21">
        <f t="shared" si="18"/>
        <v>16.663576112184362</v>
      </c>
      <c r="AH15" s="21">
        <f t="shared" si="19"/>
        <v>16.548924400781932</v>
      </c>
      <c r="AI15" s="4">
        <f t="shared" ref="AI15:AI20" si="20">(E15*P15+G15*R15)/SUM(E15,G15)</f>
        <v>15.430749018559521</v>
      </c>
      <c r="AJ15" s="4">
        <f t="shared" si="10"/>
        <v>12.227325801638335</v>
      </c>
    </row>
    <row r="16" spans="1:36">
      <c r="A16">
        <v>2012</v>
      </c>
      <c r="B16">
        <v>1679254</v>
      </c>
      <c r="C16">
        <v>1486727</v>
      </c>
      <c r="D16">
        <v>1341047</v>
      </c>
      <c r="E16">
        <v>1395433</v>
      </c>
      <c r="F16">
        <v>338207</v>
      </c>
      <c r="G16">
        <v>91294</v>
      </c>
      <c r="H16">
        <v>104113</v>
      </c>
      <c r="I16">
        <v>39333</v>
      </c>
      <c r="J16">
        <v>78266</v>
      </c>
      <c r="K16">
        <v>49399</v>
      </c>
      <c r="L16">
        <v>5115</v>
      </c>
      <c r="M16">
        <v>3147</v>
      </c>
      <c r="N16" s="1"/>
      <c r="O16" s="25">
        <v>12.372219989</v>
      </c>
      <c r="P16" s="25">
        <v>15.674240899000001</v>
      </c>
      <c r="Q16" s="25">
        <v>12.019897578</v>
      </c>
      <c r="R16" s="25">
        <v>18.603161215</v>
      </c>
      <c r="S16" s="25">
        <v>12.353250794999999</v>
      </c>
      <c r="T16" s="25">
        <v>23.447397858999999</v>
      </c>
      <c r="U16" s="25">
        <v>15.552660159</v>
      </c>
      <c r="V16" s="25">
        <v>19.382345795999999</v>
      </c>
      <c r="W16" s="25">
        <v>14.374877809999999</v>
      </c>
      <c r="X16" s="25">
        <v>20.288369876000001</v>
      </c>
      <c r="Y16" s="4"/>
      <c r="Z16" s="165">
        <f t="shared" si="11"/>
        <v>0.46959441639100169</v>
      </c>
      <c r="AA16" s="165">
        <f t="shared" si="15"/>
        <v>0.38694238828183136</v>
      </c>
      <c r="AB16" s="165">
        <f t="shared" si="12"/>
        <v>0.38090050835148875</v>
      </c>
      <c r="AC16" s="4">
        <f t="shared" si="13"/>
        <v>13.969651744633845</v>
      </c>
      <c r="AD16" s="4">
        <f t="shared" si="14"/>
        <v>14.05604334765931</v>
      </c>
      <c r="AE16" s="4">
        <f t="shared" si="16"/>
        <v>13.41922486821883</v>
      </c>
      <c r="AF16" s="4">
        <f t="shared" si="17"/>
        <v>15.395274179885684</v>
      </c>
      <c r="AG16" s="21">
        <f t="shared" si="18"/>
        <v>17.034527865749407</v>
      </c>
      <c r="AH16" s="21">
        <f t="shared" si="19"/>
        <v>16.627329944071892</v>
      </c>
      <c r="AI16" s="4">
        <f t="shared" si="20"/>
        <v>15.854094262347074</v>
      </c>
      <c r="AJ16" s="4">
        <f t="shared" si="10"/>
        <v>12.301261155102878</v>
      </c>
    </row>
    <row r="17" spans="1:36">
      <c r="A17">
        <v>2013</v>
      </c>
      <c r="B17">
        <v>1737430</v>
      </c>
      <c r="C17">
        <v>1506253</v>
      </c>
      <c r="D17">
        <v>1380204</v>
      </c>
      <c r="E17">
        <v>1414444</v>
      </c>
      <c r="F17">
        <v>357226</v>
      </c>
      <c r="G17">
        <v>91809</v>
      </c>
      <c r="H17">
        <v>107292</v>
      </c>
      <c r="I17">
        <v>40238</v>
      </c>
      <c r="J17">
        <v>80327</v>
      </c>
      <c r="K17">
        <v>49280</v>
      </c>
      <c r="L17">
        <v>5335</v>
      </c>
      <c r="M17">
        <v>3183</v>
      </c>
      <c r="N17" s="1"/>
      <c r="O17" s="25">
        <v>12.4182168</v>
      </c>
      <c r="P17" s="25">
        <v>15.943953949000001</v>
      </c>
      <c r="Q17" s="25">
        <v>11.949060258999999</v>
      </c>
      <c r="R17" s="25">
        <v>18.856620810999999</v>
      </c>
      <c r="S17" s="25">
        <v>12.677948962</v>
      </c>
      <c r="T17" s="25">
        <v>23.966002285999998</v>
      </c>
      <c r="U17" s="25">
        <v>15.612813873</v>
      </c>
      <c r="V17" s="25">
        <v>20.036749188000002</v>
      </c>
      <c r="W17" s="25">
        <v>14.234395501</v>
      </c>
      <c r="X17" s="25">
        <v>20.626610115999998</v>
      </c>
      <c r="Y17" s="4"/>
      <c r="Z17" s="165">
        <f t="shared" si="11"/>
        <v>0.46436504430303455</v>
      </c>
      <c r="AA17" s="165">
        <f t="shared" si="15"/>
        <v>0.38022637666175441</v>
      </c>
      <c r="AB17" s="165">
        <f t="shared" si="12"/>
        <v>0.37367926743366986</v>
      </c>
      <c r="AC17" s="4">
        <f t="shared" si="13"/>
        <v>14.086217734527445</v>
      </c>
      <c r="AD17" s="4">
        <f t="shared" si="14"/>
        <v>14.202684023056412</v>
      </c>
      <c r="AE17" s="4">
        <f t="shared" si="16"/>
        <v>13.36136938127013</v>
      </c>
      <c r="AF17" s="4">
        <f t="shared" si="17"/>
        <v>15.756703721378512</v>
      </c>
      <c r="AG17" s="21">
        <f t="shared" si="18"/>
        <v>17.294910768408428</v>
      </c>
      <c r="AH17" s="21">
        <f t="shared" si="19"/>
        <v>16.623033575611995</v>
      </c>
      <c r="AI17" s="4">
        <f t="shared" si="20"/>
        <v>16.121486562666735</v>
      </c>
      <c r="AJ17" s="4">
        <f t="shared" si="10"/>
        <v>12.321755409028697</v>
      </c>
    </row>
    <row r="18" spans="1:36">
      <c r="A18">
        <v>2014</v>
      </c>
      <c r="B18">
        <v>1806662</v>
      </c>
      <c r="C18">
        <v>1552698</v>
      </c>
      <c r="D18">
        <v>1425391</v>
      </c>
      <c r="E18">
        <v>1458612</v>
      </c>
      <c r="F18">
        <v>381271</v>
      </c>
      <c r="G18">
        <v>94086</v>
      </c>
      <c r="H18">
        <v>111140</v>
      </c>
      <c r="I18">
        <v>41650</v>
      </c>
      <c r="J18">
        <v>83574</v>
      </c>
      <c r="K18">
        <v>49575</v>
      </c>
      <c r="L18">
        <v>5548</v>
      </c>
      <c r="M18">
        <v>3195</v>
      </c>
      <c r="N18" s="1"/>
      <c r="O18" s="25">
        <v>12.405208816</v>
      </c>
      <c r="P18" s="25">
        <v>16.058169341999999</v>
      </c>
      <c r="Q18" s="25">
        <v>11.787324501000001</v>
      </c>
      <c r="R18" s="25">
        <v>18.916459409000002</v>
      </c>
      <c r="S18" s="25">
        <v>12.951025733</v>
      </c>
      <c r="T18" s="25">
        <v>24.409099640000001</v>
      </c>
      <c r="U18" s="25">
        <v>15.549183957</v>
      </c>
      <c r="V18" s="25">
        <v>20.615642964999999</v>
      </c>
      <c r="W18" s="25">
        <v>14.178983417</v>
      </c>
      <c r="X18" s="25">
        <v>21.126291080000001</v>
      </c>
      <c r="Y18" s="4"/>
      <c r="Z18" s="165">
        <f t="shared" ref="Z18" si="21">C18/(B18+C18)</f>
        <v>0.46220053819775198</v>
      </c>
      <c r="AA18" s="165">
        <f t="shared" si="15"/>
        <v>0.37232724241263548</v>
      </c>
      <c r="AB18" s="165">
        <f t="shared" ref="AB18" si="22">M18/(L18+M18)</f>
        <v>0.36543520530710283</v>
      </c>
      <c r="AC18" s="4">
        <f t="shared" ref="AC18" si="23">(D18*O18+E18*P18+F18*Q18+G18*R18)/SUM(D18:G18)</f>
        <v>14.103534750516856</v>
      </c>
      <c r="AD18" s="4">
        <f t="shared" ref="AD18:AD23" si="24">(D18*O18+E18*P18)/(D18+E18)</f>
        <v>14.252728412460167</v>
      </c>
      <c r="AE18" s="4">
        <f t="shared" si="16"/>
        <v>13.198373011812061</v>
      </c>
      <c r="AF18" s="4">
        <f t="shared" si="17"/>
        <v>16.074455134312586</v>
      </c>
      <c r="AG18" s="21">
        <f t="shared" si="18"/>
        <v>17.435564668245295</v>
      </c>
      <c r="AH18" s="21">
        <f t="shared" si="19"/>
        <v>16.717774219160013</v>
      </c>
      <c r="AI18" s="4">
        <f t="shared" si="20"/>
        <v>16.231367915865466</v>
      </c>
      <c r="AJ18" s="4">
        <f t="shared" si="10"/>
        <v>12.274812886565295</v>
      </c>
    </row>
    <row r="19" spans="1:36">
      <c r="A19">
        <v>2015</v>
      </c>
      <c r="B19">
        <v>1877465</v>
      </c>
      <c r="C19">
        <v>1605296</v>
      </c>
      <c r="D19">
        <v>1470581</v>
      </c>
      <c r="E19">
        <v>1508357</v>
      </c>
      <c r="F19">
        <v>406884</v>
      </c>
      <c r="G19">
        <v>96939</v>
      </c>
      <c r="H19">
        <v>115421</v>
      </c>
      <c r="I19">
        <v>43173</v>
      </c>
      <c r="J19">
        <v>86619</v>
      </c>
      <c r="K19">
        <v>50029</v>
      </c>
      <c r="L19">
        <v>5783</v>
      </c>
      <c r="M19">
        <v>3189</v>
      </c>
      <c r="N19" s="1"/>
      <c r="O19" s="25">
        <v>12.3577552</v>
      </c>
      <c r="P19" s="25">
        <v>16.137364033000001</v>
      </c>
      <c r="Q19" s="25">
        <v>11.626585218000001</v>
      </c>
      <c r="R19" s="25">
        <v>18.940153085999999</v>
      </c>
      <c r="S19" s="25">
        <v>13.109932335</v>
      </c>
      <c r="T19" s="25">
        <v>24.782746160999999</v>
      </c>
      <c r="U19" s="25">
        <v>15.524717441</v>
      </c>
      <c r="V19" s="25">
        <v>21.093315876999998</v>
      </c>
      <c r="W19" s="25">
        <v>14.159692201</v>
      </c>
      <c r="X19" s="25">
        <v>21.635465663000002</v>
      </c>
      <c r="Y19" s="4"/>
      <c r="Z19" s="165">
        <f t="shared" ref="Z19" si="25">C19/(B19+C19)</f>
        <v>0.46092625936720893</v>
      </c>
      <c r="AA19" s="165">
        <f t="shared" ref="AA19:AA25" si="26">K19/(J19+K19)</f>
        <v>0.36611585972718225</v>
      </c>
      <c r="AB19" s="165">
        <f t="shared" ref="AB19" si="27">M19/(L19+M19)</f>
        <v>0.35543914400356663</v>
      </c>
      <c r="AC19" s="4">
        <f t="shared" ref="AC19" si="28">(D19*O19+E19*P19+F19*Q19+G19*R19)/SUM(D19:G19)</f>
        <v>14.092467729005653</v>
      </c>
      <c r="AD19" s="4">
        <f t="shared" si="24"/>
        <v>14.271524281638284</v>
      </c>
      <c r="AE19" s="4">
        <f t="shared" ref="AE19:AE25" si="29">(F19*Q19+G19*R19)/(F19+G19)</f>
        <v>13.033765826181945</v>
      </c>
      <c r="AF19" s="4">
        <f t="shared" ref="AF19:AF25" si="30">(H19*S19+I19*T19)/(H19+I19)</f>
        <v>16.287545556874079</v>
      </c>
      <c r="AG19" s="21">
        <f t="shared" ref="AG19:AG24" si="31">(J19*U19+K19*V19)/(J19+K19)</f>
        <v>17.563469644871581</v>
      </c>
      <c r="AH19" s="21">
        <f t="shared" ref="AH19:AH24" si="32">(L19*W19+M19*X19)/(L19+M19)</f>
        <v>16.816874721097864</v>
      </c>
      <c r="AI19" s="4">
        <f t="shared" si="20"/>
        <v>16.306616038866064</v>
      </c>
      <c r="AJ19" s="4">
        <f t="shared" si="10"/>
        <v>12.199296125153818</v>
      </c>
    </row>
    <row r="20" spans="1:36">
      <c r="A20">
        <v>2016</v>
      </c>
      <c r="B20">
        <v>1963676</v>
      </c>
      <c r="C20">
        <v>1667379</v>
      </c>
      <c r="D20">
        <v>1525593</v>
      </c>
      <c r="E20">
        <v>1565191</v>
      </c>
      <c r="F20">
        <v>438083</v>
      </c>
      <c r="G20">
        <v>102188</v>
      </c>
      <c r="H20">
        <v>119549</v>
      </c>
      <c r="I20">
        <v>44545</v>
      </c>
      <c r="J20">
        <v>89528</v>
      </c>
      <c r="K20">
        <v>50451</v>
      </c>
      <c r="L20">
        <v>6384</v>
      </c>
      <c r="M20">
        <v>3203</v>
      </c>
      <c r="N20" s="1"/>
      <c r="O20" s="25">
        <v>12.291905180000001</v>
      </c>
      <c r="P20" s="25">
        <v>16.279141971000001</v>
      </c>
      <c r="Q20" s="25">
        <v>11.418607889</v>
      </c>
      <c r="R20" s="25">
        <v>18.767477589999999</v>
      </c>
      <c r="S20" s="25">
        <v>13.310964542000001</v>
      </c>
      <c r="T20" s="25">
        <v>25.188483556000001</v>
      </c>
      <c r="U20" s="25">
        <v>15.577227236000001</v>
      </c>
      <c r="V20" s="25">
        <v>21.552526214</v>
      </c>
      <c r="W20" s="25">
        <v>13.484805764000001</v>
      </c>
      <c r="X20" s="25">
        <v>22.144708086000001</v>
      </c>
      <c r="Y20" s="4"/>
      <c r="Z20" s="165">
        <f t="shared" ref="Z20" si="33">C20/(B20+C20)</f>
        <v>0.45919959901461144</v>
      </c>
      <c r="AA20" s="165">
        <f t="shared" si="26"/>
        <v>0.36041834846655568</v>
      </c>
      <c r="AB20" s="165">
        <f t="shared" ref="AB20" si="34">M20/(L20+M20)</f>
        <v>0.33409825805778659</v>
      </c>
      <c r="AC20" s="4">
        <f t="shared" ref="AC20" si="35">(D20*O20+E20*P20+F20*Q20+G20*R20)/SUM(D20:G20)</f>
        <v>14.087509002151416</v>
      </c>
      <c r="AD20" s="4">
        <f t="shared" si="24"/>
        <v>14.311065088988167</v>
      </c>
      <c r="AE20" s="4">
        <f t="shared" si="29"/>
        <v>12.808588652368362</v>
      </c>
      <c r="AF20" s="4">
        <f t="shared" si="30"/>
        <v>16.535238948612246</v>
      </c>
      <c r="AG20" s="21">
        <f t="shared" si="31"/>
        <v>17.730834625244658</v>
      </c>
      <c r="AH20" s="21">
        <f t="shared" si="32"/>
        <v>16.378064044730781</v>
      </c>
      <c r="AI20" s="4">
        <f t="shared" si="20"/>
        <v>16.431643615937578</v>
      </c>
      <c r="AJ20" s="4">
        <f t="shared" si="10"/>
        <v>12.097078387223007</v>
      </c>
    </row>
    <row r="21" spans="1:36">
      <c r="A21">
        <v>2017</v>
      </c>
      <c r="B21">
        <v>2052236</v>
      </c>
      <c r="C21">
        <v>1731071</v>
      </c>
      <c r="D21">
        <v>1578531</v>
      </c>
      <c r="E21">
        <v>1622585</v>
      </c>
      <c r="F21">
        <v>473705</v>
      </c>
      <c r="G21">
        <v>108486</v>
      </c>
      <c r="H21">
        <v>123632</v>
      </c>
      <c r="I21">
        <v>46337</v>
      </c>
      <c r="J21">
        <v>93377</v>
      </c>
      <c r="K21">
        <v>51229</v>
      </c>
      <c r="L21">
        <v>6894</v>
      </c>
      <c r="M21">
        <v>3209</v>
      </c>
      <c r="N21" s="1"/>
      <c r="O21" s="25">
        <v>12.188648813</v>
      </c>
      <c r="P21" s="25">
        <v>16.368241109</v>
      </c>
      <c r="Q21" s="25">
        <v>11.149532937</v>
      </c>
      <c r="R21" s="25">
        <v>18.531460281000001</v>
      </c>
      <c r="S21" s="25">
        <v>13.515028471999999</v>
      </c>
      <c r="T21" s="25">
        <v>25.489295811000002</v>
      </c>
      <c r="U21" s="25">
        <v>15.466351457</v>
      </c>
      <c r="V21" s="25">
        <v>21.855657927999999</v>
      </c>
      <c r="W21" s="25">
        <v>13.101537569</v>
      </c>
      <c r="X21" s="25">
        <v>22.553910876</v>
      </c>
      <c r="Y21" s="4"/>
      <c r="Z21" s="165">
        <f t="shared" ref="Z21" si="36">C21/(B21+C21)</f>
        <v>0.45755499091139046</v>
      </c>
      <c r="AA21" s="165">
        <f t="shared" si="26"/>
        <v>0.35426607471335908</v>
      </c>
      <c r="AB21" s="165">
        <f t="shared" ref="AB21" si="37">M21/(L21+M21)</f>
        <v>0.31762842719984163</v>
      </c>
      <c r="AC21" s="4">
        <f t="shared" ref="AC21" si="38">(D21*O21+E21*P21+F21*Q21+G21*R21)/SUM(D21:G21)</f>
        <v>14.032965339383408</v>
      </c>
      <c r="AD21" s="4">
        <f t="shared" si="24"/>
        <v>14.307204893318602</v>
      </c>
      <c r="AE21" s="4">
        <f t="shared" si="29"/>
        <v>12.525087986530455</v>
      </c>
      <c r="AF21" s="4">
        <f t="shared" si="30"/>
        <v>16.779456842392502</v>
      </c>
      <c r="AG21" s="21">
        <f t="shared" si="31"/>
        <v>17.729865980621835</v>
      </c>
      <c r="AH21" s="21">
        <f t="shared" si="32"/>
        <v>16.103880035808174</v>
      </c>
      <c r="AI21" s="4">
        <f t="shared" ref="AI21" si="39">(E21*P21+G21*R21)/SUM(E21,G21)</f>
        <v>16.503809780125327</v>
      </c>
      <c r="AJ21" s="4">
        <f t="shared" si="10"/>
        <v>11.948796093312509</v>
      </c>
    </row>
    <row r="22" spans="1:36" ht="12.6" customHeight="1">
      <c r="A22">
        <v>2018</v>
      </c>
      <c r="B22">
        <v>2135621</v>
      </c>
      <c r="C22">
        <v>1764198</v>
      </c>
      <c r="D22">
        <v>1626347</v>
      </c>
      <c r="E22">
        <v>1650880</v>
      </c>
      <c r="F22">
        <v>509274</v>
      </c>
      <c r="G22">
        <v>113318</v>
      </c>
      <c r="H22">
        <v>127568</v>
      </c>
      <c r="I22">
        <v>48157</v>
      </c>
      <c r="J22">
        <v>97277</v>
      </c>
      <c r="K22">
        <v>51856</v>
      </c>
      <c r="L22">
        <v>7671</v>
      </c>
      <c r="M22">
        <v>3212</v>
      </c>
      <c r="N22" s="1"/>
      <c r="O22" s="25">
        <v>12.10823459</v>
      </c>
      <c r="P22" s="25">
        <v>16.547428644</v>
      </c>
      <c r="Q22" s="25">
        <v>10.926532672</v>
      </c>
      <c r="R22" s="25">
        <v>18.480876824999999</v>
      </c>
      <c r="S22" s="25">
        <v>13.717730936000001</v>
      </c>
      <c r="T22" s="25">
        <v>25.906555641000001</v>
      </c>
      <c r="U22" s="25">
        <v>15.363600850999999</v>
      </c>
      <c r="V22" s="25">
        <v>22.166538106000001</v>
      </c>
      <c r="W22" s="25">
        <v>12.408877591</v>
      </c>
      <c r="X22" s="25">
        <v>22.975404732000001</v>
      </c>
      <c r="Y22" s="4"/>
      <c r="Z22" s="165">
        <f t="shared" ref="Z22" si="40">C22/(B22+C22)</f>
        <v>0.45237945658503637</v>
      </c>
      <c r="AA22" s="165">
        <f t="shared" si="26"/>
        <v>0.34771646785084454</v>
      </c>
      <c r="AB22" s="165">
        <f t="shared" ref="AB22" si="41">M22/(L22+M22)</f>
        <v>0.2951392079389874</v>
      </c>
      <c r="AC22" s="4">
        <f t="shared" ref="AC22" si="42">(D22*O22+E22*P22+F22*Q22+G22*R22)/SUM(D22:G22)</f>
        <v>14.018298028858501</v>
      </c>
      <c r="AD22" s="4">
        <f t="shared" si="24"/>
        <v>14.344447302719479</v>
      </c>
      <c r="AE22" s="4">
        <f t="shared" si="29"/>
        <v>12.301499216269209</v>
      </c>
      <c r="AF22" s="4">
        <f t="shared" si="30"/>
        <v>17.058048086767876</v>
      </c>
      <c r="AG22" s="21">
        <f t="shared" si="31"/>
        <v>17.72909416431952</v>
      </c>
      <c r="AH22" s="21">
        <f t="shared" si="32"/>
        <v>15.527474042060552</v>
      </c>
      <c r="AI22" s="4">
        <f t="shared" ref="AI22" si="43">(E22*P22+G22*R22)/SUM(E22,G22)</f>
        <v>16.671617924893958</v>
      </c>
      <c r="AJ22" s="4">
        <f t="shared" ref="AJ22" si="44">(D22*O22+F22*Q22)/SUM(D22,F22)</f>
        <v>11.826438305646395</v>
      </c>
    </row>
    <row r="23" spans="1:36" ht="12.6" customHeight="1">
      <c r="A23">
        <v>2019</v>
      </c>
      <c r="B23">
        <v>2210378</v>
      </c>
      <c r="C23">
        <v>1787369</v>
      </c>
      <c r="D23">
        <v>1668852</v>
      </c>
      <c r="E23">
        <v>1670363</v>
      </c>
      <c r="F23">
        <v>541526</v>
      </c>
      <c r="G23">
        <v>117006</v>
      </c>
      <c r="H23">
        <v>131598</v>
      </c>
      <c r="I23">
        <v>49727</v>
      </c>
      <c r="J23">
        <v>101021</v>
      </c>
      <c r="K23">
        <v>52236</v>
      </c>
      <c r="L23">
        <v>7969</v>
      </c>
      <c r="M23">
        <v>3187</v>
      </c>
      <c r="N23" s="1"/>
      <c r="O23" s="25">
        <v>12.082023451</v>
      </c>
      <c r="P23" s="25">
        <v>16.749178173000001</v>
      </c>
      <c r="Q23" s="25">
        <v>10.834164934</v>
      </c>
      <c r="R23" s="25">
        <v>18.515272720999999</v>
      </c>
      <c r="S23" s="25">
        <v>13.950854116</v>
      </c>
      <c r="T23" s="25">
        <v>26.381392403</v>
      </c>
      <c r="U23" s="25">
        <v>15.27867968</v>
      </c>
      <c r="V23" s="25">
        <v>22.476893329999999</v>
      </c>
      <c r="W23" s="25">
        <v>12.632262516999999</v>
      </c>
      <c r="X23" s="25">
        <v>23.473329150000001</v>
      </c>
      <c r="Y23" s="4"/>
      <c r="Z23" s="165">
        <f t="shared" ref="Z23" si="45">C23/(B23+C23)</f>
        <v>0.44709407573815951</v>
      </c>
      <c r="AA23" s="165">
        <f t="shared" si="26"/>
        <v>0.34083924388445552</v>
      </c>
      <c r="AB23" s="165">
        <f t="shared" ref="AB23" si="46">M23/(L23+M23)</f>
        <v>0.28567586948727142</v>
      </c>
      <c r="AC23" s="4">
        <f t="shared" ref="AC23" si="47">(D23*O23+E23*P23+F23*Q23+G23*R23)/SUM(D23:G23)</f>
        <v>14.051338541652999</v>
      </c>
      <c r="AD23" s="4">
        <f t="shared" si="24"/>
        <v>14.416656759398554</v>
      </c>
      <c r="AE23" s="4">
        <f t="shared" si="29"/>
        <v>12.198921236997762</v>
      </c>
      <c r="AF23" s="4">
        <f t="shared" si="30"/>
        <v>17.359834551117327</v>
      </c>
      <c r="AG23" s="21">
        <f t="shared" si="31"/>
        <v>17.732113377784767</v>
      </c>
      <c r="AH23" s="21">
        <f t="shared" si="32"/>
        <v>15.72929365355172</v>
      </c>
      <c r="AI23" s="4">
        <f t="shared" ref="AI23" si="48">(E23*P23+G23*R23)/SUM(E23,G23)</f>
        <v>16.864791489938632</v>
      </c>
      <c r="AJ23" s="4">
        <f t="shared" ref="AJ23" si="49">(D23*O23+F23*Q23)/SUM(D23,F23)</f>
        <v>11.776307491432474</v>
      </c>
    </row>
    <row r="24" spans="1:36" ht="12.6" customHeight="1">
      <c r="A24">
        <v>2020</v>
      </c>
      <c r="B24">
        <v>2257358</v>
      </c>
      <c r="C24">
        <v>1791430</v>
      </c>
      <c r="D24">
        <v>1693032</v>
      </c>
      <c r="E24">
        <v>1672218</v>
      </c>
      <c r="F24">
        <v>564326</v>
      </c>
      <c r="G24">
        <v>119212</v>
      </c>
      <c r="H24">
        <v>136492</v>
      </c>
      <c r="I24">
        <v>51238</v>
      </c>
      <c r="J24">
        <v>103910</v>
      </c>
      <c r="K24">
        <v>52579</v>
      </c>
      <c r="L24">
        <v>8081</v>
      </c>
      <c r="M24">
        <v>3133</v>
      </c>
      <c r="N24" s="1"/>
      <c r="O24" s="25">
        <v>12.267071443000001</v>
      </c>
      <c r="P24" s="25">
        <v>17.075704244000001</v>
      </c>
      <c r="Q24" s="25">
        <v>11.015150817</v>
      </c>
      <c r="R24" s="25">
        <v>18.755158877</v>
      </c>
      <c r="S24" s="25">
        <v>14.143469947</v>
      </c>
      <c r="T24" s="25">
        <v>26.959502712999999</v>
      </c>
      <c r="U24" s="25">
        <v>15.441747665999999</v>
      </c>
      <c r="V24" s="25">
        <v>22.859002644</v>
      </c>
      <c r="W24" s="25">
        <v>13.175906446999999</v>
      </c>
      <c r="X24" s="25">
        <v>24.123683370999998</v>
      </c>
      <c r="Y24" s="4"/>
      <c r="Z24" s="165">
        <f t="shared" ref="Z24" si="50">C24/(B24+C24)</f>
        <v>0.44246080555464995</v>
      </c>
      <c r="AA24" s="165">
        <f t="shared" si="26"/>
        <v>0.33599166714593359</v>
      </c>
      <c r="AB24" s="165">
        <f t="shared" ref="AB24:AB25" si="51">M24/(L24+M24)</f>
        <v>0.27938291421437489</v>
      </c>
      <c r="AC24" s="4">
        <f t="shared" ref="AC24:AC25" si="52">(D24*O24+E24*P24+F24*Q24+G24*R24)/SUM(D24:G24)</f>
        <v>14.269658104790283</v>
      </c>
      <c r="AD24" s="4">
        <f t="shared" ref="AD24:AD25" si="53">(D24*O24+E24*P24)/(D24+E24)</f>
        <v>14.656517197467759</v>
      </c>
      <c r="AE24" s="4">
        <f t="shared" si="29"/>
        <v>12.365041885014829</v>
      </c>
      <c r="AF24" s="4">
        <f t="shared" si="30"/>
        <v>17.641407873086976</v>
      </c>
      <c r="AG24" s="21">
        <f t="shared" si="31"/>
        <v>17.933883531704694</v>
      </c>
      <c r="AH24" s="21">
        <f t="shared" si="32"/>
        <v>16.234528268196005</v>
      </c>
      <c r="AI24" s="4">
        <f t="shared" ref="AI24" si="54">(E24*P24+G24*R24)/SUM(E24,G24)</f>
        <v>17.187464762529441</v>
      </c>
      <c r="AJ24" s="4">
        <f t="shared" ref="AJ24" si="55">(D24*O24+F24*Q24)/SUM(D24,F24)</f>
        <v>11.954098773539474</v>
      </c>
    </row>
    <row r="25" spans="1:36">
      <c r="A25">
        <v>2021</v>
      </c>
      <c r="B25">
        <v>2339311</v>
      </c>
      <c r="C25">
        <v>1797851</v>
      </c>
      <c r="D25">
        <v>1743799</v>
      </c>
      <c r="E25">
        <v>1679506</v>
      </c>
      <c r="F25">
        <v>595512</v>
      </c>
      <c r="G25">
        <v>118345</v>
      </c>
      <c r="H25">
        <v>143086</v>
      </c>
      <c r="I25">
        <v>52478</v>
      </c>
      <c r="J25">
        <v>107720</v>
      </c>
      <c r="K25">
        <v>53279</v>
      </c>
      <c r="L25">
        <v>8343</v>
      </c>
      <c r="M25">
        <v>3059</v>
      </c>
      <c r="O25" s="25">
        <v>12.288476768000001</v>
      </c>
      <c r="P25" s="25">
        <v>17.389368659999999</v>
      </c>
      <c r="Q25" s="25">
        <v>11.004978909</v>
      </c>
      <c r="R25" s="25">
        <v>19.294896278</v>
      </c>
      <c r="S25" s="25">
        <v>14.233950212</v>
      </c>
      <c r="T25" s="25">
        <v>27.757079157</v>
      </c>
      <c r="U25" s="25">
        <v>15.458698478000001</v>
      </c>
      <c r="V25" s="25">
        <v>23.101062332000001</v>
      </c>
      <c r="W25" s="25">
        <v>13.543569459</v>
      </c>
      <c r="X25" s="25">
        <v>24.917783588999999</v>
      </c>
      <c r="Z25" s="186">
        <f>C25/(B25+C25)</f>
        <v>0.43456142157353278</v>
      </c>
      <c r="AA25" s="165">
        <f t="shared" si="26"/>
        <v>0.33092752128895209</v>
      </c>
      <c r="AB25" s="165">
        <f t="shared" si="51"/>
        <v>0.26828626556744428</v>
      </c>
      <c r="AC25" s="4">
        <f t="shared" si="52"/>
        <v>14.374886456058503</v>
      </c>
      <c r="AD25" s="4">
        <f t="shared" si="53"/>
        <v>14.791022856638129</v>
      </c>
      <c r="AE25" s="4">
        <f t="shared" si="29"/>
        <v>12.379302157261634</v>
      </c>
      <c r="AF25" s="4">
        <f t="shared" si="30"/>
        <v>17.86277126687569</v>
      </c>
      <c r="AG25" s="21">
        <f t="shared" ref="AG25" si="56">(J25*U25+K25*V25)/(J25+K25)</f>
        <v>17.987767004992506</v>
      </c>
      <c r="AH25" s="21">
        <f t="shared" ref="AH25" si="57">(L25*W25+M25*X25)/(L25+M25)</f>
        <v>16.595114891702156</v>
      </c>
      <c r="AI25" s="4">
        <f t="shared" ref="AI25" si="58">(E25*P25+G25*R25)/SUM(E25,G25)</f>
        <v>17.51480156069767</v>
      </c>
      <c r="AJ25" s="4">
        <f t="shared" ref="AJ25" si="59">(D25*O25+F25*Q25)/SUM(D25,F25)</f>
        <v>11.961740230186599</v>
      </c>
    </row>
    <row r="29" spans="1:36">
      <c r="AA29" s="32"/>
    </row>
  </sheetData>
  <mergeCells count="4">
    <mergeCell ref="O2:X2"/>
    <mergeCell ref="AH1:AI1"/>
    <mergeCell ref="B2:M2"/>
    <mergeCell ref="Z2:AJ2"/>
  </mergeCells>
  <phoneticPr fontId="0" type="noConversion"/>
  <hyperlinks>
    <hyperlink ref="AH1:AI1" location="Contents!A1" display="Back to Contents"/>
  </hyperlinks>
  <pageMargins left="0.75" right="0.75" top="1" bottom="1" header="0.5" footer="0.5"/>
  <pageSetup paperSize="9" scale="60"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19</vt:i4>
      </vt:variant>
    </vt:vector>
  </HeadingPairs>
  <TitlesOfParts>
    <vt:vector size="58" baseType="lpstr">
      <vt:lpstr>Contents</vt:lpstr>
      <vt:lpstr>1.1, 1.2</vt:lpstr>
      <vt:lpstr>1.1extra</vt:lpstr>
      <vt:lpstr>1.3</vt:lpstr>
      <vt:lpstr>1.4 to 1.7</vt:lpstr>
      <vt:lpstr>1.4b</vt:lpstr>
      <vt:lpstr>1.5b</vt:lpstr>
      <vt:lpstr>1.8</vt:lpstr>
      <vt:lpstr>2.1, 2.2, 2.3,2.4</vt:lpstr>
      <vt:lpstr>2.5a-2.8a</vt:lpstr>
      <vt:lpstr>2.9</vt:lpstr>
      <vt:lpstr>2.10</vt:lpstr>
      <vt:lpstr>3.1,3.2,3.4,8.3</vt:lpstr>
      <vt:lpstr>3.5</vt:lpstr>
      <vt:lpstr>Table 3</vt:lpstr>
      <vt:lpstr>4.1b</vt:lpstr>
      <vt:lpstr>4.3a,b</vt:lpstr>
      <vt:lpstr>4.4</vt:lpstr>
      <vt:lpstr>5.1</vt:lpstr>
      <vt:lpstr>5.2abcd</vt:lpstr>
      <vt:lpstr>6.1,6.2c</vt:lpstr>
      <vt:lpstr>6.2b</vt:lpstr>
      <vt:lpstr>6.3</vt:lpstr>
      <vt:lpstr>6.4a,b</vt:lpstr>
      <vt:lpstr>6.5a,b</vt:lpstr>
      <vt:lpstr>6.7a, b</vt:lpstr>
      <vt:lpstr>7.1,7.2</vt:lpstr>
      <vt:lpstr>7.3abc</vt:lpstr>
      <vt:lpstr>7.3de</vt:lpstr>
      <vt:lpstr>8.1a,b</vt:lpstr>
      <vt:lpstr>8.2a,b</vt:lpstr>
      <vt:lpstr>8.4</vt:lpstr>
      <vt:lpstr>8.5</vt:lpstr>
      <vt:lpstr>9.0a,b</vt:lpstr>
      <vt:lpstr>9.0b</vt:lpstr>
      <vt:lpstr>9.4</vt:lpstr>
      <vt:lpstr>9.11</vt:lpstr>
      <vt:lpstr>10.1, 10.2</vt:lpstr>
      <vt:lpstr>11.1,11.2</vt:lpstr>
      <vt:lpstr>'1.8'!Print_Area</vt:lpstr>
      <vt:lpstr>'10.1, 10.2'!Print_Area</vt:lpstr>
      <vt:lpstr>'2.1, 2.2, 2.3,2.4'!Print_Area</vt:lpstr>
      <vt:lpstr>'2.5a-2.8a'!Print_Area</vt:lpstr>
      <vt:lpstr>'2.9'!Print_Area</vt:lpstr>
      <vt:lpstr>'3.1,3.2,3.4,8.3'!Print_Area</vt:lpstr>
      <vt:lpstr>'4.1b'!Print_Area</vt:lpstr>
      <vt:lpstr>'4.3a,b'!Print_Area</vt:lpstr>
      <vt:lpstr>'5.2abcd'!Print_Area</vt:lpstr>
      <vt:lpstr>'6.2b'!Print_Area</vt:lpstr>
      <vt:lpstr>'6.3'!Print_Area</vt:lpstr>
      <vt:lpstr>'6.4a,b'!Print_Area</vt:lpstr>
      <vt:lpstr>'6.5a,b'!Print_Area</vt:lpstr>
      <vt:lpstr>'6.7a, b'!Print_Area</vt:lpstr>
      <vt:lpstr>'7.1,7.2'!Print_Area</vt:lpstr>
      <vt:lpstr>'8.1a,b'!Print_Area</vt:lpstr>
      <vt:lpstr>'8.2a,b'!Print_Area</vt:lpstr>
      <vt:lpstr>'9.0b'!Print_Area</vt:lpstr>
      <vt:lpstr>Contents!Print_Area</vt:lpstr>
    </vt:vector>
  </TitlesOfParts>
  <Company>Ministry of Transport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Statistics</dc:title>
  <dc:creator>Ministry of Transport</dc:creator>
  <cp:lastModifiedBy>Haobo Wang</cp:lastModifiedBy>
  <cp:lastPrinted>2019-08-23T01:31:06Z</cp:lastPrinted>
  <dcterms:created xsi:type="dcterms:W3CDTF">2006-12-05T20:28:39Z</dcterms:created>
  <dcterms:modified xsi:type="dcterms:W3CDTF">2022-10-09T23:44:08Z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-32135808</vt:i4>
  </property>
  <property fmtid="{D5CDD505-2E9C-101B-9397-08002B2CF9AE}" pid="4" name="_EmailSubject">
    <vt:lpwstr>Stats again</vt:lpwstr>
  </property>
  <property fmtid="{D5CDD505-2E9C-101B-9397-08002B2CF9AE}" pid="5" name="_AuthorEmail">
    <vt:lpwstr>s.badger@transport.govt.nz</vt:lpwstr>
  </property>
  <property fmtid="{D5CDD505-2E9C-101B-9397-08002B2CF9AE}" pid="6" name="_AuthorEmailDisplayName">
    <vt:lpwstr>Stuart Badger</vt:lpwstr>
  </property>
  <property fmtid="{D5CDD505-2E9C-101B-9397-08002B2CF9AE}" pid="7" name="_PreviousAdHocReviewCycleID">
    <vt:i4>-566783392</vt:i4>
  </property>
  <property fmtid="{D5CDD505-2E9C-101B-9397-08002B2CF9AE}" pid="8" name="_ReviewingToolsShownOnce">
    <vt:lpwstr/>
  </property>
</Properties>
</file>