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13_ncr:1_{C445FDE3-39FA-487B-9AAB-F0B4D8E1DA3D}" xr6:coauthVersionLast="47" xr6:coauthVersionMax="47" xr10:uidLastSave="{00000000-0000-0000-0000-000000000000}"/>
  <bookViews>
    <workbookView xWindow="-108" yWindow="-108" windowWidth="23256" windowHeight="12456" activeTab="2" xr2:uid="{3F4690E4-79E9-4BBF-B462-C4FE7CE65067}"/>
  </bookViews>
  <sheets>
    <sheet name="SumIF" sheetId="1" r:id="rId1"/>
    <sheet name="Sumifs" sheetId="2" r:id="rId2"/>
    <sheet name="Countif" sheetId="3" r:id="rId3"/>
    <sheet name="Countif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3" l="1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" i="3"/>
  <c r="K7" i="4" l="1"/>
  <c r="K3" i="4"/>
  <c r="J3" i="3"/>
  <c r="J11" i="2"/>
  <c r="J8" i="2"/>
  <c r="J4" i="2"/>
  <c r="K22" i="1"/>
  <c r="K21" i="1"/>
  <c r="K20" i="1"/>
  <c r="K19" i="1"/>
  <c r="K3" i="1" l="1"/>
</calcChain>
</file>

<file path=xl/sharedStrings.xml><?xml version="1.0" encoding="utf-8"?>
<sst xmlns="http://schemas.openxmlformats.org/spreadsheetml/2006/main" count="388" uniqueCount="53">
  <si>
    <t xml:space="preserve">Order date </t>
  </si>
  <si>
    <t xml:space="preserve">Region </t>
  </si>
  <si>
    <t>Rep</t>
  </si>
  <si>
    <t>Item</t>
  </si>
  <si>
    <t>Units</t>
  </si>
  <si>
    <t xml:space="preserve">Unit count </t>
  </si>
  <si>
    <t>Revenue</t>
  </si>
  <si>
    <t>East</t>
  </si>
  <si>
    <t>Jones</t>
  </si>
  <si>
    <t>Pencil</t>
  </si>
  <si>
    <t>Central</t>
  </si>
  <si>
    <t>Kevli</t>
  </si>
  <si>
    <t>Haris</t>
  </si>
  <si>
    <t>Harry</t>
  </si>
  <si>
    <t>Pen</t>
  </si>
  <si>
    <t>West</t>
  </si>
  <si>
    <t>Ram</t>
  </si>
  <si>
    <t>Honey</t>
  </si>
  <si>
    <t>Jimmy</t>
  </si>
  <si>
    <t>Akil</t>
  </si>
  <si>
    <t>Udin</t>
  </si>
  <si>
    <t>Yaseen</t>
  </si>
  <si>
    <t>Amit</t>
  </si>
  <si>
    <t>Doara</t>
  </si>
  <si>
    <t xml:space="preserve">Desk </t>
  </si>
  <si>
    <t>Robin</t>
  </si>
  <si>
    <t>Penst</t>
  </si>
  <si>
    <t>Anwar</t>
  </si>
  <si>
    <t xml:space="preserve">Gnaga </t>
  </si>
  <si>
    <t>Sonu</t>
  </si>
  <si>
    <t xml:space="preserve">Vivek </t>
  </si>
  <si>
    <t>Kures</t>
  </si>
  <si>
    <t>Binder</t>
  </si>
  <si>
    <t>Prette</t>
  </si>
  <si>
    <t>Megan</t>
  </si>
  <si>
    <t>Lura</t>
  </si>
  <si>
    <t>Adm</t>
  </si>
  <si>
    <t>Pen set</t>
  </si>
  <si>
    <t>Rathore</t>
  </si>
  <si>
    <t>Ravu</t>
  </si>
  <si>
    <t>Rahul</t>
  </si>
  <si>
    <t>Q.Find the total unit that were sold in the East region</t>
  </si>
  <si>
    <t>Q.What was the total revenue generated form the Binder</t>
  </si>
  <si>
    <t>Q. What is the total revenue generated form the central region where the intems is a pencil ?</t>
  </si>
  <si>
    <t>Q.How many units are sold by sales representative Jones where the cost of each items greter than 4?</t>
  </si>
  <si>
    <t>Q. How many units did jones sell excluding pencil?</t>
  </si>
  <si>
    <t>Q. Find out the total number of times Jones has made the sell ?</t>
  </si>
  <si>
    <t>Q.Which sales person representattive made a sale more than 3 times ?</t>
  </si>
  <si>
    <t>Q.How many orders were placed from east region after 10 feb 2019</t>
  </si>
  <si>
    <t>Q. How many times did Jones sells pencil ?</t>
  </si>
  <si>
    <t>Blender</t>
  </si>
  <si>
    <t>Blinder</t>
  </si>
  <si>
    <t>Sales&gt;3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</si>
</sst>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9"/>
      <color theme="1"/>
      <name val="Verdana"/>
      <family val="2"/>
    </font>
    <font>
      <sz val="9"/>
      <color theme="0"/>
      <name val="Verdana"/>
      <family val="2"/>
    </font>
    <font>
      <sz val="11"/>
      <color rgb="FF0061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/>
        <bgColor theme="9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7" borderId="0" applyNumberFormat="0" applyBorder="0" applyAlignment="0" applyProtection="0"/>
  </cellStyleXfs>
  <cellXfs count="33">
    <xf numFmtId="0" fontId="0" fillId="0" borderId="0" xfId="0"/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  <xf numFmtId="0" fontId="3" fillId="6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/>
    </xf>
    <xf numFmtId="0" fontId="1" fillId="2" borderId="0" xfId="1"/>
    <xf numFmtId="0" fontId="1" fillId="2" borderId="1" xfId="1" applyBorder="1" applyAlignment="1">
      <alignment vertical="top"/>
    </xf>
    <xf numFmtId="0" fontId="1" fillId="2" borderId="1" xfId="1" applyBorder="1"/>
    <xf numFmtId="0" fontId="0" fillId="9" borderId="0" xfId="0" applyFill="1"/>
    <xf numFmtId="0" fontId="0" fillId="10" borderId="1" xfId="0" applyFill="1" applyBorder="1"/>
    <xf numFmtId="0" fontId="0" fillId="12" borderId="1" xfId="0" applyFill="1" applyBorder="1"/>
    <xf numFmtId="0" fontId="0" fillId="0" borderId="5" xfId="0" applyBorder="1"/>
    <xf numFmtId="0" fontId="2" fillId="3" borderId="1" xfId="2" applyBorder="1" applyAlignment="1">
      <alignment horizontal="left" vertical="top"/>
    </xf>
    <xf numFmtId="0" fontId="1" fillId="2" borderId="6" xfId="1" applyBorder="1" applyAlignment="1">
      <alignment horizontal="left" vertical="top"/>
    </xf>
    <xf numFmtId="0" fontId="1" fillId="2" borderId="10" xfId="1" applyBorder="1" applyAlignment="1">
      <alignment horizontal="left" vertical="top"/>
    </xf>
    <xf numFmtId="0" fontId="1" fillId="2" borderId="5" xfId="1" applyBorder="1" applyAlignment="1">
      <alignment horizontal="left" vertical="top"/>
    </xf>
    <xf numFmtId="0" fontId="5" fillId="8" borderId="1" xfId="3" applyFill="1" applyBorder="1" applyAlignment="1">
      <alignment horizontal="center"/>
    </xf>
    <xf numFmtId="0" fontId="0" fillId="11" borderId="1" xfId="0" applyFill="1" applyBorder="1"/>
    <xf numFmtId="0" fontId="0" fillId="13" borderId="1" xfId="0" applyFill="1" applyBorder="1" applyAlignment="1">
      <alignment horizontal="left" vertical="top"/>
    </xf>
    <xf numFmtId="0" fontId="0" fillId="13" borderId="5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4" borderId="1" xfId="0" applyFill="1" applyBorder="1" applyAlignment="1">
      <alignment horizontal="left" vertical="top"/>
    </xf>
    <xf numFmtId="0" fontId="0" fillId="15" borderId="1" xfId="0" applyFill="1" applyBorder="1" applyAlignment="1">
      <alignment horizontal="left" vertical="top"/>
    </xf>
    <xf numFmtId="14" fontId="0" fillId="0" borderId="0" xfId="0" applyNumberFormat="1"/>
    <xf numFmtId="0" fontId="0" fillId="8" borderId="0" xfId="0" applyFill="1"/>
  </cellXfs>
  <cellStyles count="4">
    <cellStyle name="Bad" xfId="1" builtinId="27"/>
    <cellStyle name="Good" xfId="3" builtinId="26"/>
    <cellStyle name="Neutral" xfId="2" builtinId="28"/>
    <cellStyle name="Normal" xfId="0" builtinId="0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alignment horizontal="left" vertical="top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alignment horizontal="left" vertical="top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alignment horizontal="left" vertical="top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06EDE3-D3CC-4F05-8868-183D2719EE56}" name="Table1" displayName="Table1" ref="A1:G26" totalsRowShown="0" headerRowDxfId="35" dataDxfId="33" headerRowBorderDxfId="34" tableBorderDxfId="32" totalsRowBorderDxfId="31">
  <autoFilter ref="A1:G26" xr:uid="{9BE2CB7D-43E1-4BBD-8CA8-A1F87318A6E2}"/>
  <tableColumns count="7">
    <tableColumn id="1" xr3:uid="{AB60421E-00ED-476F-856E-4DB8B83CA5E4}" name="Order date " dataDxfId="30"/>
    <tableColumn id="2" xr3:uid="{8FEACD8A-B3CB-4437-A750-816BC28C4F3D}" name="Region " dataDxfId="29"/>
    <tableColumn id="3" xr3:uid="{ED37916A-3E9A-4C22-8EEF-D6FAB0A3FC93}" name="Rep" dataDxfId="28"/>
    <tableColumn id="4" xr3:uid="{1498483F-F7A3-4BE7-A303-A30CF488E897}" name="Item" dataDxfId="27"/>
    <tableColumn id="5" xr3:uid="{85234D6B-A588-4FEA-9A33-70D72E132CB7}" name="Units" dataDxfId="26"/>
    <tableColumn id="6" xr3:uid="{3EE7F1A3-8304-4B3A-BACA-DE0DB3CF7665}" name="Unit count " dataDxfId="25"/>
    <tableColumn id="7" xr3:uid="{8F1C1913-8090-463C-8EC0-B8FFF66F6ADA}" name="Revenue" dataDxfId="24"/>
  </tableColumns>
  <tableStyleInfo name="TableStyleDark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299359-EFB2-44E8-A690-E5734BB3FDA6}" name="Table13" displayName="Table13" ref="A1:G27" totalsRowShown="0" headerRowDxfId="23" dataDxfId="21" headerRowBorderDxfId="22" tableBorderDxfId="20" totalsRowBorderDxfId="19">
  <autoFilter ref="A1:G27" xr:uid="{4922D601-E1A0-40D9-A59E-05BF9BED25FE}"/>
  <tableColumns count="7">
    <tableColumn id="1" xr3:uid="{D22655C7-A071-471D-AB32-41EAEECE7D61}" name="Order date " dataDxfId="18"/>
    <tableColumn id="2" xr3:uid="{D0FC7D4A-C771-478B-9B0C-7B3C8F2D6D73}" name="Region " dataDxfId="17"/>
    <tableColumn id="3" xr3:uid="{459A8183-C6B5-473B-8947-3841F79D8650}" name="Rep" dataDxfId="16"/>
    <tableColumn id="4" xr3:uid="{30C8AD78-1EA5-4D0B-A08E-D17AD9A15B29}" name="Item" dataDxfId="15"/>
    <tableColumn id="5" xr3:uid="{690CC599-06CF-42C9-80A6-E25156E69214}" name="Units" dataDxfId="14"/>
    <tableColumn id="6" xr3:uid="{8481964D-B774-4E13-9216-CBF3A8518EB6}" name="Unit count " dataDxfId="13"/>
    <tableColumn id="7" xr3:uid="{33DD88BA-7533-41F6-871C-507C741F22AF}" name="Revenue" dataDxfId="12"/>
  </tableColumns>
  <tableStyleInfo name="TableStyleDark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9744A4E-C266-4B65-AECC-1365F0089F10}" name="Table135" displayName="Table135" ref="A1:G27" totalsRowShown="0" headerRowDxfId="11" dataDxfId="9" headerRowBorderDxfId="10" tableBorderDxfId="8" totalsRowBorderDxfId="7">
  <autoFilter ref="A1:G27" xr:uid="{E9744A4E-C266-4B65-AECC-1365F0089F10}"/>
  <tableColumns count="7">
    <tableColumn id="1" xr3:uid="{2F8B2993-F6F3-49AB-BC51-ABCC5086803F}" name="Order date " dataDxfId="6"/>
    <tableColumn id="2" xr3:uid="{378D4B53-6A8E-475E-ABC9-18B64CC2558D}" name="Region " dataDxfId="5"/>
    <tableColumn id="3" xr3:uid="{88CB8233-42CD-4A69-9D3B-D7AC899B3D20}" name="Rep" dataDxfId="4"/>
    <tableColumn id="4" xr3:uid="{CD4668BD-DAE5-4CF3-AEB3-632C42955B0E}" name="Item" dataDxfId="3"/>
    <tableColumn id="5" xr3:uid="{C52115B4-FDD4-444C-A099-00224860C07E}" name="Units" dataDxfId="2"/>
    <tableColumn id="6" xr3:uid="{19EFA372-764B-44FC-B991-69E913CA2DDB}" name="Unit count " dataDxfId="1"/>
    <tableColumn id="7" xr3:uid="{5CE4A5C9-1FAA-4C5F-B8DF-201F0932A7E4}" name="Revenue" dataDxfId="0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DA70D-7858-4BBD-B2D3-431DC23B108F}">
  <dimension ref="A1:Q26"/>
  <sheetViews>
    <sheetView topLeftCell="A7" workbookViewId="0">
      <selection activeCell="N21" sqref="N21"/>
    </sheetView>
  </sheetViews>
  <sheetFormatPr defaultRowHeight="14.4" x14ac:dyDescent="0.3"/>
  <cols>
    <col min="1" max="1" width="13.33203125" customWidth="1"/>
    <col min="2" max="2" width="9.6640625" customWidth="1"/>
    <col min="6" max="6" width="12.6640625" customWidth="1"/>
    <col min="7" max="7" width="10.88671875" customWidth="1"/>
  </cols>
  <sheetData>
    <row r="1" spans="1:1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17" x14ac:dyDescent="0.3">
      <c r="A2" s="4">
        <v>43471</v>
      </c>
      <c r="B2" s="5" t="s">
        <v>7</v>
      </c>
      <c r="C2" s="5" t="s">
        <v>8</v>
      </c>
      <c r="D2" s="5" t="s">
        <v>9</v>
      </c>
      <c r="E2" s="5">
        <v>95</v>
      </c>
      <c r="F2" s="5">
        <v>1.99</v>
      </c>
      <c r="G2" s="6">
        <v>189.05</v>
      </c>
      <c r="K2" s="20" t="s">
        <v>41</v>
      </c>
      <c r="L2" s="20"/>
      <c r="M2" s="20"/>
      <c r="N2" s="20"/>
      <c r="O2" s="20"/>
      <c r="P2" s="20"/>
    </row>
    <row r="3" spans="1:17" x14ac:dyDescent="0.3">
      <c r="A3" s="4">
        <v>43488</v>
      </c>
      <c r="B3" s="5" t="s">
        <v>10</v>
      </c>
      <c r="C3" s="5" t="s">
        <v>11</v>
      </c>
      <c r="D3" s="5" t="s">
        <v>32</v>
      </c>
      <c r="E3" s="5">
        <v>50</v>
      </c>
      <c r="F3" s="5">
        <v>19.989999999999998</v>
      </c>
      <c r="G3" s="6">
        <v>999.5</v>
      </c>
      <c r="K3" s="13">
        <f>SUMIF(B2:B26,"East", E2:E26)</f>
        <v>533</v>
      </c>
    </row>
    <row r="4" spans="1:17" x14ac:dyDescent="0.3">
      <c r="A4" s="4">
        <v>43505</v>
      </c>
      <c r="B4" s="5" t="s">
        <v>10</v>
      </c>
      <c r="C4" s="5" t="s">
        <v>12</v>
      </c>
      <c r="D4" s="5" t="s">
        <v>9</v>
      </c>
      <c r="E4" s="5">
        <v>36</v>
      </c>
      <c r="F4" s="5">
        <v>4.99</v>
      </c>
      <c r="G4" s="6">
        <v>179.64</v>
      </c>
      <c r="K4" s="12" t="s">
        <v>0</v>
      </c>
      <c r="L4" s="12" t="s">
        <v>1</v>
      </c>
      <c r="M4" s="12" t="s">
        <v>2</v>
      </c>
      <c r="N4" s="12" t="s">
        <v>3</v>
      </c>
      <c r="O4" s="12" t="s">
        <v>4</v>
      </c>
      <c r="P4" s="12" t="s">
        <v>5</v>
      </c>
      <c r="Q4" s="12" t="s">
        <v>6</v>
      </c>
    </row>
    <row r="5" spans="1:17" x14ac:dyDescent="0.3">
      <c r="A5" s="4">
        <v>43522</v>
      </c>
      <c r="B5" s="5" t="s">
        <v>10</v>
      </c>
      <c r="C5" s="5" t="s">
        <v>13</v>
      </c>
      <c r="D5" s="5" t="s">
        <v>14</v>
      </c>
      <c r="E5" s="5">
        <v>27</v>
      </c>
      <c r="F5" s="5">
        <v>19.989999999999998</v>
      </c>
      <c r="G5" s="6">
        <v>539.73</v>
      </c>
      <c r="K5" s="10">
        <v>43471</v>
      </c>
      <c r="L5" s="10" t="s">
        <v>7</v>
      </c>
      <c r="M5" s="10" t="s">
        <v>8</v>
      </c>
      <c r="N5" s="10" t="s">
        <v>9</v>
      </c>
      <c r="O5" s="10">
        <v>95</v>
      </c>
      <c r="P5" s="10">
        <v>1.99</v>
      </c>
      <c r="Q5" s="10">
        <v>189.05</v>
      </c>
    </row>
    <row r="6" spans="1:17" x14ac:dyDescent="0.3">
      <c r="A6" s="4">
        <v>43539</v>
      </c>
      <c r="B6" s="5" t="s">
        <v>15</v>
      </c>
      <c r="C6" s="5" t="s">
        <v>16</v>
      </c>
      <c r="D6" s="5" t="s">
        <v>32</v>
      </c>
      <c r="E6" s="5">
        <v>56</v>
      </c>
      <c r="F6" s="5">
        <v>2.99</v>
      </c>
      <c r="G6" s="6">
        <v>167.44</v>
      </c>
      <c r="K6" s="11">
        <v>43556</v>
      </c>
      <c r="L6" s="11" t="s">
        <v>7</v>
      </c>
      <c r="M6" s="11" t="s">
        <v>17</v>
      </c>
      <c r="N6" s="11" t="s">
        <v>9</v>
      </c>
      <c r="O6" s="11">
        <v>60</v>
      </c>
      <c r="P6" s="11">
        <v>4.99</v>
      </c>
      <c r="Q6" s="11">
        <v>299.39999999999998</v>
      </c>
    </row>
    <row r="7" spans="1:17" x14ac:dyDescent="0.3">
      <c r="A7" s="4">
        <v>43556</v>
      </c>
      <c r="B7" s="5" t="s">
        <v>7</v>
      </c>
      <c r="C7" s="5" t="s">
        <v>17</v>
      </c>
      <c r="D7" s="5" t="s">
        <v>9</v>
      </c>
      <c r="E7" s="5">
        <v>60</v>
      </c>
      <c r="F7" s="5">
        <v>4.99</v>
      </c>
      <c r="G7" s="6">
        <v>299.39999999999998</v>
      </c>
      <c r="K7" s="10">
        <v>43624</v>
      </c>
      <c r="L7" s="10" t="s">
        <v>7</v>
      </c>
      <c r="M7" s="10" t="s">
        <v>21</v>
      </c>
      <c r="N7" s="10" t="s">
        <v>14</v>
      </c>
      <c r="O7" s="10">
        <v>60</v>
      </c>
      <c r="P7" s="10">
        <v>8.99</v>
      </c>
      <c r="Q7" s="10">
        <v>593.4</v>
      </c>
    </row>
    <row r="8" spans="1:17" x14ac:dyDescent="0.3">
      <c r="A8" s="4">
        <v>43573</v>
      </c>
      <c r="B8" s="5" t="s">
        <v>10</v>
      </c>
      <c r="C8" s="5" t="s">
        <v>18</v>
      </c>
      <c r="D8" s="5" t="s">
        <v>9</v>
      </c>
      <c r="E8" s="5">
        <v>75</v>
      </c>
      <c r="F8" s="5">
        <v>1.99</v>
      </c>
      <c r="G8" s="6">
        <v>149.24</v>
      </c>
      <c r="K8" s="11">
        <v>43658</v>
      </c>
      <c r="L8" s="11" t="s">
        <v>7</v>
      </c>
      <c r="M8" s="11" t="s">
        <v>23</v>
      </c>
      <c r="N8" s="11" t="s">
        <v>24</v>
      </c>
      <c r="O8" s="11">
        <v>29</v>
      </c>
      <c r="P8" s="11">
        <v>1.99</v>
      </c>
      <c r="Q8" s="11">
        <v>57.71</v>
      </c>
    </row>
    <row r="9" spans="1:17" x14ac:dyDescent="0.3">
      <c r="A9" s="4">
        <v>43590</v>
      </c>
      <c r="B9" s="5" t="s">
        <v>10</v>
      </c>
      <c r="C9" s="5" t="s">
        <v>19</v>
      </c>
      <c r="D9" s="5" t="s">
        <v>9</v>
      </c>
      <c r="E9" s="5">
        <v>90</v>
      </c>
      <c r="F9" s="5">
        <v>4.99</v>
      </c>
      <c r="G9" s="6">
        <v>449.1</v>
      </c>
      <c r="K9" s="10">
        <v>43675</v>
      </c>
      <c r="L9" s="10" t="s">
        <v>7</v>
      </c>
      <c r="M9" s="10" t="s">
        <v>25</v>
      </c>
      <c r="N9" s="10" t="s">
        <v>26</v>
      </c>
      <c r="O9" s="10">
        <v>81</v>
      </c>
      <c r="P9" s="10">
        <v>19.989999999999998</v>
      </c>
      <c r="Q9" s="10">
        <v>1619.19</v>
      </c>
    </row>
    <row r="10" spans="1:17" x14ac:dyDescent="0.3">
      <c r="A10" s="4">
        <v>43607</v>
      </c>
      <c r="B10" s="5" t="s">
        <v>15</v>
      </c>
      <c r="C10" s="5" t="s">
        <v>20</v>
      </c>
      <c r="D10" s="5" t="s">
        <v>32</v>
      </c>
      <c r="E10" s="5">
        <v>32</v>
      </c>
      <c r="F10" s="5">
        <v>1.99</v>
      </c>
      <c r="G10" s="6">
        <v>63.68</v>
      </c>
      <c r="K10" s="11">
        <v>43692</v>
      </c>
      <c r="L10" s="11" t="s">
        <v>7</v>
      </c>
      <c r="M10" s="11" t="s">
        <v>27</v>
      </c>
      <c r="N10" s="11" t="s">
        <v>24</v>
      </c>
      <c r="O10" s="11">
        <v>35</v>
      </c>
      <c r="P10" s="11">
        <v>4.99</v>
      </c>
      <c r="Q10" s="11">
        <v>147.65</v>
      </c>
    </row>
    <row r="11" spans="1:17" x14ac:dyDescent="0.3">
      <c r="A11" s="4">
        <v>43624</v>
      </c>
      <c r="B11" s="5" t="s">
        <v>7</v>
      </c>
      <c r="C11" s="5" t="s">
        <v>21</v>
      </c>
      <c r="D11" s="5" t="s">
        <v>14</v>
      </c>
      <c r="E11" s="5">
        <v>60</v>
      </c>
      <c r="F11" s="5">
        <v>8.99</v>
      </c>
      <c r="G11" s="6">
        <v>593.4</v>
      </c>
      <c r="K11" s="10">
        <v>43726</v>
      </c>
      <c r="L11" s="10" t="s">
        <v>7</v>
      </c>
      <c r="M11" s="10" t="s">
        <v>29</v>
      </c>
      <c r="N11" s="10" t="s">
        <v>14</v>
      </c>
      <c r="O11" s="10">
        <v>16</v>
      </c>
      <c r="P11" s="10">
        <v>15.99</v>
      </c>
      <c r="Q11" s="10">
        <v>250</v>
      </c>
    </row>
    <row r="12" spans="1:17" x14ac:dyDescent="0.3">
      <c r="A12" s="4">
        <v>43641</v>
      </c>
      <c r="B12" s="5" t="s">
        <v>10</v>
      </c>
      <c r="C12" s="5" t="s">
        <v>22</v>
      </c>
      <c r="D12" s="5" t="s">
        <v>9</v>
      </c>
      <c r="E12" s="5">
        <v>90</v>
      </c>
      <c r="F12" s="5">
        <v>4.99</v>
      </c>
      <c r="G12" s="6">
        <v>449.1</v>
      </c>
      <c r="K12" s="11">
        <v>43760</v>
      </c>
      <c r="L12" s="11" t="s">
        <v>7</v>
      </c>
      <c r="M12" s="11" t="s">
        <v>31</v>
      </c>
      <c r="N12" s="11" t="s">
        <v>32</v>
      </c>
      <c r="O12" s="11">
        <v>64</v>
      </c>
      <c r="P12" s="11">
        <v>8.99</v>
      </c>
      <c r="Q12" s="11">
        <v>251.72</v>
      </c>
    </row>
    <row r="13" spans="1:17" x14ac:dyDescent="0.3">
      <c r="A13" s="4">
        <v>43658</v>
      </c>
      <c r="B13" s="5" t="s">
        <v>7</v>
      </c>
      <c r="C13" s="5" t="s">
        <v>23</v>
      </c>
      <c r="D13" s="5" t="s">
        <v>24</v>
      </c>
      <c r="E13" s="5">
        <v>29</v>
      </c>
      <c r="F13" s="5">
        <v>1.99</v>
      </c>
      <c r="G13" s="6">
        <v>57.71</v>
      </c>
      <c r="K13" s="10">
        <v>43777</v>
      </c>
      <c r="L13" s="10" t="s">
        <v>7</v>
      </c>
      <c r="M13" s="10" t="s">
        <v>33</v>
      </c>
      <c r="N13" s="10" t="s">
        <v>32</v>
      </c>
      <c r="O13" s="10">
        <v>15</v>
      </c>
      <c r="P13" s="10">
        <v>19.989999999999998</v>
      </c>
      <c r="Q13" s="10">
        <v>575.36</v>
      </c>
    </row>
    <row r="14" spans="1:17" x14ac:dyDescent="0.3">
      <c r="A14" s="4">
        <v>43675</v>
      </c>
      <c r="B14" s="5" t="s">
        <v>7</v>
      </c>
      <c r="C14" s="5" t="s">
        <v>25</v>
      </c>
      <c r="D14" s="5" t="s">
        <v>26</v>
      </c>
      <c r="E14" s="5">
        <v>81</v>
      </c>
      <c r="F14" s="5">
        <v>19.989999999999998</v>
      </c>
      <c r="G14" s="6">
        <v>1619.19</v>
      </c>
      <c r="K14" s="11">
        <v>43828</v>
      </c>
      <c r="L14" s="11" t="s">
        <v>7</v>
      </c>
      <c r="M14" s="11" t="s">
        <v>36</v>
      </c>
      <c r="N14" s="11" t="s">
        <v>37</v>
      </c>
      <c r="O14" s="11">
        <v>74</v>
      </c>
      <c r="P14" s="11">
        <v>15.99</v>
      </c>
      <c r="Q14" s="11">
        <v>86.43</v>
      </c>
    </row>
    <row r="15" spans="1:17" x14ac:dyDescent="0.3">
      <c r="A15" s="4">
        <v>43692</v>
      </c>
      <c r="B15" s="5" t="s">
        <v>7</v>
      </c>
      <c r="C15" s="5" t="s">
        <v>27</v>
      </c>
      <c r="D15" s="5" t="s">
        <v>24</v>
      </c>
      <c r="E15" s="5">
        <v>35</v>
      </c>
      <c r="F15" s="5">
        <v>4.99</v>
      </c>
      <c r="G15" s="6">
        <v>147.65</v>
      </c>
      <c r="K15" s="10">
        <v>43879</v>
      </c>
      <c r="L15" s="10" t="s">
        <v>7</v>
      </c>
      <c r="M15" s="10" t="s">
        <v>40</v>
      </c>
      <c r="N15" s="10" t="s">
        <v>32</v>
      </c>
      <c r="O15" s="10">
        <v>4</v>
      </c>
      <c r="P15" s="10">
        <v>4.99</v>
      </c>
      <c r="Q15" s="10">
        <v>19.96</v>
      </c>
    </row>
    <row r="16" spans="1:17" x14ac:dyDescent="0.3">
      <c r="A16" s="4">
        <v>43709</v>
      </c>
      <c r="B16" s="5" t="s">
        <v>10</v>
      </c>
      <c r="C16" s="5" t="s">
        <v>28</v>
      </c>
      <c r="D16" s="5" t="s">
        <v>26</v>
      </c>
      <c r="E16" s="5">
        <v>2</v>
      </c>
      <c r="F16" s="5">
        <v>125</v>
      </c>
      <c r="G16" s="6">
        <v>175.65</v>
      </c>
    </row>
    <row r="17" spans="1:16" x14ac:dyDescent="0.3">
      <c r="A17" s="4">
        <v>43726</v>
      </c>
      <c r="B17" s="5" t="s">
        <v>7</v>
      </c>
      <c r="C17" s="5" t="s">
        <v>29</v>
      </c>
      <c r="D17" s="5" t="s">
        <v>14</v>
      </c>
      <c r="E17" s="5">
        <v>16</v>
      </c>
      <c r="F17" s="5">
        <v>15.99</v>
      </c>
      <c r="G17" s="6">
        <v>250</v>
      </c>
    </row>
    <row r="18" spans="1:16" x14ac:dyDescent="0.3">
      <c r="A18" s="4">
        <v>43743</v>
      </c>
      <c r="B18" s="5" t="s">
        <v>10</v>
      </c>
      <c r="C18" s="5" t="s">
        <v>30</v>
      </c>
      <c r="D18" s="5" t="s">
        <v>9</v>
      </c>
      <c r="E18" s="5">
        <v>28</v>
      </c>
      <c r="F18" s="5">
        <v>8.99</v>
      </c>
      <c r="G18" s="6">
        <v>255.84</v>
      </c>
      <c r="K18" s="21" t="s">
        <v>42</v>
      </c>
      <c r="L18" s="22"/>
      <c r="M18" s="22"/>
      <c r="N18" s="22"/>
      <c r="O18" s="22"/>
      <c r="P18" s="23"/>
    </row>
    <row r="19" spans="1:16" x14ac:dyDescent="0.3">
      <c r="A19" s="4">
        <v>43760</v>
      </c>
      <c r="B19" s="5" t="s">
        <v>7</v>
      </c>
      <c r="C19" s="5" t="s">
        <v>31</v>
      </c>
      <c r="D19" s="5" t="s">
        <v>32</v>
      </c>
      <c r="E19" s="5">
        <v>64</v>
      </c>
      <c r="F19" s="5">
        <v>8.99</v>
      </c>
      <c r="G19" s="6">
        <v>251.72</v>
      </c>
      <c r="K19">
        <f>SUMIF(D2:D26,"Binder",G2:G26)</f>
        <v>3560.7760000000003</v>
      </c>
      <c r="L19" t="s">
        <v>32</v>
      </c>
    </row>
    <row r="20" spans="1:16" x14ac:dyDescent="0.3">
      <c r="A20" s="4">
        <v>43777</v>
      </c>
      <c r="B20" s="5" t="s">
        <v>7</v>
      </c>
      <c r="C20" s="5" t="s">
        <v>33</v>
      </c>
      <c r="D20" s="5" t="s">
        <v>32</v>
      </c>
      <c r="E20" s="5">
        <v>15</v>
      </c>
      <c r="F20" s="5">
        <v>19.989999999999998</v>
      </c>
      <c r="G20" s="6">
        <v>575.36</v>
      </c>
      <c r="K20">
        <f>SUMIF(D2:D26,"Pen",G2:G26)</f>
        <v>1383.13</v>
      </c>
      <c r="L20" t="s">
        <v>14</v>
      </c>
    </row>
    <row r="21" spans="1:16" x14ac:dyDescent="0.3">
      <c r="A21" s="4">
        <v>47447</v>
      </c>
      <c r="B21" s="5" t="s">
        <v>10</v>
      </c>
      <c r="C21" s="5" t="s">
        <v>34</v>
      </c>
      <c r="D21" s="5" t="s">
        <v>32</v>
      </c>
      <c r="E21" s="5">
        <v>96</v>
      </c>
      <c r="F21" s="5">
        <v>4.99</v>
      </c>
      <c r="G21" s="6">
        <v>299.85000000000002</v>
      </c>
      <c r="K21">
        <f>SUMIF(D2:D26,"Pencil",G2:G26)</f>
        <v>2444.41</v>
      </c>
      <c r="L21" t="s">
        <v>9</v>
      </c>
    </row>
    <row r="22" spans="1:16" x14ac:dyDescent="0.3">
      <c r="A22" s="4">
        <v>43811</v>
      </c>
      <c r="B22" s="5" t="s">
        <v>10</v>
      </c>
      <c r="C22" s="5" t="s">
        <v>35</v>
      </c>
      <c r="D22" s="5" t="s">
        <v>9</v>
      </c>
      <c r="E22" s="5">
        <v>67</v>
      </c>
      <c r="F22" s="5">
        <v>1.29</v>
      </c>
      <c r="G22" s="6">
        <v>473.04</v>
      </c>
      <c r="K22">
        <f>SUMIF(D2:D26,"Pen set",G2:G26)</f>
        <v>499.94</v>
      </c>
      <c r="L22" t="s">
        <v>37</v>
      </c>
    </row>
    <row r="23" spans="1:16" x14ac:dyDescent="0.3">
      <c r="A23" s="4">
        <v>43828</v>
      </c>
      <c r="B23" s="5" t="s">
        <v>7</v>
      </c>
      <c r="C23" s="5" t="s">
        <v>36</v>
      </c>
      <c r="D23" s="5" t="s">
        <v>37</v>
      </c>
      <c r="E23" s="5">
        <v>74</v>
      </c>
      <c r="F23" s="5">
        <v>15.99</v>
      </c>
      <c r="G23" s="6">
        <v>86.43</v>
      </c>
    </row>
    <row r="24" spans="1:16" x14ac:dyDescent="0.3">
      <c r="A24" s="4">
        <v>43845</v>
      </c>
      <c r="B24" s="5" t="s">
        <v>10</v>
      </c>
      <c r="C24" s="5" t="s">
        <v>38</v>
      </c>
      <c r="D24" s="5" t="s">
        <v>32</v>
      </c>
      <c r="E24" s="5">
        <v>46</v>
      </c>
      <c r="F24" s="5">
        <v>8.99</v>
      </c>
      <c r="G24" s="6">
        <v>1183.2660000000001</v>
      </c>
    </row>
    <row r="25" spans="1:16" x14ac:dyDescent="0.3">
      <c r="A25" s="4">
        <v>43862</v>
      </c>
      <c r="B25" s="5" t="s">
        <v>10</v>
      </c>
      <c r="C25" s="5" t="s">
        <v>39</v>
      </c>
      <c r="D25" s="5" t="s">
        <v>37</v>
      </c>
      <c r="E25" s="5">
        <v>87</v>
      </c>
      <c r="F25" s="5">
        <v>15</v>
      </c>
      <c r="G25" s="6">
        <v>413.51</v>
      </c>
    </row>
    <row r="26" spans="1:16" x14ac:dyDescent="0.3">
      <c r="A26" s="7">
        <v>43879</v>
      </c>
      <c r="B26" s="8" t="s">
        <v>7</v>
      </c>
      <c r="C26" s="8" t="s">
        <v>40</v>
      </c>
      <c r="D26" s="8" t="s">
        <v>32</v>
      </c>
      <c r="E26" s="8">
        <v>4</v>
      </c>
      <c r="F26" s="8">
        <v>4.99</v>
      </c>
      <c r="G26" s="9">
        <v>19.96</v>
      </c>
    </row>
  </sheetData>
  <mergeCells count="2">
    <mergeCell ref="K2:P2"/>
    <mergeCell ref="K18:P18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CF34A-14E9-4BDF-A9CF-D1189E2DD621}">
  <dimension ref="A1:R27"/>
  <sheetViews>
    <sheetView topLeftCell="A3" workbookViewId="0">
      <selection sqref="A1:G27"/>
    </sheetView>
  </sheetViews>
  <sheetFormatPr defaultRowHeight="14.4" x14ac:dyDescent="0.3"/>
  <cols>
    <col min="1" max="1" width="12.6640625" bestFit="1" customWidth="1"/>
    <col min="2" max="2" width="9.33203125" bestFit="1" customWidth="1"/>
  </cols>
  <sheetData>
    <row r="1" spans="1:1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18" x14ac:dyDescent="0.3">
      <c r="A2" s="4">
        <v>43471</v>
      </c>
      <c r="B2" s="5" t="s">
        <v>7</v>
      </c>
      <c r="C2" s="5" t="s">
        <v>8</v>
      </c>
      <c r="D2" s="5" t="s">
        <v>9</v>
      </c>
      <c r="E2" s="5">
        <v>95</v>
      </c>
      <c r="F2" s="5">
        <v>1.99</v>
      </c>
      <c r="G2" s="6">
        <v>189.05</v>
      </c>
    </row>
    <row r="3" spans="1:18" x14ac:dyDescent="0.3">
      <c r="A3" s="4">
        <v>43488</v>
      </c>
      <c r="B3" s="5" t="s">
        <v>10</v>
      </c>
      <c r="C3" s="5" t="s">
        <v>11</v>
      </c>
      <c r="D3" s="5" t="s">
        <v>32</v>
      </c>
      <c r="E3" s="5">
        <v>50</v>
      </c>
      <c r="F3" s="5">
        <v>19.989999999999998</v>
      </c>
      <c r="G3" s="6">
        <v>999.5</v>
      </c>
      <c r="J3" s="14" t="s">
        <v>43</v>
      </c>
      <c r="K3" s="14"/>
      <c r="L3" s="14"/>
      <c r="M3" s="14"/>
      <c r="N3" s="14"/>
      <c r="O3" s="14"/>
      <c r="P3" s="14"/>
      <c r="Q3" s="14"/>
      <c r="R3" s="15"/>
    </row>
    <row r="4" spans="1:18" x14ac:dyDescent="0.3">
      <c r="A4" s="4">
        <v>43505</v>
      </c>
      <c r="B4" s="5" t="s">
        <v>10</v>
      </c>
      <c r="C4" s="5" t="s">
        <v>12</v>
      </c>
      <c r="D4" s="5" t="s">
        <v>9</v>
      </c>
      <c r="E4" s="5">
        <v>36</v>
      </c>
      <c r="F4" s="5">
        <v>4.99</v>
      </c>
      <c r="G4" s="6">
        <v>179.64</v>
      </c>
      <c r="J4" s="16">
        <f>SUMIFS(G2:G27,B2:B27,"Central",D2:D27,"Pencil")</f>
        <v>1955.9599999999998</v>
      </c>
    </row>
    <row r="5" spans="1:18" x14ac:dyDescent="0.3">
      <c r="A5" s="4">
        <v>43522</v>
      </c>
      <c r="B5" s="5" t="s">
        <v>10</v>
      </c>
      <c r="C5" s="5" t="s">
        <v>13</v>
      </c>
      <c r="D5" s="5" t="s">
        <v>14</v>
      </c>
      <c r="E5" s="5">
        <v>27</v>
      </c>
      <c r="F5" s="5">
        <v>19.989999999999998</v>
      </c>
      <c r="G5" s="6">
        <v>539.73</v>
      </c>
    </row>
    <row r="6" spans="1:18" x14ac:dyDescent="0.3">
      <c r="A6" s="4">
        <v>43539</v>
      </c>
      <c r="B6" s="5" t="s">
        <v>15</v>
      </c>
      <c r="C6" s="5" t="s">
        <v>16</v>
      </c>
      <c r="D6" s="5" t="s">
        <v>32</v>
      </c>
      <c r="E6" s="5">
        <v>56</v>
      </c>
      <c r="F6" s="5">
        <v>2.99</v>
      </c>
      <c r="G6" s="6">
        <v>167.44</v>
      </c>
    </row>
    <row r="7" spans="1:18" x14ac:dyDescent="0.3">
      <c r="A7" s="4">
        <v>43556</v>
      </c>
      <c r="B7" s="5" t="s">
        <v>7</v>
      </c>
      <c r="C7" s="5" t="s">
        <v>17</v>
      </c>
      <c r="D7" s="5" t="s">
        <v>9</v>
      </c>
      <c r="E7" s="5">
        <v>60</v>
      </c>
      <c r="F7" s="5">
        <v>4.99</v>
      </c>
      <c r="G7" s="6">
        <v>299.39999999999998</v>
      </c>
      <c r="J7" s="24" t="s">
        <v>44</v>
      </c>
      <c r="K7" s="24"/>
      <c r="L7" s="24"/>
      <c r="M7" s="24"/>
      <c r="N7" s="24"/>
      <c r="O7" s="24"/>
      <c r="P7" s="24"/>
      <c r="Q7" s="24"/>
      <c r="R7" s="24"/>
    </row>
    <row r="8" spans="1:18" x14ac:dyDescent="0.3">
      <c r="A8" s="4">
        <v>43573</v>
      </c>
      <c r="B8" s="5" t="s">
        <v>10</v>
      </c>
      <c r="C8" s="5" t="s">
        <v>18</v>
      </c>
      <c r="D8" s="5" t="s">
        <v>9</v>
      </c>
      <c r="E8" s="5">
        <v>75</v>
      </c>
      <c r="F8" s="5">
        <v>1.99</v>
      </c>
      <c r="G8" s="6">
        <v>149.24</v>
      </c>
      <c r="J8" s="17">
        <f>SUMIFS(E2:E27,C2:C27,"Jones",F2:F27,"&lt;4")</f>
        <v>95</v>
      </c>
    </row>
    <row r="9" spans="1:18" x14ac:dyDescent="0.3">
      <c r="A9" s="4">
        <v>43590</v>
      </c>
      <c r="B9" s="5" t="s">
        <v>10</v>
      </c>
      <c r="C9" s="5" t="s">
        <v>19</v>
      </c>
      <c r="D9" s="5" t="s">
        <v>9</v>
      </c>
      <c r="E9" s="5">
        <v>90</v>
      </c>
      <c r="F9" s="5">
        <v>4.99</v>
      </c>
      <c r="G9" s="6">
        <v>449.1</v>
      </c>
    </row>
    <row r="10" spans="1:18" x14ac:dyDescent="0.3">
      <c r="A10" s="4">
        <v>43607</v>
      </c>
      <c r="B10" s="5" t="s">
        <v>15</v>
      </c>
      <c r="C10" s="5" t="s">
        <v>20</v>
      </c>
      <c r="D10" s="5" t="s">
        <v>32</v>
      </c>
      <c r="E10" s="5">
        <v>32</v>
      </c>
      <c r="F10" s="5">
        <v>1.99</v>
      </c>
      <c r="G10" s="6">
        <v>63.68</v>
      </c>
      <c r="J10" s="25" t="s">
        <v>45</v>
      </c>
      <c r="K10" s="25"/>
      <c r="L10" s="25"/>
      <c r="M10" s="25"/>
      <c r="N10" s="25"/>
      <c r="O10" s="25"/>
      <c r="P10" s="25"/>
      <c r="Q10" s="25"/>
      <c r="R10" s="25"/>
    </row>
    <row r="11" spans="1:18" x14ac:dyDescent="0.3">
      <c r="A11" s="4">
        <v>43624</v>
      </c>
      <c r="B11" s="5" t="s">
        <v>7</v>
      </c>
      <c r="C11" s="5" t="s">
        <v>21</v>
      </c>
      <c r="D11" s="5" t="s">
        <v>14</v>
      </c>
      <c r="E11" s="5">
        <v>60</v>
      </c>
      <c r="F11" s="5">
        <v>8.99</v>
      </c>
      <c r="G11" s="6">
        <v>593.4</v>
      </c>
      <c r="J11" s="18">
        <f>SUMIFS(E2:E27,C2:C27,"Jones",D2:D27,"&lt;&gt;Pencil")</f>
        <v>131</v>
      </c>
    </row>
    <row r="12" spans="1:18" x14ac:dyDescent="0.3">
      <c r="A12" s="4">
        <v>43641</v>
      </c>
      <c r="B12" s="5" t="s">
        <v>10</v>
      </c>
      <c r="C12" s="5" t="s">
        <v>22</v>
      </c>
      <c r="D12" s="5" t="s">
        <v>9</v>
      </c>
      <c r="E12" s="5">
        <v>90</v>
      </c>
      <c r="F12" s="5">
        <v>4.99</v>
      </c>
      <c r="G12" s="6">
        <v>449.1</v>
      </c>
    </row>
    <row r="13" spans="1:18" x14ac:dyDescent="0.3">
      <c r="A13" s="4">
        <v>43658</v>
      </c>
      <c r="B13" s="5" t="s">
        <v>7</v>
      </c>
      <c r="C13" s="5" t="s">
        <v>23</v>
      </c>
      <c r="D13" s="5" t="s">
        <v>24</v>
      </c>
      <c r="E13" s="5">
        <v>29</v>
      </c>
      <c r="F13" s="5">
        <v>1.99</v>
      </c>
      <c r="G13" s="6">
        <v>57.71</v>
      </c>
    </row>
    <row r="14" spans="1:18" x14ac:dyDescent="0.3">
      <c r="A14" s="4">
        <v>43675</v>
      </c>
      <c r="B14" s="5" t="s">
        <v>7</v>
      </c>
      <c r="C14" s="5" t="s">
        <v>25</v>
      </c>
      <c r="D14" s="5" t="s">
        <v>26</v>
      </c>
      <c r="E14" s="5">
        <v>81</v>
      </c>
      <c r="F14" s="5">
        <v>19.989999999999998</v>
      </c>
      <c r="G14" s="6">
        <v>1619.19</v>
      </c>
    </row>
    <row r="15" spans="1:18" x14ac:dyDescent="0.3">
      <c r="A15" s="4">
        <v>43692</v>
      </c>
      <c r="B15" s="5" t="s">
        <v>7</v>
      </c>
      <c r="C15" s="5" t="s">
        <v>8</v>
      </c>
      <c r="D15" s="5" t="s">
        <v>24</v>
      </c>
      <c r="E15" s="5">
        <v>35</v>
      </c>
      <c r="F15" s="5">
        <v>4.99</v>
      </c>
      <c r="G15" s="6">
        <v>147.65</v>
      </c>
    </row>
    <row r="16" spans="1:18" x14ac:dyDescent="0.3">
      <c r="A16" s="4">
        <v>43709</v>
      </c>
      <c r="B16" s="5" t="s">
        <v>10</v>
      </c>
      <c r="C16" s="5" t="s">
        <v>28</v>
      </c>
      <c r="D16" s="5" t="s">
        <v>26</v>
      </c>
      <c r="E16" s="5">
        <v>2</v>
      </c>
      <c r="F16" s="5">
        <v>125</v>
      </c>
      <c r="G16" s="6">
        <v>175.65</v>
      </c>
    </row>
    <row r="17" spans="1:7" x14ac:dyDescent="0.3">
      <c r="A17" s="4">
        <v>43726</v>
      </c>
      <c r="B17" s="5" t="s">
        <v>7</v>
      </c>
      <c r="C17" s="5" t="s">
        <v>29</v>
      </c>
      <c r="D17" s="5" t="s">
        <v>14</v>
      </c>
      <c r="E17" s="5">
        <v>16</v>
      </c>
      <c r="F17" s="5">
        <v>15.99</v>
      </c>
      <c r="G17" s="6">
        <v>250</v>
      </c>
    </row>
    <row r="18" spans="1:7" x14ac:dyDescent="0.3">
      <c r="A18" s="4">
        <v>43743</v>
      </c>
      <c r="B18" s="5" t="s">
        <v>10</v>
      </c>
      <c r="C18" s="5" t="s">
        <v>30</v>
      </c>
      <c r="D18" s="5" t="s">
        <v>9</v>
      </c>
      <c r="E18" s="5">
        <v>28</v>
      </c>
      <c r="F18" s="5">
        <v>8.99</v>
      </c>
      <c r="G18" s="6">
        <v>255.84</v>
      </c>
    </row>
    <row r="19" spans="1:7" x14ac:dyDescent="0.3">
      <c r="A19" s="4">
        <v>43760</v>
      </c>
      <c r="B19" s="5" t="s">
        <v>7</v>
      </c>
      <c r="C19" s="5" t="s">
        <v>31</v>
      </c>
      <c r="D19" s="5" t="s">
        <v>32</v>
      </c>
      <c r="E19" s="5">
        <v>64</v>
      </c>
      <c r="F19" s="5">
        <v>8.99</v>
      </c>
      <c r="G19" s="6">
        <v>251.72</v>
      </c>
    </row>
    <row r="20" spans="1:7" x14ac:dyDescent="0.3">
      <c r="A20" s="4">
        <v>43777</v>
      </c>
      <c r="B20" s="5" t="s">
        <v>7</v>
      </c>
      <c r="C20" s="5" t="s">
        <v>33</v>
      </c>
      <c r="D20" s="5" t="s">
        <v>32</v>
      </c>
      <c r="E20" s="5">
        <v>15</v>
      </c>
      <c r="F20" s="5">
        <v>19.989999999999998</v>
      </c>
      <c r="G20" s="6">
        <v>575.36</v>
      </c>
    </row>
    <row r="21" spans="1:7" x14ac:dyDescent="0.3">
      <c r="A21" s="4">
        <v>47447</v>
      </c>
      <c r="B21" s="5" t="s">
        <v>10</v>
      </c>
      <c r="C21" s="5" t="s">
        <v>8</v>
      </c>
      <c r="D21" s="5" t="s">
        <v>32</v>
      </c>
      <c r="E21" s="5">
        <v>96</v>
      </c>
      <c r="F21" s="5">
        <v>4.99</v>
      </c>
      <c r="G21" s="6">
        <v>299.85000000000002</v>
      </c>
    </row>
    <row r="22" spans="1:7" x14ac:dyDescent="0.3">
      <c r="A22" s="4">
        <v>43811</v>
      </c>
      <c r="B22" s="5" t="s">
        <v>10</v>
      </c>
      <c r="C22" s="5" t="s">
        <v>35</v>
      </c>
      <c r="D22" s="5" t="s">
        <v>9</v>
      </c>
      <c r="E22" s="5">
        <v>67</v>
      </c>
      <c r="F22" s="5">
        <v>1.29</v>
      </c>
      <c r="G22" s="6">
        <v>473.04</v>
      </c>
    </row>
    <row r="23" spans="1:7" x14ac:dyDescent="0.3">
      <c r="A23" s="4">
        <v>43828</v>
      </c>
      <c r="B23" s="5" t="s">
        <v>7</v>
      </c>
      <c r="C23" s="5" t="s">
        <v>36</v>
      </c>
      <c r="D23" s="5" t="s">
        <v>37</v>
      </c>
      <c r="E23" s="5">
        <v>74</v>
      </c>
      <c r="F23" s="5">
        <v>15.99</v>
      </c>
      <c r="G23" s="6">
        <v>86.43</v>
      </c>
    </row>
    <row r="24" spans="1:7" x14ac:dyDescent="0.3">
      <c r="A24" s="4">
        <v>43845</v>
      </c>
      <c r="B24" s="5" t="s">
        <v>10</v>
      </c>
      <c r="C24" s="5" t="s">
        <v>38</v>
      </c>
      <c r="D24" s="5" t="s">
        <v>32</v>
      </c>
      <c r="E24" s="5">
        <v>46</v>
      </c>
      <c r="F24" s="5">
        <v>8.99</v>
      </c>
      <c r="G24" s="6">
        <v>1183.2660000000001</v>
      </c>
    </row>
    <row r="25" spans="1:7" x14ac:dyDescent="0.3">
      <c r="A25" s="4">
        <v>43862</v>
      </c>
      <c r="B25" s="5" t="s">
        <v>10</v>
      </c>
      <c r="C25" s="5" t="s">
        <v>39</v>
      </c>
      <c r="D25" s="5" t="s">
        <v>37</v>
      </c>
      <c r="E25" s="5">
        <v>87</v>
      </c>
      <c r="F25" s="5">
        <v>15</v>
      </c>
      <c r="G25" s="6">
        <v>413.51</v>
      </c>
    </row>
    <row r="26" spans="1:7" x14ac:dyDescent="0.3">
      <c r="A26" s="7">
        <v>43879</v>
      </c>
      <c r="B26" s="8" t="s">
        <v>7</v>
      </c>
      <c r="C26" s="8" t="s">
        <v>40</v>
      </c>
      <c r="D26" s="8" t="s">
        <v>32</v>
      </c>
      <c r="E26" s="8">
        <v>4</v>
      </c>
      <c r="F26" s="8">
        <v>4.99</v>
      </c>
      <c r="G26" s="9">
        <v>19.96</v>
      </c>
    </row>
    <row r="27" spans="1:7" x14ac:dyDescent="0.3">
      <c r="A27" s="7">
        <v>43880</v>
      </c>
      <c r="B27" s="8" t="s">
        <v>7</v>
      </c>
      <c r="C27" s="8" t="s">
        <v>40</v>
      </c>
      <c r="D27" s="8" t="s">
        <v>8</v>
      </c>
      <c r="E27" s="8">
        <v>4</v>
      </c>
      <c r="F27" s="8">
        <v>4.99</v>
      </c>
      <c r="G27" s="9">
        <v>19.96</v>
      </c>
    </row>
  </sheetData>
  <mergeCells count="2">
    <mergeCell ref="J7:R7"/>
    <mergeCell ref="J10:R10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451EA-62FF-4C52-B878-55696ED69BD4}">
  <dimension ref="A1:P26"/>
  <sheetViews>
    <sheetView tabSelected="1" topLeftCell="A10" workbookViewId="0">
      <selection activeCell="I2" sqref="I2"/>
    </sheetView>
  </sheetViews>
  <sheetFormatPr defaultRowHeight="14.4" x14ac:dyDescent="0.3"/>
  <cols>
    <col min="1" max="1" width="10.33203125" bestFit="1" customWidth="1"/>
  </cols>
  <sheetData>
    <row r="1" spans="1:16" x14ac:dyDescent="0.3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52</v>
      </c>
    </row>
    <row r="2" spans="1:16" x14ac:dyDescent="0.3">
      <c r="A2" s="31">
        <v>43471</v>
      </c>
      <c r="B2" t="s">
        <v>7</v>
      </c>
      <c r="C2" t="s">
        <v>8</v>
      </c>
      <c r="D2" t="s">
        <v>9</v>
      </c>
      <c r="E2">
        <v>95</v>
      </c>
      <c r="F2">
        <v>1.99</v>
      </c>
      <c r="G2">
        <v>189.05</v>
      </c>
      <c r="H2">
        <v>8</v>
      </c>
      <c r="I2" t="b">
        <f>COUNTIF(C2:C26,C2)&gt;3</f>
        <v>0</v>
      </c>
      <c r="J2" s="26" t="s">
        <v>46</v>
      </c>
      <c r="K2" s="26"/>
      <c r="L2" s="26"/>
      <c r="M2" s="26"/>
      <c r="N2" s="26"/>
      <c r="O2" s="26"/>
      <c r="P2" s="26"/>
    </row>
    <row r="3" spans="1:16" x14ac:dyDescent="0.3">
      <c r="A3" s="31">
        <v>43488</v>
      </c>
      <c r="B3" t="s">
        <v>10</v>
      </c>
      <c r="C3" t="s">
        <v>11</v>
      </c>
      <c r="D3" t="s">
        <v>50</v>
      </c>
      <c r="E3">
        <v>50</v>
      </c>
      <c r="F3">
        <v>19.989999999999998</v>
      </c>
      <c r="G3">
        <v>999.5</v>
      </c>
      <c r="H3">
        <v>4</v>
      </c>
      <c r="I3" t="b">
        <f t="shared" ref="I3:I26" si="0">COUNTIF(C3:C27,C3)&gt;3</f>
        <v>0</v>
      </c>
      <c r="J3" s="15">
        <f>COUNTIF(C2:C27,"Jones")</f>
        <v>1</v>
      </c>
    </row>
    <row r="4" spans="1:16" x14ac:dyDescent="0.3">
      <c r="A4" s="31">
        <v>43505</v>
      </c>
      <c r="B4" t="s">
        <v>10</v>
      </c>
      <c r="C4" t="s">
        <v>12</v>
      </c>
      <c r="D4" t="s">
        <v>9</v>
      </c>
      <c r="E4">
        <v>36</v>
      </c>
      <c r="F4">
        <v>4.99</v>
      </c>
      <c r="G4">
        <v>179.64</v>
      </c>
      <c r="H4">
        <v>5</v>
      </c>
      <c r="I4" t="b">
        <f t="shared" si="0"/>
        <v>0</v>
      </c>
    </row>
    <row r="5" spans="1:16" x14ac:dyDescent="0.3">
      <c r="A5" s="31">
        <v>43522</v>
      </c>
      <c r="B5" t="s">
        <v>10</v>
      </c>
      <c r="C5" t="s">
        <v>13</v>
      </c>
      <c r="D5" t="s">
        <v>14</v>
      </c>
      <c r="E5">
        <v>27</v>
      </c>
      <c r="F5">
        <v>19.989999999999998</v>
      </c>
      <c r="G5">
        <v>539.73</v>
      </c>
      <c r="H5">
        <v>5</v>
      </c>
      <c r="I5" t="b">
        <f t="shared" si="0"/>
        <v>0</v>
      </c>
    </row>
    <row r="6" spans="1:16" x14ac:dyDescent="0.3">
      <c r="A6" s="31">
        <v>43539</v>
      </c>
      <c r="B6" t="s">
        <v>15</v>
      </c>
      <c r="C6" t="s">
        <v>16</v>
      </c>
      <c r="D6" t="s">
        <v>50</v>
      </c>
      <c r="E6">
        <v>56</v>
      </c>
      <c r="F6">
        <v>2.99</v>
      </c>
      <c r="G6">
        <v>167.44</v>
      </c>
      <c r="H6">
        <v>4</v>
      </c>
      <c r="I6" t="b">
        <f t="shared" si="0"/>
        <v>0</v>
      </c>
      <c r="J6" s="27" t="s">
        <v>47</v>
      </c>
      <c r="K6" s="28"/>
      <c r="L6" s="28"/>
      <c r="M6" s="28"/>
      <c r="N6" s="28"/>
      <c r="O6" s="28"/>
      <c r="P6" s="28"/>
    </row>
    <row r="7" spans="1:16" x14ac:dyDescent="0.3">
      <c r="A7" s="31">
        <v>43556</v>
      </c>
      <c r="B7" t="s">
        <v>7</v>
      </c>
      <c r="C7" t="s">
        <v>17</v>
      </c>
      <c r="D7" t="s">
        <v>9</v>
      </c>
      <c r="E7">
        <v>60</v>
      </c>
      <c r="F7">
        <v>4.99</v>
      </c>
      <c r="G7">
        <v>299.39999999999998</v>
      </c>
      <c r="H7">
        <v>8</v>
      </c>
      <c r="I7" t="b">
        <f t="shared" si="0"/>
        <v>0</v>
      </c>
      <c r="J7" s="19"/>
    </row>
    <row r="8" spans="1:16" x14ac:dyDescent="0.3">
      <c r="A8" s="31">
        <v>43573</v>
      </c>
      <c r="B8" t="s">
        <v>10</v>
      </c>
      <c r="C8" t="s">
        <v>18</v>
      </c>
      <c r="D8" t="s">
        <v>9</v>
      </c>
      <c r="E8">
        <v>75</v>
      </c>
      <c r="F8">
        <v>1.99</v>
      </c>
      <c r="G8">
        <v>149.24</v>
      </c>
      <c r="H8">
        <v>4</v>
      </c>
      <c r="I8" t="b">
        <f t="shared" si="0"/>
        <v>0</v>
      </c>
    </row>
    <row r="9" spans="1:16" x14ac:dyDescent="0.3">
      <c r="A9" s="31">
        <v>43590</v>
      </c>
      <c r="B9" t="s">
        <v>10</v>
      </c>
      <c r="C9" t="s">
        <v>19</v>
      </c>
      <c r="D9" t="s">
        <v>9</v>
      </c>
      <c r="E9">
        <v>90</v>
      </c>
      <c r="F9">
        <v>4.99</v>
      </c>
      <c r="G9">
        <v>449.1</v>
      </c>
      <c r="H9">
        <v>5</v>
      </c>
      <c r="I9" t="b">
        <f t="shared" si="0"/>
        <v>0</v>
      </c>
    </row>
    <row r="10" spans="1:16" x14ac:dyDescent="0.3">
      <c r="A10" s="31">
        <v>43607</v>
      </c>
      <c r="B10" t="s">
        <v>15</v>
      </c>
      <c r="C10" t="s">
        <v>20</v>
      </c>
      <c r="D10" t="s">
        <v>51</v>
      </c>
      <c r="E10">
        <v>32</v>
      </c>
      <c r="F10">
        <v>1.99</v>
      </c>
      <c r="G10">
        <v>63.68</v>
      </c>
      <c r="H10">
        <v>2</v>
      </c>
      <c r="I10" t="b">
        <f t="shared" si="0"/>
        <v>0</v>
      </c>
    </row>
    <row r="11" spans="1:16" x14ac:dyDescent="0.3">
      <c r="A11" s="31">
        <v>43624</v>
      </c>
      <c r="B11" t="s">
        <v>7</v>
      </c>
      <c r="C11" t="s">
        <v>21</v>
      </c>
      <c r="D11" t="s">
        <v>14</v>
      </c>
      <c r="E11">
        <v>60</v>
      </c>
      <c r="F11">
        <v>8.99</v>
      </c>
      <c r="G11">
        <v>593.4</v>
      </c>
      <c r="H11">
        <v>8</v>
      </c>
      <c r="I11" t="b">
        <f t="shared" si="0"/>
        <v>0</v>
      </c>
    </row>
    <row r="12" spans="1:16" x14ac:dyDescent="0.3">
      <c r="A12" s="31">
        <v>43641</v>
      </c>
      <c r="B12" t="s">
        <v>10</v>
      </c>
      <c r="C12" t="s">
        <v>22</v>
      </c>
      <c r="D12" t="s">
        <v>9</v>
      </c>
      <c r="E12">
        <v>90</v>
      </c>
      <c r="F12">
        <v>4.99</v>
      </c>
      <c r="G12">
        <v>449.1</v>
      </c>
      <c r="H12">
        <v>3</v>
      </c>
      <c r="I12" t="b">
        <f t="shared" si="0"/>
        <v>0</v>
      </c>
    </row>
    <row r="13" spans="1:16" x14ac:dyDescent="0.3">
      <c r="A13" s="31">
        <v>43658</v>
      </c>
      <c r="B13" t="s">
        <v>7</v>
      </c>
      <c r="C13" t="s">
        <v>23</v>
      </c>
      <c r="D13" t="s">
        <v>24</v>
      </c>
      <c r="E13">
        <v>29</v>
      </c>
      <c r="F13">
        <v>1.99</v>
      </c>
      <c r="G13">
        <v>57.71</v>
      </c>
      <c r="H13">
        <v>4</v>
      </c>
      <c r="I13" t="b">
        <f t="shared" si="0"/>
        <v>0</v>
      </c>
    </row>
    <row r="14" spans="1:16" x14ac:dyDescent="0.3">
      <c r="A14" s="31">
        <v>43675</v>
      </c>
      <c r="B14" t="s">
        <v>7</v>
      </c>
      <c r="C14" t="s">
        <v>25</v>
      </c>
      <c r="D14" t="s">
        <v>26</v>
      </c>
      <c r="E14">
        <v>81</v>
      </c>
      <c r="F14">
        <v>19.989999999999998</v>
      </c>
      <c r="G14">
        <v>1619.19</v>
      </c>
      <c r="H14">
        <v>2</v>
      </c>
      <c r="I14" t="b">
        <f t="shared" si="0"/>
        <v>0</v>
      </c>
    </row>
    <row r="15" spans="1:16" x14ac:dyDescent="0.3">
      <c r="A15" s="31">
        <v>43692</v>
      </c>
      <c r="B15" t="s">
        <v>7</v>
      </c>
      <c r="C15" t="s">
        <v>27</v>
      </c>
      <c r="D15" t="s">
        <v>24</v>
      </c>
      <c r="E15">
        <v>35</v>
      </c>
      <c r="F15">
        <v>4.99</v>
      </c>
      <c r="G15">
        <v>147.65</v>
      </c>
      <c r="H15">
        <v>8</v>
      </c>
      <c r="I15" t="b">
        <f t="shared" si="0"/>
        <v>0</v>
      </c>
    </row>
    <row r="16" spans="1:16" x14ac:dyDescent="0.3">
      <c r="A16" s="31">
        <v>43709</v>
      </c>
      <c r="B16" t="s">
        <v>10</v>
      </c>
      <c r="C16" t="s">
        <v>28</v>
      </c>
      <c r="D16" t="s">
        <v>26</v>
      </c>
      <c r="E16">
        <v>2</v>
      </c>
      <c r="F16">
        <v>125</v>
      </c>
      <c r="G16">
        <v>175.65</v>
      </c>
      <c r="H16">
        <v>3</v>
      </c>
      <c r="I16" t="b">
        <f t="shared" si="0"/>
        <v>0</v>
      </c>
    </row>
    <row r="17" spans="1:9" x14ac:dyDescent="0.3">
      <c r="A17" s="31">
        <v>43726</v>
      </c>
      <c r="B17" t="s">
        <v>7</v>
      </c>
      <c r="C17" t="s">
        <v>29</v>
      </c>
      <c r="D17" t="s">
        <v>14</v>
      </c>
      <c r="E17">
        <v>16</v>
      </c>
      <c r="F17">
        <v>15.99</v>
      </c>
      <c r="G17">
        <v>250</v>
      </c>
      <c r="H17">
        <v>8</v>
      </c>
      <c r="I17" t="b">
        <f t="shared" si="0"/>
        <v>0</v>
      </c>
    </row>
    <row r="18" spans="1:9" x14ac:dyDescent="0.3">
      <c r="A18" s="31">
        <v>43743</v>
      </c>
      <c r="B18" t="s">
        <v>10</v>
      </c>
      <c r="C18" t="s">
        <v>30</v>
      </c>
      <c r="D18" t="s">
        <v>9</v>
      </c>
      <c r="E18">
        <v>28</v>
      </c>
      <c r="F18">
        <v>8.99</v>
      </c>
      <c r="G18">
        <v>255.84</v>
      </c>
      <c r="H18">
        <v>3</v>
      </c>
      <c r="I18" t="b">
        <f t="shared" si="0"/>
        <v>0</v>
      </c>
    </row>
    <row r="19" spans="1:9" x14ac:dyDescent="0.3">
      <c r="A19" s="31">
        <v>43760</v>
      </c>
      <c r="B19" t="s">
        <v>7</v>
      </c>
      <c r="C19" t="s">
        <v>31</v>
      </c>
      <c r="D19" t="s">
        <v>32</v>
      </c>
      <c r="E19">
        <v>64</v>
      </c>
      <c r="F19">
        <v>8.99</v>
      </c>
      <c r="G19">
        <v>251.72</v>
      </c>
      <c r="H19">
        <v>4</v>
      </c>
      <c r="I19" t="b">
        <f t="shared" si="0"/>
        <v>0</v>
      </c>
    </row>
    <row r="20" spans="1:9" x14ac:dyDescent="0.3">
      <c r="A20" s="31">
        <v>43777</v>
      </c>
      <c r="B20" t="s">
        <v>7</v>
      </c>
      <c r="C20" t="s">
        <v>33</v>
      </c>
      <c r="D20" t="s">
        <v>32</v>
      </c>
      <c r="E20">
        <v>15</v>
      </c>
      <c r="F20">
        <v>19.989999999999998</v>
      </c>
      <c r="G20">
        <v>575.36</v>
      </c>
      <c r="H20">
        <v>3</v>
      </c>
      <c r="I20" t="b">
        <f t="shared" si="0"/>
        <v>0</v>
      </c>
    </row>
    <row r="21" spans="1:9" x14ac:dyDescent="0.3">
      <c r="A21" s="31">
        <v>47447</v>
      </c>
      <c r="B21" t="s">
        <v>10</v>
      </c>
      <c r="C21" t="s">
        <v>34</v>
      </c>
      <c r="D21" t="s">
        <v>32</v>
      </c>
      <c r="E21">
        <v>96</v>
      </c>
      <c r="F21">
        <v>4.99</v>
      </c>
      <c r="G21">
        <v>299.85000000000002</v>
      </c>
      <c r="H21">
        <v>3</v>
      </c>
      <c r="I21" t="b">
        <f t="shared" si="0"/>
        <v>0</v>
      </c>
    </row>
    <row r="22" spans="1:9" x14ac:dyDescent="0.3">
      <c r="A22" s="31">
        <v>43811</v>
      </c>
      <c r="B22" t="s">
        <v>10</v>
      </c>
      <c r="C22" t="s">
        <v>35</v>
      </c>
      <c r="D22" t="s">
        <v>9</v>
      </c>
      <c r="E22">
        <v>67</v>
      </c>
      <c r="F22">
        <v>1.29</v>
      </c>
      <c r="G22">
        <v>473.04</v>
      </c>
      <c r="H22">
        <v>5</v>
      </c>
      <c r="I22" t="b">
        <f t="shared" si="0"/>
        <v>0</v>
      </c>
    </row>
    <row r="23" spans="1:9" x14ac:dyDescent="0.3">
      <c r="A23" s="31">
        <v>43828</v>
      </c>
      <c r="B23" t="s">
        <v>7</v>
      </c>
      <c r="C23" t="s">
        <v>36</v>
      </c>
      <c r="D23" t="s">
        <v>37</v>
      </c>
      <c r="E23">
        <v>74</v>
      </c>
      <c r="F23">
        <v>15.99</v>
      </c>
      <c r="G23">
        <v>86.43</v>
      </c>
      <c r="H23">
        <v>3</v>
      </c>
      <c r="I23" t="b">
        <f t="shared" si="0"/>
        <v>0</v>
      </c>
    </row>
    <row r="24" spans="1:9" x14ac:dyDescent="0.3">
      <c r="A24" s="31">
        <v>43845</v>
      </c>
      <c r="B24" t="s">
        <v>10</v>
      </c>
      <c r="C24" t="s">
        <v>38</v>
      </c>
      <c r="D24" t="s">
        <v>32</v>
      </c>
      <c r="E24">
        <v>46</v>
      </c>
      <c r="F24">
        <v>8.99</v>
      </c>
      <c r="G24">
        <v>1183.2660000000001</v>
      </c>
      <c r="H24">
        <v>8</v>
      </c>
      <c r="I24" t="b">
        <f t="shared" si="0"/>
        <v>0</v>
      </c>
    </row>
    <row r="25" spans="1:9" x14ac:dyDescent="0.3">
      <c r="A25" s="31">
        <v>43862</v>
      </c>
      <c r="B25" t="s">
        <v>10</v>
      </c>
      <c r="C25" t="s">
        <v>39</v>
      </c>
      <c r="D25" t="s">
        <v>37</v>
      </c>
      <c r="E25">
        <v>87</v>
      </c>
      <c r="F25">
        <v>15</v>
      </c>
      <c r="G25">
        <v>413.51</v>
      </c>
      <c r="H25">
        <v>4</v>
      </c>
      <c r="I25" t="b">
        <f t="shared" si="0"/>
        <v>0</v>
      </c>
    </row>
    <row r="26" spans="1:9" x14ac:dyDescent="0.3">
      <c r="A26" s="31">
        <v>43879</v>
      </c>
      <c r="B26" t="s">
        <v>7</v>
      </c>
      <c r="C26" t="s">
        <v>40</v>
      </c>
      <c r="D26" t="s">
        <v>32</v>
      </c>
      <c r="E26">
        <v>4</v>
      </c>
      <c r="F26">
        <v>4.99</v>
      </c>
      <c r="G26">
        <v>19.96</v>
      </c>
      <c r="H26">
        <v>3</v>
      </c>
      <c r="I26" t="b">
        <f t="shared" si="0"/>
        <v>0</v>
      </c>
    </row>
  </sheetData>
  <mergeCells count="2">
    <mergeCell ref="J2:P2"/>
    <mergeCell ref="J6:P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0A0BB-2B11-40B2-8CD6-A367F4AC84DE}">
  <dimension ref="A1:Q27"/>
  <sheetViews>
    <sheetView workbookViewId="0">
      <selection activeCell="K7" sqref="K7"/>
    </sheetView>
  </sheetViews>
  <sheetFormatPr defaultRowHeight="14.4" x14ac:dyDescent="0.3"/>
  <sheetData>
    <row r="1" spans="1:1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17" x14ac:dyDescent="0.3">
      <c r="A2" s="4">
        <v>43471</v>
      </c>
      <c r="B2" s="5" t="s">
        <v>7</v>
      </c>
      <c r="C2" s="5" t="s">
        <v>8</v>
      </c>
      <c r="D2" s="5" t="s">
        <v>9</v>
      </c>
      <c r="E2" s="5">
        <v>95</v>
      </c>
      <c r="F2" s="5">
        <v>1.99</v>
      </c>
      <c r="G2" s="6">
        <v>189.05</v>
      </c>
      <c r="K2" s="29" t="s">
        <v>48</v>
      </c>
      <c r="L2" s="29"/>
      <c r="M2" s="29"/>
      <c r="N2" s="29"/>
      <c r="O2" s="29"/>
      <c r="P2" s="29"/>
      <c r="Q2" s="29"/>
    </row>
    <row r="3" spans="1:17" x14ac:dyDescent="0.3">
      <c r="A3" s="4">
        <v>43488</v>
      </c>
      <c r="B3" s="5" t="s">
        <v>10</v>
      </c>
      <c r="C3" s="5" t="s">
        <v>11</v>
      </c>
      <c r="D3" s="5" t="s">
        <v>32</v>
      </c>
      <c r="E3" s="5">
        <v>50</v>
      </c>
      <c r="F3" s="5">
        <v>19.989999999999998</v>
      </c>
      <c r="G3" s="6">
        <v>999.5</v>
      </c>
      <c r="K3">
        <f>COUNTIFS(A2:A27,"&gt;02-10-2019",B2:B27,"East")</f>
        <v>5</v>
      </c>
    </row>
    <row r="4" spans="1:17" x14ac:dyDescent="0.3">
      <c r="A4" s="4">
        <v>43505</v>
      </c>
      <c r="B4" s="5" t="s">
        <v>10</v>
      </c>
      <c r="C4" s="5" t="s">
        <v>12</v>
      </c>
      <c r="D4" s="5" t="s">
        <v>9</v>
      </c>
      <c r="E4" s="5">
        <v>36</v>
      </c>
      <c r="F4" s="5">
        <v>4.99</v>
      </c>
      <c r="G4" s="6">
        <v>179.64</v>
      </c>
    </row>
    <row r="5" spans="1:17" x14ac:dyDescent="0.3">
      <c r="A5" s="4">
        <v>43522</v>
      </c>
      <c r="B5" s="5" t="s">
        <v>10</v>
      </c>
      <c r="C5" s="5" t="s">
        <v>13</v>
      </c>
      <c r="D5" s="5" t="s">
        <v>14</v>
      </c>
      <c r="E5" s="5">
        <v>27</v>
      </c>
      <c r="F5" s="5">
        <v>19.989999999999998</v>
      </c>
      <c r="G5" s="6">
        <v>539.73</v>
      </c>
    </row>
    <row r="6" spans="1:17" x14ac:dyDescent="0.3">
      <c r="A6" s="4">
        <v>43539</v>
      </c>
      <c r="B6" s="5" t="s">
        <v>15</v>
      </c>
      <c r="C6" s="5" t="s">
        <v>16</v>
      </c>
      <c r="D6" s="5" t="s">
        <v>32</v>
      </c>
      <c r="E6" s="5">
        <v>56</v>
      </c>
      <c r="F6" s="5">
        <v>2.99</v>
      </c>
      <c r="G6" s="6">
        <v>167.44</v>
      </c>
      <c r="K6" s="30" t="s">
        <v>49</v>
      </c>
      <c r="L6" s="30"/>
      <c r="M6" s="30"/>
      <c r="N6" s="30"/>
      <c r="O6" s="30"/>
    </row>
    <row r="7" spans="1:17" x14ac:dyDescent="0.3">
      <c r="A7" s="4">
        <v>43556</v>
      </c>
      <c r="B7" s="5" t="s">
        <v>7</v>
      </c>
      <c r="C7" s="5" t="s">
        <v>17</v>
      </c>
      <c r="D7" s="5" t="s">
        <v>9</v>
      </c>
      <c r="E7" s="5">
        <v>60</v>
      </c>
      <c r="F7" s="5">
        <v>4.99</v>
      </c>
      <c r="G7" s="6">
        <v>299.39999999999998</v>
      </c>
      <c r="K7">
        <f>COUNTIFS(D2:D27,"Pencil",C2:C27,"Jones")</f>
        <v>1</v>
      </c>
    </row>
    <row r="8" spans="1:17" x14ac:dyDescent="0.3">
      <c r="A8" s="4">
        <v>43573</v>
      </c>
      <c r="B8" s="5" t="s">
        <v>10</v>
      </c>
      <c r="C8" s="5" t="s">
        <v>18</v>
      </c>
      <c r="D8" s="5" t="s">
        <v>9</v>
      </c>
      <c r="E8" s="5">
        <v>75</v>
      </c>
      <c r="F8" s="5">
        <v>1.99</v>
      </c>
      <c r="G8" s="6">
        <v>149.24</v>
      </c>
    </row>
    <row r="9" spans="1:17" x14ac:dyDescent="0.3">
      <c r="A9" s="4">
        <v>43590</v>
      </c>
      <c r="B9" s="5" t="s">
        <v>10</v>
      </c>
      <c r="C9" s="5" t="s">
        <v>19</v>
      </c>
      <c r="D9" s="5" t="s">
        <v>9</v>
      </c>
      <c r="E9" s="5">
        <v>90</v>
      </c>
      <c r="F9" s="5">
        <v>4.99</v>
      </c>
      <c r="G9" s="6">
        <v>449.1</v>
      </c>
    </row>
    <row r="10" spans="1:17" x14ac:dyDescent="0.3">
      <c r="A10" s="4">
        <v>43607</v>
      </c>
      <c r="B10" s="5" t="s">
        <v>15</v>
      </c>
      <c r="C10" s="5" t="s">
        <v>20</v>
      </c>
      <c r="D10" s="5" t="s">
        <v>32</v>
      </c>
      <c r="E10" s="5">
        <v>32</v>
      </c>
      <c r="F10" s="5">
        <v>1.99</v>
      </c>
      <c r="G10" s="6">
        <v>63.68</v>
      </c>
    </row>
    <row r="11" spans="1:17" x14ac:dyDescent="0.3">
      <c r="A11" s="4">
        <v>43624</v>
      </c>
      <c r="B11" s="5" t="s">
        <v>7</v>
      </c>
      <c r="C11" s="5" t="s">
        <v>21</v>
      </c>
      <c r="D11" s="5" t="s">
        <v>14</v>
      </c>
      <c r="E11" s="5">
        <v>60</v>
      </c>
      <c r="F11" s="5">
        <v>8.99</v>
      </c>
      <c r="G11" s="6">
        <v>593.4</v>
      </c>
    </row>
    <row r="12" spans="1:17" x14ac:dyDescent="0.3">
      <c r="A12" s="4">
        <v>43641</v>
      </c>
      <c r="B12" s="5" t="s">
        <v>10</v>
      </c>
      <c r="C12" s="5" t="s">
        <v>22</v>
      </c>
      <c r="D12" s="5" t="s">
        <v>9</v>
      </c>
      <c r="E12" s="5">
        <v>90</v>
      </c>
      <c r="F12" s="5">
        <v>4.99</v>
      </c>
      <c r="G12" s="6">
        <v>449.1</v>
      </c>
    </row>
    <row r="13" spans="1:17" x14ac:dyDescent="0.3">
      <c r="A13" s="4">
        <v>43658</v>
      </c>
      <c r="B13" s="5" t="s">
        <v>7</v>
      </c>
      <c r="C13" s="5" t="s">
        <v>23</v>
      </c>
      <c r="D13" s="5" t="s">
        <v>24</v>
      </c>
      <c r="E13" s="5">
        <v>29</v>
      </c>
      <c r="F13" s="5">
        <v>1.99</v>
      </c>
      <c r="G13" s="6">
        <v>57.71</v>
      </c>
    </row>
    <row r="14" spans="1:17" x14ac:dyDescent="0.3">
      <c r="A14" s="4">
        <v>43675</v>
      </c>
      <c r="B14" s="5" t="s">
        <v>7</v>
      </c>
      <c r="C14" s="5" t="s">
        <v>25</v>
      </c>
      <c r="D14" s="5" t="s">
        <v>26</v>
      </c>
      <c r="E14" s="5">
        <v>81</v>
      </c>
      <c r="F14" s="5">
        <v>19.989999999999998</v>
      </c>
      <c r="G14" s="6">
        <v>1619.19</v>
      </c>
    </row>
    <row r="15" spans="1:17" x14ac:dyDescent="0.3">
      <c r="A15" s="4">
        <v>43692</v>
      </c>
      <c r="B15" s="5" t="s">
        <v>7</v>
      </c>
      <c r="C15" s="5" t="s">
        <v>8</v>
      </c>
      <c r="D15" s="5" t="s">
        <v>24</v>
      </c>
      <c r="E15" s="5">
        <v>35</v>
      </c>
      <c r="F15" s="5">
        <v>4.99</v>
      </c>
      <c r="G15" s="6">
        <v>147.65</v>
      </c>
    </row>
    <row r="16" spans="1:17" x14ac:dyDescent="0.3">
      <c r="A16" s="4">
        <v>43709</v>
      </c>
      <c r="B16" s="5" t="s">
        <v>10</v>
      </c>
      <c r="C16" s="5" t="s">
        <v>28</v>
      </c>
      <c r="D16" s="5" t="s">
        <v>26</v>
      </c>
      <c r="E16" s="5">
        <v>2</v>
      </c>
      <c r="F16" s="5">
        <v>125</v>
      </c>
      <c r="G16" s="6">
        <v>175.65</v>
      </c>
    </row>
    <row r="17" spans="1:7" x14ac:dyDescent="0.3">
      <c r="A17" s="4">
        <v>43726</v>
      </c>
      <c r="B17" s="5" t="s">
        <v>7</v>
      </c>
      <c r="C17" s="5" t="s">
        <v>29</v>
      </c>
      <c r="D17" s="5" t="s">
        <v>14</v>
      </c>
      <c r="E17" s="5">
        <v>16</v>
      </c>
      <c r="F17" s="5">
        <v>15.99</v>
      </c>
      <c r="G17" s="6">
        <v>250</v>
      </c>
    </row>
    <row r="18" spans="1:7" x14ac:dyDescent="0.3">
      <c r="A18" s="4">
        <v>43743</v>
      </c>
      <c r="B18" s="5" t="s">
        <v>10</v>
      </c>
      <c r="C18" s="5" t="s">
        <v>30</v>
      </c>
      <c r="D18" s="5" t="s">
        <v>9</v>
      </c>
      <c r="E18" s="5">
        <v>28</v>
      </c>
      <c r="F18" s="5">
        <v>8.99</v>
      </c>
      <c r="G18" s="6">
        <v>255.84</v>
      </c>
    </row>
    <row r="19" spans="1:7" x14ac:dyDescent="0.3">
      <c r="A19" s="4">
        <v>43760</v>
      </c>
      <c r="B19" s="5" t="s">
        <v>7</v>
      </c>
      <c r="C19" s="5" t="s">
        <v>31</v>
      </c>
      <c r="D19" s="5" t="s">
        <v>32</v>
      </c>
      <c r="E19" s="5">
        <v>64</v>
      </c>
      <c r="F19" s="5">
        <v>8.99</v>
      </c>
      <c r="G19" s="6">
        <v>251.72</v>
      </c>
    </row>
    <row r="20" spans="1:7" x14ac:dyDescent="0.3">
      <c r="A20" s="4">
        <v>43777</v>
      </c>
      <c r="B20" s="5" t="s">
        <v>7</v>
      </c>
      <c r="C20" s="5" t="s">
        <v>33</v>
      </c>
      <c r="D20" s="5" t="s">
        <v>32</v>
      </c>
      <c r="E20" s="5">
        <v>15</v>
      </c>
      <c r="F20" s="5">
        <v>19.989999999999998</v>
      </c>
      <c r="G20" s="6">
        <v>575.36</v>
      </c>
    </row>
    <row r="21" spans="1:7" x14ac:dyDescent="0.3">
      <c r="A21" s="4">
        <v>47447</v>
      </c>
      <c r="B21" s="5" t="s">
        <v>10</v>
      </c>
      <c r="C21" s="5" t="s">
        <v>8</v>
      </c>
      <c r="D21" s="5" t="s">
        <v>32</v>
      </c>
      <c r="E21" s="5">
        <v>96</v>
      </c>
      <c r="F21" s="5">
        <v>4.99</v>
      </c>
      <c r="G21" s="6">
        <v>299.85000000000002</v>
      </c>
    </row>
    <row r="22" spans="1:7" x14ac:dyDescent="0.3">
      <c r="A22" s="4">
        <v>43811</v>
      </c>
      <c r="B22" s="5" t="s">
        <v>10</v>
      </c>
      <c r="C22" s="5" t="s">
        <v>35</v>
      </c>
      <c r="D22" s="5" t="s">
        <v>9</v>
      </c>
      <c r="E22" s="5">
        <v>67</v>
      </c>
      <c r="F22" s="5">
        <v>1.29</v>
      </c>
      <c r="G22" s="6">
        <v>473.04</v>
      </c>
    </row>
    <row r="23" spans="1:7" x14ac:dyDescent="0.3">
      <c r="A23" s="4">
        <v>43828</v>
      </c>
      <c r="B23" s="5" t="s">
        <v>7</v>
      </c>
      <c r="C23" s="5" t="s">
        <v>36</v>
      </c>
      <c r="D23" s="5" t="s">
        <v>37</v>
      </c>
      <c r="E23" s="5">
        <v>74</v>
      </c>
      <c r="F23" s="5">
        <v>15.99</v>
      </c>
      <c r="G23" s="6">
        <v>86.43</v>
      </c>
    </row>
    <row r="24" spans="1:7" x14ac:dyDescent="0.3">
      <c r="A24" s="4">
        <v>43845</v>
      </c>
      <c r="B24" s="5" t="s">
        <v>10</v>
      </c>
      <c r="C24" s="5" t="s">
        <v>38</v>
      </c>
      <c r="D24" s="5" t="s">
        <v>32</v>
      </c>
      <c r="E24" s="5">
        <v>46</v>
      </c>
      <c r="F24" s="5">
        <v>8.99</v>
      </c>
      <c r="G24" s="6">
        <v>1183.2660000000001</v>
      </c>
    </row>
    <row r="25" spans="1:7" x14ac:dyDescent="0.3">
      <c r="A25" s="4">
        <v>43862</v>
      </c>
      <c r="B25" s="5" t="s">
        <v>10</v>
      </c>
      <c r="C25" s="5" t="s">
        <v>39</v>
      </c>
      <c r="D25" s="5" t="s">
        <v>37</v>
      </c>
      <c r="E25" s="5">
        <v>87</v>
      </c>
      <c r="F25" s="5">
        <v>15</v>
      </c>
      <c r="G25" s="6">
        <v>413.51</v>
      </c>
    </row>
    <row r="26" spans="1:7" x14ac:dyDescent="0.3">
      <c r="A26" s="7">
        <v>43879</v>
      </c>
      <c r="B26" s="8" t="s">
        <v>7</v>
      </c>
      <c r="C26" s="8" t="s">
        <v>40</v>
      </c>
      <c r="D26" s="8" t="s">
        <v>32</v>
      </c>
      <c r="E26" s="8">
        <v>4</v>
      </c>
      <c r="F26" s="8">
        <v>4.99</v>
      </c>
      <c r="G26" s="9">
        <v>19.96</v>
      </c>
    </row>
    <row r="27" spans="1:7" x14ac:dyDescent="0.3">
      <c r="A27" s="7">
        <v>43880</v>
      </c>
      <c r="B27" s="8" t="s">
        <v>7</v>
      </c>
      <c r="C27" s="8" t="s">
        <v>40</v>
      </c>
      <c r="D27" s="8" t="s">
        <v>8</v>
      </c>
      <c r="E27" s="8">
        <v>4</v>
      </c>
      <c r="F27" s="8">
        <v>4.99</v>
      </c>
      <c r="G27" s="9">
        <v>19.96</v>
      </c>
    </row>
  </sheetData>
  <mergeCells count="2">
    <mergeCell ref="K2:Q2"/>
    <mergeCell ref="K6:O6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SumIF</vt:lpstr>
      <vt:lpstr>Sumifs</vt:lpstr>
      <vt:lpstr>Countif</vt:lpstr>
      <vt:lpstr>Countifs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kaibarta</dc:creator>
  <cp:lastModifiedBy>honey kaibarta</cp:lastModifiedBy>
  <dcterms:created xsi:type="dcterms:W3CDTF">2024-03-01T04:38:57Z</dcterms:created>
  <dcterms:modified xsi:type="dcterms:W3CDTF">2024-03-07T04:31:43Z</dcterms:modified>
</cp:coreProperties>
</file>