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oud/Desktop/0xFEEDFACE/EALSurfer/master_spreadsheet_files/"/>
    </mc:Choice>
  </mc:AlternateContent>
  <bookViews>
    <workbookView xWindow="0" yWindow="460" windowWidth="25600" windowHeight="14240" tabRatio="500"/>
  </bookViews>
  <sheets>
    <sheet name="4. EAL Surfer - Surfer Report" sheetId="1" r:id="rId1"/>
  </sheets>
  <externalReferences>
    <externalReference r:id="rId2"/>
  </externalReferences>
  <definedNames>
    <definedName name="_xlnm.Print_Area" localSheetId="0">'4. EAL Surfer - Surfer Report'!$A$1:$H$50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3" i="1" l="1"/>
  <c r="F43" i="1"/>
  <c r="H42" i="1"/>
  <c r="F42" i="1"/>
  <c r="D21" i="1"/>
  <c r="G42" i="1"/>
  <c r="F39" i="1"/>
  <c r="F34" i="1"/>
  <c r="F35" i="1"/>
  <c r="F36" i="1"/>
  <c r="F37" i="1"/>
  <c r="F38" i="1"/>
  <c r="H37" i="1"/>
  <c r="D20" i="1"/>
  <c r="G37" i="1"/>
  <c r="H36" i="1"/>
  <c r="G36" i="1"/>
  <c r="H35" i="1"/>
  <c r="G35" i="1"/>
  <c r="H34" i="1"/>
  <c r="G34" i="1"/>
  <c r="F31" i="1"/>
  <c r="F30" i="1"/>
  <c r="F29" i="1"/>
  <c r="H28" i="1"/>
  <c r="F28" i="1"/>
  <c r="D19" i="1"/>
  <c r="G28" i="1"/>
  <c r="H27" i="1"/>
  <c r="F27" i="1"/>
  <c r="G27" i="1"/>
  <c r="H26" i="1"/>
  <c r="F26" i="1"/>
  <c r="G26" i="1"/>
  <c r="H25" i="1"/>
  <c r="F25" i="1"/>
  <c r="G25" i="1"/>
  <c r="H24" i="1"/>
  <c r="F24" i="1"/>
  <c r="G24" i="1"/>
  <c r="E16" i="1"/>
  <c r="F14" i="1"/>
  <c r="F13" i="1"/>
  <c r="F12" i="1"/>
</calcChain>
</file>

<file path=xl/sharedStrings.xml><?xml version="1.0" encoding="utf-8"?>
<sst xmlns="http://schemas.openxmlformats.org/spreadsheetml/2006/main" count="67" uniqueCount="46">
  <si>
    <r>
      <t>1</t>
    </r>
    <r>
      <rPr>
        <b/>
        <sz val="16"/>
        <rFont val="Times New Roman"/>
        <family val="1"/>
      </rPr>
      <t>Tier 1 EAL SURFER SUMMARY REPORT</t>
    </r>
  </si>
  <si>
    <t>.</t>
  </si>
  <si>
    <t>Hawai'i DOH (Summer 2016, rev Nov 2016)</t>
  </si>
  <si>
    <t>Site Name:</t>
  </si>
  <si>
    <t>Site Address:</t>
  </si>
  <si>
    <t>Site ID Number:</t>
  </si>
  <si>
    <t>Date of EAL Search:</t>
  </si>
  <si>
    <t>Selected Site Scenario</t>
  </si>
  <si>
    <t>Land Use:</t>
  </si>
  <si>
    <t>Groundwater Utility:</t>
  </si>
  <si>
    <t>Distance To Nearest
Surface Water Body:</t>
  </si>
  <si>
    <t>Selected Chemical of Concern:</t>
  </si>
  <si>
    <t>Input Site Concentrations</t>
  </si>
  <si>
    <t>Soil (mg/kg):</t>
  </si>
  <si>
    <t>Groundwater (ug/L):</t>
  </si>
  <si>
    <r>
      <t>Soil Vapor (ug/m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):</t>
    </r>
  </si>
  <si>
    <t>Soil Environmental Hazards</t>
  </si>
  <si>
    <t>Units</t>
  </si>
  <si>
    <t>Tier 1
Action Level</t>
  </si>
  <si>
    <r>
      <t>2</t>
    </r>
    <r>
      <rPr>
        <b/>
        <sz val="12"/>
        <rFont val="Times New Roman"/>
        <family val="1"/>
      </rPr>
      <t>Potential Hazard?</t>
    </r>
  </si>
  <si>
    <r>
      <t>3</t>
    </r>
    <r>
      <rPr>
        <b/>
        <sz val="12"/>
        <rFont val="Times New Roman"/>
        <family val="1"/>
      </rPr>
      <t>Referenced Table</t>
    </r>
  </si>
  <si>
    <t>Direct Exposure:</t>
  </si>
  <si>
    <t>mg/kg</t>
  </si>
  <si>
    <t>Vapor Emissions To Indoor Air:</t>
  </si>
  <si>
    <t>Terrestrial Ecotoxicity:</t>
  </si>
  <si>
    <t>Gross Contamination:</t>
  </si>
  <si>
    <t>Leaching (threat to groundwater):</t>
  </si>
  <si>
    <t>Background:</t>
  </si>
  <si>
    <t>Final Soil Tier 1 EAL:</t>
  </si>
  <si>
    <t>Basis:</t>
  </si>
  <si>
    <t>Groundwater Environmental Hazards</t>
  </si>
  <si>
    <t>Drinking Water (Toxicity):</t>
  </si>
  <si>
    <t>ug/L</t>
  </si>
  <si>
    <t>Aquatic Ecotoxicity:</t>
  </si>
  <si>
    <t>Final Groundwater Tier 1 EAL:</t>
  </si>
  <si>
    <t>Other Tier 1 EALs:</t>
  </si>
  <si>
    <t>EAL</t>
  </si>
  <si>
    <t>Shallow Soil Vapor:</t>
  </si>
  <si>
    <r>
      <t>ug/m</t>
    </r>
    <r>
      <rPr>
        <vertAlign val="superscript"/>
        <sz val="12"/>
        <rFont val="Times New Roman"/>
        <family val="1"/>
      </rPr>
      <t>3</t>
    </r>
  </si>
  <si>
    <t>Indoor Air:</t>
  </si>
  <si>
    <t>-</t>
  </si>
  <si>
    <t>Notes:</t>
  </si>
  <si>
    <r>
      <t xml:space="preserve">1. Include Surfer Summary Report in appendices of </t>
    </r>
    <r>
      <rPr>
        <i/>
        <sz val="11"/>
        <rFont val="Times New Roman"/>
        <family val="1"/>
      </rPr>
      <t>Environmental Hazard Evaluation</t>
    </r>
    <r>
      <rPr>
        <sz val="11"/>
        <rFont val="Times New Roman"/>
        <family val="1"/>
      </rPr>
      <t xml:space="preserve"> (EHE) for contaminants that exceed Tier 1 EALs (refer to Chapter 3 of main text).</t>
    </r>
  </si>
  <si>
    <t>2. Environmental hazard could exist of concentration of contaminant exceeds action level.</t>
  </si>
  <si>
    <t>3. Referenced tables presented in Appendix 1 of EHE guidance document.</t>
  </si>
  <si>
    <r>
      <t>Reference:</t>
    </r>
    <r>
      <rPr>
        <sz val="11"/>
        <rFont val="Times New Roman"/>
        <family val="1"/>
      </rPr>
      <t xml:space="preserve"> HDOH 2016, Evaluation of Environmental Hazards at Sites with Contaminated Soil and Groundwater (Summer 2016): Hawai'i Department of Health, Hazard Evaluation and Emergency Response, http://hawaii.gov/health/environmental/hazard/index.html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</si>
</sst>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15" x14ac:knownFonts="1">
    <font>
      <sz val="10"/>
      <name val="Arial"/>
    </font>
    <font>
      <sz val="10"/>
      <name val="Arial"/>
    </font>
    <font>
      <b/>
      <vertAlign val="superscript"/>
      <sz val="16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0"/>
      <name val="Arial"/>
      <family val="2"/>
    </font>
    <font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 applyProtection="1">
      <alignment horizontal="centerContinuous" wrapText="1"/>
      <protection hidden="1"/>
    </xf>
    <xf numFmtId="0" fontId="4" fillId="0" borderId="0" xfId="0" applyFont="1" applyAlignment="1" applyProtection="1">
      <alignment horizontal="centerContinuous"/>
      <protection hidden="1"/>
    </xf>
    <xf numFmtId="0" fontId="5" fillId="0" borderId="0" xfId="0" applyFont="1" applyAlignment="1" applyProtection="1">
      <protection hidden="1"/>
    </xf>
    <xf numFmtId="0" fontId="6" fillId="0" borderId="0" xfId="0" applyFont="1" applyProtection="1">
      <protection hidden="1"/>
    </xf>
    <xf numFmtId="0" fontId="7" fillId="0" borderId="0" xfId="0" applyFont="1" applyAlignment="1" applyProtection="1">
      <alignment horizontal="centerContinuous" wrapText="1"/>
      <protection hidden="1"/>
    </xf>
    <xf numFmtId="0" fontId="6" fillId="2" borderId="1" xfId="0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right"/>
      <protection hidden="1"/>
    </xf>
    <xf numFmtId="0" fontId="6" fillId="2" borderId="2" xfId="0" applyFont="1" applyFill="1" applyBorder="1" applyAlignment="1" applyProtection="1">
      <alignment horizontal="left"/>
      <protection locked="0"/>
    </xf>
    <xf numFmtId="0" fontId="6" fillId="0" borderId="3" xfId="0" applyFont="1" applyFill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vertical="top"/>
      <protection hidden="1"/>
    </xf>
    <xf numFmtId="0" fontId="6" fillId="2" borderId="3" xfId="0" applyFont="1" applyFill="1" applyBorder="1" applyProtection="1">
      <protection hidden="1"/>
    </xf>
    <xf numFmtId="0" fontId="4" fillId="2" borderId="0" xfId="0" applyFont="1" applyFill="1" applyBorder="1" applyAlignment="1" applyProtection="1">
      <alignment horizontal="right"/>
      <protection hidden="1"/>
    </xf>
    <xf numFmtId="0" fontId="6" fillId="2" borderId="0" xfId="0" applyFont="1" applyFill="1" applyBorder="1" applyAlignment="1" applyProtection="1">
      <alignment horizontal="left" vertical="top"/>
      <protection locked="0"/>
    </xf>
    <xf numFmtId="0" fontId="6" fillId="2" borderId="0" xfId="0" applyFont="1" applyFill="1" applyAlignment="1" applyProtection="1">
      <alignment horizontal="left" vertical="top"/>
      <protection locked="0"/>
    </xf>
    <xf numFmtId="0" fontId="6" fillId="0" borderId="3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alignment horizontal="left" vertical="top"/>
      <protection hidden="1"/>
    </xf>
    <xf numFmtId="0" fontId="6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6" fillId="0" borderId="3" xfId="0" applyFont="1" applyFill="1" applyBorder="1" applyAlignment="1" applyProtection="1">
      <alignment horizontal="left"/>
      <protection locked="0"/>
    </xf>
    <xf numFmtId="0" fontId="6" fillId="2" borderId="4" xfId="0" applyFont="1" applyFill="1" applyBorder="1" applyProtection="1">
      <protection hidden="1"/>
    </xf>
    <xf numFmtId="0" fontId="4" fillId="2" borderId="5" xfId="0" applyFont="1" applyFill="1" applyBorder="1" applyAlignment="1" applyProtection="1">
      <alignment horizontal="right"/>
      <protection hidden="1"/>
    </xf>
    <xf numFmtId="0" fontId="6" fillId="2" borderId="5" xfId="0" applyFont="1" applyFill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left"/>
      <protection hidden="1"/>
    </xf>
    <xf numFmtId="0" fontId="4" fillId="0" borderId="6" xfId="0" applyFont="1" applyFill="1" applyBorder="1" applyAlignment="1" applyProtection="1">
      <alignment horizontal="center" wrapText="1"/>
      <protection hidden="1"/>
    </xf>
    <xf numFmtId="0" fontId="6" fillId="0" borderId="7" xfId="0" applyFont="1" applyBorder="1" applyAlignment="1" applyProtection="1">
      <alignment horizontal="center" wrapText="1"/>
      <protection hidden="1"/>
    </xf>
    <xf numFmtId="0" fontId="6" fillId="0" borderId="8" xfId="0" applyFont="1" applyBorder="1" applyAlignment="1" applyProtection="1">
      <alignment horizontal="center" wrapText="1"/>
      <protection hidden="1"/>
    </xf>
    <xf numFmtId="0" fontId="6" fillId="0" borderId="0" xfId="0" applyFont="1" applyFill="1" applyBorder="1" applyAlignment="1" applyProtection="1">
      <alignment horizontal="centerContinuous" wrapText="1"/>
      <protection hidden="1"/>
    </xf>
    <xf numFmtId="0" fontId="4" fillId="0" borderId="9" xfId="0" applyFont="1" applyFill="1" applyBorder="1" applyAlignment="1" applyProtection="1">
      <alignment horizontal="right" vertical="center" wrapText="1"/>
      <protection hidden="1"/>
    </xf>
    <xf numFmtId="0" fontId="4" fillId="0" borderId="10" xfId="0" applyFont="1" applyFill="1" applyBorder="1" applyAlignment="1" applyProtection="1">
      <alignment wrapText="1"/>
      <protection hidden="1"/>
    </xf>
    <xf numFmtId="0" fontId="6" fillId="0" borderId="11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4" fillId="0" borderId="12" xfId="0" applyFont="1" applyBorder="1" applyAlignment="1" applyProtection="1">
      <alignment wrapText="1"/>
      <protection hidden="1"/>
    </xf>
    <xf numFmtId="0" fontId="6" fillId="0" borderId="13" xfId="0" applyFont="1" applyFill="1" applyBorder="1" applyAlignment="1" applyProtection="1">
      <alignment horizontal="center" vertical="center" wrapText="1"/>
      <protection hidden="1"/>
    </xf>
    <xf numFmtId="0" fontId="4" fillId="0" borderId="14" xfId="0" applyFont="1" applyFill="1" applyBorder="1" applyAlignment="1" applyProtection="1">
      <alignment horizontal="right" vertical="center" wrapText="1"/>
      <protection hidden="1"/>
    </xf>
    <xf numFmtId="0" fontId="4" fillId="0" borderId="15" xfId="0" applyFont="1" applyFill="1" applyBorder="1" applyAlignment="1" applyProtection="1">
      <alignment wrapText="1"/>
      <protection hidden="1"/>
    </xf>
    <xf numFmtId="0" fontId="6" fillId="0" borderId="16" xfId="0" applyFont="1" applyFill="1" applyBorder="1" applyAlignment="1" applyProtection="1">
      <alignment horizontal="center" vertical="center" wrapText="1"/>
      <protection hidden="1"/>
    </xf>
    <xf numFmtId="0" fontId="6" fillId="0" borderId="17" xfId="0" applyFont="1" applyBorder="1" applyProtection="1">
      <protection hidden="1"/>
    </xf>
    <xf numFmtId="0" fontId="6" fillId="0" borderId="18" xfId="0" applyFont="1" applyBorder="1" applyProtection="1">
      <protection hidden="1"/>
    </xf>
    <xf numFmtId="0" fontId="4" fillId="0" borderId="18" xfId="0" applyFont="1" applyBorder="1" applyAlignment="1" applyProtection="1">
      <alignment horizontal="right"/>
      <protection hidden="1"/>
    </xf>
    <xf numFmtId="2" fontId="8" fillId="0" borderId="18" xfId="0" applyNumberFormat="1" applyFont="1" applyBorder="1" applyAlignment="1" applyProtection="1">
      <alignment horizontal="center"/>
      <protection hidden="1"/>
    </xf>
    <xf numFmtId="0" fontId="1" fillId="0" borderId="18" xfId="0" applyFont="1" applyBorder="1" applyAlignment="1" applyProtection="1">
      <alignment horizontal="center"/>
      <protection hidden="1"/>
    </xf>
    <xf numFmtId="0" fontId="1" fillId="0" borderId="19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Continuous"/>
      <protection hidden="1"/>
    </xf>
    <xf numFmtId="0" fontId="6" fillId="0" borderId="0" xfId="0" applyFont="1" applyBorder="1" applyProtection="1">
      <protection hidden="1"/>
    </xf>
    <xf numFmtId="0" fontId="4" fillId="0" borderId="0" xfId="0" applyFont="1" applyBorder="1" applyAlignment="1" applyProtection="1">
      <alignment horizontal="right"/>
      <protection hidden="1"/>
    </xf>
    <xf numFmtId="2" fontId="4" fillId="0" borderId="0" xfId="0" applyNumberFormat="1" applyFont="1" applyBorder="1" applyAlignment="1" applyProtection="1">
      <protection hidden="1"/>
    </xf>
    <xf numFmtId="0" fontId="4" fillId="0" borderId="0" xfId="0" applyFont="1" applyBorder="1" applyAlignment="1" applyProtection="1">
      <protection hidden="1"/>
    </xf>
    <xf numFmtId="0" fontId="6" fillId="0" borderId="0" xfId="0" applyFont="1" applyBorder="1" applyAlignment="1" applyProtection="1"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0" fontId="6" fillId="0" borderId="20" xfId="0" applyFont="1" applyBorder="1" applyProtection="1">
      <protection hidden="1"/>
    </xf>
    <xf numFmtId="0" fontId="6" fillId="0" borderId="21" xfId="0" applyFont="1" applyBorder="1" applyAlignment="1" applyProtection="1">
      <alignment horizontal="right"/>
      <protection hidden="1"/>
    </xf>
    <xf numFmtId="0" fontId="6" fillId="0" borderId="22" xfId="0" applyFont="1" applyBorder="1" applyAlignment="1" applyProtection="1">
      <alignment horizontal="center"/>
      <protection hidden="1"/>
    </xf>
    <xf numFmtId="0" fontId="6" fillId="0" borderId="3" xfId="0" applyFont="1" applyBorder="1" applyProtection="1">
      <protection hidden="1"/>
    </xf>
    <xf numFmtId="0" fontId="6" fillId="0" borderId="0" xfId="0" applyFont="1" applyBorder="1" applyAlignment="1" applyProtection="1">
      <alignment horizontal="right"/>
      <protection hidden="1"/>
    </xf>
    <xf numFmtId="0" fontId="6" fillId="0" borderId="23" xfId="0" applyFont="1" applyBorder="1" applyAlignment="1" applyProtection="1">
      <alignment horizontal="center"/>
      <protection hidden="1"/>
    </xf>
    <xf numFmtId="0" fontId="6" fillId="0" borderId="4" xfId="0" applyFont="1" applyBorder="1" applyProtection="1">
      <protection hidden="1"/>
    </xf>
    <xf numFmtId="0" fontId="6" fillId="0" borderId="5" xfId="0" applyFont="1" applyBorder="1" applyAlignment="1" applyProtection="1">
      <alignment horizontal="right"/>
      <protection hidden="1"/>
    </xf>
    <xf numFmtId="0" fontId="6" fillId="0" borderId="24" xfId="0" applyFont="1" applyBorder="1" applyAlignment="1" applyProtection="1">
      <alignment horizontal="center"/>
      <protection hidden="1"/>
    </xf>
    <xf numFmtId="0" fontId="4" fillId="0" borderId="6" xfId="0" applyNumberFormat="1" applyFont="1" applyBorder="1" applyAlignment="1" applyProtection="1">
      <alignment horizontal="left" wrapText="1"/>
      <protection hidden="1"/>
    </xf>
    <xf numFmtId="0" fontId="6" fillId="0" borderId="7" xfId="0" applyFont="1" applyBorder="1" applyAlignment="1" applyProtection="1">
      <alignment horizontal="left" wrapText="1"/>
      <protection hidden="1"/>
    </xf>
    <xf numFmtId="0" fontId="6" fillId="0" borderId="25" xfId="0" applyFont="1" applyBorder="1" applyAlignment="1" applyProtection="1">
      <alignment horizontal="left" wrapText="1"/>
      <protection hidden="1"/>
    </xf>
    <xf numFmtId="0" fontId="4" fillId="0" borderId="26" xfId="0" applyNumberFormat="1" applyFont="1" applyBorder="1" applyAlignment="1" applyProtection="1">
      <alignment horizontal="center"/>
      <protection hidden="1"/>
    </xf>
    <xf numFmtId="0" fontId="4" fillId="0" borderId="26" xfId="0" applyNumberFormat="1" applyFont="1" applyBorder="1" applyAlignment="1" applyProtection="1">
      <alignment horizontal="center" wrapText="1"/>
      <protection hidden="1"/>
    </xf>
    <xf numFmtId="0" fontId="10" fillId="0" borderId="26" xfId="0" applyFont="1" applyBorder="1" applyAlignment="1" applyProtection="1">
      <alignment horizontal="center" wrapText="1"/>
      <protection hidden="1"/>
    </xf>
    <xf numFmtId="0" fontId="10" fillId="0" borderId="27" xfId="0" applyFont="1" applyBorder="1" applyAlignment="1" applyProtection="1">
      <alignment horizontal="center" vertical="center" wrapText="1"/>
      <protection hidden="1"/>
    </xf>
    <xf numFmtId="0" fontId="4" fillId="0" borderId="0" xfId="0" applyFont="1" applyBorder="1" applyAlignment="1">
      <alignment horizontal="center" vertical="center"/>
    </xf>
    <xf numFmtId="0" fontId="6" fillId="0" borderId="0" xfId="0" applyNumberFormat="1" applyFont="1" applyProtection="1">
      <protection hidden="1"/>
    </xf>
    <xf numFmtId="0" fontId="4" fillId="0" borderId="0" xfId="0" applyNumberFormat="1" applyFont="1" applyBorder="1" applyAlignment="1" applyProtection="1">
      <alignment horizontal="right"/>
      <protection hidden="1"/>
    </xf>
    <xf numFmtId="0" fontId="6" fillId="0" borderId="28" xfId="0" applyFont="1" applyBorder="1" applyAlignment="1" applyProtection="1">
      <alignment horizontal="center"/>
      <protection hidden="1"/>
    </xf>
    <xf numFmtId="164" fontId="6" fillId="0" borderId="28" xfId="0" applyNumberFormat="1" applyFont="1" applyBorder="1" applyAlignment="1" applyProtection="1">
      <alignment horizontal="center"/>
      <protection hidden="1"/>
    </xf>
    <xf numFmtId="164" fontId="6" fillId="0" borderId="0" xfId="0" applyNumberFormat="1" applyFont="1" applyBorder="1" applyAlignment="1" applyProtection="1">
      <alignment horizontal="center"/>
      <protection hidden="1"/>
    </xf>
    <xf numFmtId="0" fontId="6" fillId="0" borderId="29" xfId="0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 applyProtection="1">
      <protection hidden="1"/>
    </xf>
    <xf numFmtId="0" fontId="6" fillId="0" borderId="30" xfId="0" applyFont="1" applyBorder="1" applyProtection="1">
      <protection hidden="1"/>
    </xf>
    <xf numFmtId="0" fontId="6" fillId="0" borderId="31" xfId="0" applyFont="1" applyBorder="1" applyAlignment="1" applyProtection="1">
      <protection hidden="1"/>
    </xf>
    <xf numFmtId="0" fontId="4" fillId="0" borderId="31" xfId="0" applyNumberFormat="1" applyFont="1" applyBorder="1" applyAlignment="1" applyProtection="1">
      <alignment horizontal="right"/>
      <protection hidden="1"/>
    </xf>
    <xf numFmtId="0" fontId="6" fillId="0" borderId="32" xfId="0" applyFont="1" applyBorder="1" applyAlignment="1" applyProtection="1">
      <alignment horizontal="center"/>
      <protection hidden="1"/>
    </xf>
    <xf numFmtId="164" fontId="6" fillId="0" borderId="32" xfId="0" applyNumberFormat="1" applyFont="1" applyBorder="1" applyAlignment="1" applyProtection="1">
      <alignment horizontal="center"/>
      <protection hidden="1"/>
    </xf>
    <xf numFmtId="164" fontId="6" fillId="0" borderId="33" xfId="0" applyNumberFormat="1" applyFont="1" applyBorder="1" applyAlignment="1" applyProtection="1">
      <alignment horizontal="center"/>
      <protection hidden="1"/>
    </xf>
    <xf numFmtId="0" fontId="6" fillId="0" borderId="34" xfId="0" applyFont="1" applyBorder="1" applyAlignment="1" applyProtection="1">
      <alignment horizontal="center" vertical="center"/>
      <protection hidden="1"/>
    </xf>
    <xf numFmtId="164" fontId="6" fillId="0" borderId="35" xfId="0" applyNumberFormat="1" applyFont="1" applyBorder="1" applyAlignment="1" applyProtection="1">
      <alignment horizontal="center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6" fillId="0" borderId="21" xfId="0" applyFont="1" applyBorder="1" applyAlignment="1" applyProtection="1">
      <protection hidden="1"/>
    </xf>
    <xf numFmtId="0" fontId="4" fillId="0" borderId="21" xfId="0" applyFont="1" applyBorder="1" applyAlignment="1" applyProtection="1">
      <alignment horizontal="right"/>
      <protection hidden="1"/>
    </xf>
    <xf numFmtId="0" fontId="4" fillId="0" borderId="21" xfId="0" applyFont="1" applyBorder="1" applyAlignment="1" applyProtection="1">
      <alignment horizontal="center"/>
      <protection hidden="1"/>
    </xf>
    <xf numFmtId="164" fontId="4" fillId="0" borderId="21" xfId="0" applyNumberFormat="1" applyFont="1" applyBorder="1" applyAlignment="1" applyProtection="1">
      <alignment horizontal="center"/>
      <protection hidden="1"/>
    </xf>
    <xf numFmtId="164" fontId="4" fillId="0" borderId="21" xfId="0" applyNumberFormat="1" applyFont="1" applyBorder="1" applyAlignment="1" applyProtection="1">
      <alignment horizontal="left"/>
      <protection hidden="1"/>
    </xf>
    <xf numFmtId="0" fontId="6" fillId="0" borderId="22" xfId="0" applyFont="1" applyBorder="1" applyAlignment="1" applyProtection="1">
      <alignment vertical="center"/>
      <protection hidden="1"/>
    </xf>
    <xf numFmtId="0" fontId="6" fillId="0" borderId="0" xfId="0" applyFont="1" applyBorder="1" applyAlignment="1" applyProtection="1">
      <alignment vertical="center"/>
      <protection hidden="1"/>
    </xf>
    <xf numFmtId="0" fontId="6" fillId="0" borderId="5" xfId="0" applyFont="1" applyBorder="1" applyAlignment="1" applyProtection="1">
      <protection hidden="1"/>
    </xf>
    <xf numFmtId="0" fontId="6" fillId="0" borderId="5" xfId="0" applyFont="1" applyBorder="1" applyProtection="1">
      <protection hidden="1"/>
    </xf>
    <xf numFmtId="0" fontId="4" fillId="0" borderId="5" xfId="0" applyFont="1" applyBorder="1" applyAlignment="1" applyProtection="1">
      <alignment horizontal="right"/>
      <protection hidden="1"/>
    </xf>
    <xf numFmtId="0" fontId="4" fillId="0" borderId="5" xfId="0" applyFont="1" applyBorder="1" applyAlignment="1" applyProtection="1">
      <alignment horizontal="left"/>
      <protection hidden="1"/>
    </xf>
    <xf numFmtId="164" fontId="4" fillId="0" borderId="5" xfId="0" applyNumberFormat="1" applyFont="1" applyBorder="1" applyAlignment="1" applyProtection="1">
      <alignment horizontal="left"/>
      <protection hidden="1"/>
    </xf>
    <xf numFmtId="0" fontId="6" fillId="0" borderId="24" xfId="0" applyFont="1" applyBorder="1" applyAlignment="1" applyProtection="1">
      <alignment vertical="center"/>
      <protection hidden="1"/>
    </xf>
    <xf numFmtId="0" fontId="11" fillId="0" borderId="0" xfId="0" applyNumberFormat="1" applyFont="1" applyAlignment="1" applyProtection="1">
      <alignment vertical="top"/>
      <protection hidden="1"/>
    </xf>
    <xf numFmtId="0" fontId="6" fillId="0" borderId="0" xfId="0" applyFont="1" applyAlignment="1" applyProtection="1">
      <alignment horizontal="center"/>
      <protection hidden="1"/>
    </xf>
    <xf numFmtId="164" fontId="6" fillId="0" borderId="0" xfId="0" applyNumberFormat="1" applyFont="1" applyAlignment="1" applyProtection="1">
      <alignment horizontal="center"/>
      <protection hidden="1"/>
    </xf>
    <xf numFmtId="0" fontId="4" fillId="0" borderId="6" xfId="0" applyNumberFormat="1" applyFont="1" applyBorder="1" applyAlignment="1" applyProtection="1">
      <alignment horizontal="center" wrapText="1"/>
      <protection hidden="1"/>
    </xf>
    <xf numFmtId="0" fontId="6" fillId="0" borderId="25" xfId="0" applyFont="1" applyBorder="1" applyAlignment="1" applyProtection="1">
      <alignment horizontal="center" wrapText="1"/>
      <protection hidden="1"/>
    </xf>
    <xf numFmtId="0" fontId="6" fillId="0" borderId="0" xfId="0" applyNumberFormat="1" applyFont="1" applyAlignment="1" applyProtection="1">
      <protection hidden="1"/>
    </xf>
    <xf numFmtId="164" fontId="4" fillId="0" borderId="5" xfId="0" applyNumberFormat="1" applyFont="1" applyBorder="1" applyAlignment="1" applyProtection="1">
      <alignment horizontal="center"/>
      <protection hidden="1"/>
    </xf>
    <xf numFmtId="0" fontId="4" fillId="0" borderId="6" xfId="0" applyNumberFormat="1" applyFont="1" applyBorder="1" applyAlignment="1" applyProtection="1">
      <protection hidden="1"/>
    </xf>
    <xf numFmtId="0" fontId="6" fillId="0" borderId="7" xfId="0" applyNumberFormat="1" applyFont="1" applyBorder="1" applyAlignment="1" applyProtection="1">
      <alignment horizontal="center"/>
      <protection hidden="1"/>
    </xf>
    <xf numFmtId="0" fontId="6" fillId="0" borderId="7" xfId="0" applyNumberFormat="1" applyFont="1" applyBorder="1" applyAlignment="1" applyProtection="1">
      <protection hidden="1"/>
    </xf>
    <xf numFmtId="0" fontId="6" fillId="0" borderId="29" xfId="0" applyFont="1" applyBorder="1" applyAlignment="1" applyProtection="1">
      <alignment horizontal="center"/>
      <protection hidden="1"/>
    </xf>
    <xf numFmtId="0" fontId="4" fillId="0" borderId="5" xfId="0" applyNumberFormat="1" applyFont="1" applyBorder="1" applyAlignment="1" applyProtection="1">
      <alignment horizontal="right"/>
      <protection hidden="1"/>
    </xf>
    <xf numFmtId="0" fontId="6" fillId="0" borderId="36" xfId="0" applyFont="1" applyBorder="1" applyAlignment="1" applyProtection="1">
      <alignment horizontal="center"/>
      <protection hidden="1"/>
    </xf>
    <xf numFmtId="164" fontId="6" fillId="0" borderId="36" xfId="0" applyNumberFormat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/>
      <protection hidden="1"/>
    </xf>
    <xf numFmtId="0" fontId="6" fillId="0" borderId="37" xfId="0" applyFont="1" applyBorder="1" applyAlignment="1" applyProtection="1">
      <alignment horizontal="center"/>
      <protection hidden="1"/>
    </xf>
    <xf numFmtId="0" fontId="12" fillId="0" borderId="0" xfId="0" applyFont="1" applyProtection="1">
      <protection hidden="1"/>
    </xf>
    <xf numFmtId="0" fontId="13" fillId="0" borderId="0" xfId="0" applyFont="1" applyProtection="1">
      <protection hidden="1"/>
    </xf>
    <xf numFmtId="0" fontId="13" fillId="0" borderId="0" xfId="0" applyFont="1" applyAlignment="1" applyProtection="1">
      <alignment wrapText="1"/>
      <protection hidden="1"/>
    </xf>
    <xf numFmtId="0" fontId="12" fillId="0" borderId="0" xfId="0" applyNumberFormat="1" applyFont="1" applyAlignment="1" applyProtection="1">
      <alignment wrapText="1"/>
      <protection hidden="1"/>
    </xf>
    <xf numFmtId="0" fontId="1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 applyProtection="1">
      <alignment wrapText="1"/>
      <protection hidden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ER%20EAL%20Surfer%20FULL%20VERSION%20(HDOH%20Summer%202016rev%20Jan%20201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s"/>
      <sheetName val="1. EAL Surfer - Instructions"/>
      <sheetName val="2. EAL Surfer - Tier 1 EALs"/>
      <sheetName val="3. EAL Surfer - Detailed EALs"/>
      <sheetName val="4. EAL Surfer - Surfer Report"/>
      <sheetName val="5.ESL Surfer - Chemical Summary"/>
      <sheetName val="6. Advanced EHE Options"/>
      <sheetName val="7. EAL Surfer - Glossary"/>
      <sheetName val="Surfer Compiler HDOH"/>
      <sheetName val="Summary Table A (Soil &amp; GW)"/>
      <sheetName val="Summary Table B (Soil &amp; GW)"/>
      <sheetName val="Summary Table C (IA &amp; Soil Vap)"/>
      <sheetName val="Summary Table D (SW)"/>
      <sheetName val="Table A-1 (DW,SW&gt;150m)"/>
      <sheetName val="Table A-2 (DW, SW&lt;150m)"/>
      <sheetName val="Table B-1 (NDW,SW&gt;150m)"/>
      <sheetName val="Table B-2 (NDW, SW&lt;150m)"/>
      <sheetName val="Table C-1a (GW to IA)"/>
      <sheetName val="Table C-1b (Soil to IA)"/>
      <sheetName val="Table C-2 (Soil Vapor to IA)"/>
      <sheetName val="Table C-3 (Indoor Air Goals)"/>
      <sheetName val="Table D-1a (DW, SW&lt;150m)"/>
      <sheetName val="Table D-1b (DW, SW&gt;150m)"/>
      <sheetName val="Table D-1c (NDW, SW&lt;150m)"/>
      <sheetName val="Table D-1d (NDW, SW&gt;150m)"/>
      <sheetName val="Table D-2a (SW-Fresh)"/>
      <sheetName val="Table D-2b (SW-Marine)"/>
      <sheetName val="Table D-2c (SW-Estuary)"/>
      <sheetName val="Table D-3a (Final DW-Toxicity)"/>
      <sheetName val="Table D-3b  (Risk-Based DW ALs)"/>
      <sheetName val="Table D-4a (Aquatic Goals Sum)"/>
      <sheetName val="Table D-4b (Chronic Summary)"/>
      <sheetName val="Table D-4c (Acute Summary)"/>
      <sheetName val="Table D-4d (Aquatic Hawaii)"/>
      <sheetName val="Table D-4e (Aquatic USEPA, etc)"/>
      <sheetName val="Table D-4f (Aquatic Bioacc.)"/>
      <sheetName val="Table D-5 (Agricultural Use)"/>
      <sheetName val="Table E Leaching"/>
      <sheetName val="Table F-1 (Ceiling Level Index)"/>
      <sheetName val="Table F-2 (Exposed Soils)"/>
      <sheetName val="Table F-3 (Isolated Soils)"/>
      <sheetName val="Table G-1 (GW-DW Ceiling)"/>
      <sheetName val="Table G-2 (GW-NDW Ceiling)"/>
      <sheetName val="Table G-3 (SW-DW Ceiling)"/>
      <sheetName val="Table G-4 (SW-NDW Ceiling)"/>
      <sheetName val="Table H (Constants)"/>
      <sheetName val="Table I-1 (Unrestricted SoilDE)"/>
      <sheetName val="Table I-2 (C-I Soil DE)"/>
      <sheetName val="Table I-3 (Construction DE)"/>
      <sheetName val="Table J (Target Health Effects)"/>
      <sheetName val="Table K (Soil Background)"/>
      <sheetName val="Table L (Soil Ecotoxicity)"/>
    </sheetNames>
    <sheetDataSet>
      <sheetData sheetId="0"/>
      <sheetData sheetId="1"/>
      <sheetData sheetId="2">
        <row r="3">
          <cell r="H3" t="str">
            <v>DICHLOROBENZENE, 1,2-</v>
          </cell>
        </row>
        <row r="5">
          <cell r="D5" t="str">
            <v>Unrestricted</v>
          </cell>
        </row>
        <row r="7">
          <cell r="D7" t="str">
            <v>Drinking Water Resource</v>
          </cell>
        </row>
        <row r="10">
          <cell r="D10" t="str">
            <v>&lt; 150m</v>
          </cell>
        </row>
      </sheetData>
      <sheetData sheetId="3"/>
      <sheetData sheetId="4"/>
      <sheetData sheetId="5"/>
      <sheetData sheetId="6"/>
      <sheetData sheetId="7"/>
      <sheetData sheetId="8">
        <row r="25">
          <cell r="D25" t="str">
            <v>Leaching</v>
          </cell>
        </row>
        <row r="33">
          <cell r="C33" t="str">
            <v>Table D-1a</v>
          </cell>
        </row>
        <row r="38">
          <cell r="D38" t="str">
            <v>Gross Contamination</v>
          </cell>
        </row>
        <row r="46">
          <cell r="C46">
            <v>376.29790188679249</v>
          </cell>
          <cell r="D46" t="str">
            <v>Table I-1</v>
          </cell>
        </row>
        <row r="50">
          <cell r="C50">
            <v>8.9161782857142882</v>
          </cell>
          <cell r="D50" t="str">
            <v>Table C-1b</v>
          </cell>
        </row>
        <row r="56">
          <cell r="C56">
            <v>0.75354699999999997</v>
          </cell>
          <cell r="D56" t="str">
            <v>Table E-1</v>
          </cell>
        </row>
        <row r="60">
          <cell r="C60" t="str">
            <v>site-specific</v>
          </cell>
          <cell r="D60" t="str">
            <v>Table L</v>
          </cell>
        </row>
        <row r="68">
          <cell r="C68">
            <v>376.29790188679249</v>
          </cell>
          <cell r="D68" t="str">
            <v>Table F-2</v>
          </cell>
        </row>
        <row r="70">
          <cell r="C70" t="str">
            <v>-</v>
          </cell>
        </row>
        <row r="71">
          <cell r="C71">
            <v>0.75354699999999997</v>
          </cell>
        </row>
        <row r="75">
          <cell r="C75">
            <v>600</v>
          </cell>
        </row>
        <row r="79">
          <cell r="C79">
            <v>83377.443722530952</v>
          </cell>
          <cell r="D79" t="str">
            <v>Table C-1a</v>
          </cell>
        </row>
        <row r="83">
          <cell r="C83">
            <v>14</v>
          </cell>
          <cell r="D83" t="str">
            <v>Table D-4a</v>
          </cell>
        </row>
        <row r="87">
          <cell r="C87">
            <v>10</v>
          </cell>
          <cell r="D87" t="str">
            <v>Table G-1</v>
          </cell>
        </row>
        <row r="95">
          <cell r="C95">
            <v>41.714285714285715</v>
          </cell>
          <cell r="D95" t="str">
            <v>Table C-3</v>
          </cell>
        </row>
        <row r="99">
          <cell r="C99">
            <v>83428.571428571435</v>
          </cell>
          <cell r="D99" t="str">
            <v>Table C-2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autoPageBreaks="0" fitToPage="1"/>
  </sheetPr>
  <dimension ref="B1:L50"/>
  <sheetViews>
    <sheetView showGridLines="0" showRowColHeaders="0" tabSelected="1" topLeftCell="A27" workbookViewId="0">
      <selection activeCell="D4" sqref="D4"/>
    </sheetView>
  </sheetViews>
  <sheetFormatPr baseColWidth="10" defaultColWidth="9.1640625" defaultRowHeight="16" x14ac:dyDescent="0.2"/>
  <cols>
    <col min="1" max="1" width="2" style="4" customWidth="1"/>
    <col min="2" max="2" width="9.1640625" style="4"/>
    <col min="3" max="3" width="13" style="4" customWidth="1"/>
    <col min="4" max="4" width="15.33203125" style="4" customWidth="1"/>
    <col min="5" max="5" width="8.33203125" style="4" customWidth="1"/>
    <col min="6" max="7" width="15.5" style="4" customWidth="1"/>
    <col min="8" max="8" width="13.83203125" style="4" customWidth="1"/>
    <col min="9" max="9" width="10.5" style="4" customWidth="1"/>
    <col min="10" max="10" width="4.6640625" style="4" customWidth="1"/>
    <col min="11" max="11" width="9.1640625" style="4"/>
    <col min="12" max="12" width="9.83203125" style="4" customWidth="1"/>
    <col min="13" max="16384" width="9.1640625" style="4"/>
  </cols>
  <sheetData>
    <row r="1" spans="2:12" ht="24" x14ac:dyDescent="0.2">
      <c r="B1" s="1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2"/>
      <c r="L1" s="2"/>
    </row>
    <row r="2" spans="2:12" ht="18" x14ac:dyDescent="0.2">
      <c r="B2" s="5" t="s">
        <v>2</v>
      </c>
      <c r="C2" s="2"/>
      <c r="D2" s="2"/>
      <c r="E2" s="2"/>
      <c r="F2" s="2"/>
      <c r="G2" s="2"/>
      <c r="H2" s="2"/>
      <c r="I2" s="2"/>
    </row>
    <row r="3" spans="2:12" ht="4.5" customHeight="1" thickBot="1" x14ac:dyDescent="0.25">
      <c r="B3" s="2"/>
      <c r="C3" s="2"/>
      <c r="D3" s="2"/>
      <c r="E3" s="2"/>
      <c r="F3" s="2"/>
      <c r="G3" s="2"/>
      <c r="H3" s="2"/>
      <c r="I3" s="2"/>
    </row>
    <row r="4" spans="2:12" ht="17" thickTop="1" x14ac:dyDescent="0.2">
      <c r="B4" s="6"/>
      <c r="C4" s="7" t="s">
        <v>3</v>
      </c>
      <c r="D4" s="8"/>
      <c r="E4" s="8"/>
      <c r="F4" s="8"/>
      <c r="G4" s="8"/>
      <c r="H4" s="8"/>
      <c r="I4" s="9"/>
      <c r="J4" s="10"/>
      <c r="K4" s="10"/>
    </row>
    <row r="5" spans="2:12" x14ac:dyDescent="0.2">
      <c r="B5" s="11"/>
      <c r="C5" s="12" t="s">
        <v>4</v>
      </c>
      <c r="D5" s="13"/>
      <c r="E5" s="14"/>
      <c r="F5" s="14"/>
      <c r="G5" s="14"/>
      <c r="H5" s="14"/>
      <c r="I5" s="15"/>
      <c r="J5" s="16"/>
      <c r="K5" s="16"/>
    </row>
    <row r="6" spans="2:12" x14ac:dyDescent="0.2">
      <c r="B6" s="11"/>
      <c r="C6" s="12"/>
      <c r="D6" s="14"/>
      <c r="E6" s="14"/>
      <c r="F6" s="14"/>
      <c r="G6" s="14"/>
      <c r="H6" s="14"/>
      <c r="I6" s="15"/>
      <c r="J6" s="16"/>
      <c r="K6" s="16"/>
    </row>
    <row r="7" spans="2:12" x14ac:dyDescent="0.2">
      <c r="B7" s="11"/>
      <c r="C7" s="12"/>
      <c r="D7" s="14"/>
      <c r="E7" s="14"/>
      <c r="F7" s="14"/>
      <c r="G7" s="14"/>
      <c r="H7" s="14"/>
      <c r="I7" s="15"/>
      <c r="J7" s="16"/>
      <c r="K7" s="16"/>
    </row>
    <row r="8" spans="2:12" x14ac:dyDescent="0.2">
      <c r="B8" s="11"/>
      <c r="C8" s="12" t="s">
        <v>5</v>
      </c>
      <c r="D8" s="17"/>
      <c r="E8" s="18"/>
      <c r="F8" s="18"/>
      <c r="G8" s="18"/>
      <c r="H8" s="18"/>
      <c r="I8" s="19"/>
      <c r="J8" s="16"/>
      <c r="K8" s="16"/>
    </row>
    <row r="9" spans="2:12" ht="17" thickBot="1" x14ac:dyDescent="0.25">
      <c r="B9" s="20"/>
      <c r="C9" s="21" t="s">
        <v>6</v>
      </c>
      <c r="D9" s="22"/>
      <c r="E9" s="22"/>
      <c r="F9" s="22"/>
      <c r="G9" s="22"/>
      <c r="H9" s="22"/>
      <c r="I9" s="19"/>
      <c r="J9" s="23"/>
      <c r="K9" s="23"/>
    </row>
    <row r="10" spans="2:12" ht="8.25" customHeight="1" thickTop="1" thickBot="1" x14ac:dyDescent="0.25"/>
    <row r="11" spans="2:12" ht="17.25" customHeight="1" thickTop="1" x14ac:dyDescent="0.2">
      <c r="D11" s="24" t="s">
        <v>7</v>
      </c>
      <c r="E11" s="25"/>
      <c r="F11" s="26"/>
      <c r="G11" s="27"/>
    </row>
    <row r="12" spans="2:12" ht="31.5" customHeight="1" x14ac:dyDescent="0.2">
      <c r="D12" s="28" t="s">
        <v>8</v>
      </c>
      <c r="E12" s="29"/>
      <c r="F12" s="30" t="str">
        <f>'[1]2. EAL Surfer - Tier 1 EALs'!D5</f>
        <v>Unrestricted</v>
      </c>
      <c r="G12" s="31"/>
    </row>
    <row r="13" spans="2:12" ht="31.5" customHeight="1" x14ac:dyDescent="0.2">
      <c r="D13" s="28" t="s">
        <v>9</v>
      </c>
      <c r="E13" s="32"/>
      <c r="F13" s="33" t="str">
        <f>'[1]2. EAL Surfer - Tier 1 EALs'!D7</f>
        <v>Drinking Water Resource</v>
      </c>
      <c r="G13" s="31"/>
    </row>
    <row r="14" spans="2:12" ht="31.5" customHeight="1" thickBot="1" x14ac:dyDescent="0.25">
      <c r="D14" s="34" t="s">
        <v>10</v>
      </c>
      <c r="E14" s="35"/>
      <c r="F14" s="36" t="str">
        <f>'[1]2. EAL Surfer - Tier 1 EALs'!D10</f>
        <v>&lt; 150m</v>
      </c>
      <c r="G14" s="31"/>
    </row>
    <row r="15" spans="2:12" ht="9" customHeight="1" thickTop="1" thickBot="1" x14ac:dyDescent="0.25"/>
    <row r="16" spans="2:12" ht="18" thickTop="1" thickBot="1" x14ac:dyDescent="0.25">
      <c r="B16" s="37"/>
      <c r="C16" s="38"/>
      <c r="D16" s="39" t="s">
        <v>11</v>
      </c>
      <c r="E16" s="40" t="str">
        <f>'[1]2. EAL Surfer - Tier 1 EALs'!H3</f>
        <v>DICHLOROBENZENE, 1,2-</v>
      </c>
      <c r="F16" s="41"/>
      <c r="G16" s="41"/>
      <c r="H16" s="42"/>
      <c r="I16" s="43"/>
    </row>
    <row r="17" spans="2:11" ht="10.5" customHeight="1" thickTop="1" thickBot="1" x14ac:dyDescent="0.25">
      <c r="B17" s="44"/>
      <c r="C17" s="44"/>
      <c r="D17" s="45"/>
      <c r="E17" s="46"/>
      <c r="F17" s="47"/>
      <c r="G17" s="47"/>
      <c r="H17" s="47"/>
      <c r="I17" s="48"/>
    </row>
    <row r="18" spans="2:11" ht="17" thickTop="1" x14ac:dyDescent="0.2">
      <c r="B18" s="49" t="s">
        <v>12</v>
      </c>
      <c r="C18" s="50"/>
      <c r="D18" s="51"/>
      <c r="E18" s="46"/>
      <c r="F18" s="47"/>
      <c r="G18" s="47"/>
      <c r="H18" s="47"/>
      <c r="I18" s="48"/>
    </row>
    <row r="19" spans="2:11" x14ac:dyDescent="0.2">
      <c r="B19" s="52"/>
      <c r="C19" s="53" t="s">
        <v>13</v>
      </c>
      <c r="D19" s="54" t="str">
        <f>IF('[1]2. EAL Surfer - Tier 1 EALs'!D22=0,"-",'[1]2. EAL Surfer - Tier 1 EALs'!D22)</f>
        <v>-</v>
      </c>
      <c r="E19" s="46"/>
      <c r="F19" s="47"/>
      <c r="G19" s="47"/>
      <c r="H19" s="47"/>
      <c r="I19" s="48"/>
    </row>
    <row r="20" spans="2:11" x14ac:dyDescent="0.2">
      <c r="B20" s="55"/>
      <c r="C20" s="56" t="s">
        <v>14</v>
      </c>
      <c r="D20" s="57" t="str">
        <f>IF('[1]2. EAL Surfer - Tier 1 EALs'!D24=0,"-",'[1]2. EAL Surfer - Tier 1 EALs'!D24)</f>
        <v>-</v>
      </c>
      <c r="E20" s="46"/>
      <c r="F20" s="47"/>
      <c r="G20" s="47"/>
      <c r="H20" s="47"/>
      <c r="I20" s="48"/>
    </row>
    <row r="21" spans="2:11" ht="19" thickBot="1" x14ac:dyDescent="0.25">
      <c r="B21" s="58"/>
      <c r="C21" s="59" t="s">
        <v>15</v>
      </c>
      <c r="D21" s="60" t="str">
        <f>IF('[1]2. EAL Surfer - Tier 1 EALs'!D26=0,"-",'[1]2. EAL Surfer - Tier 1 EALs'!D26)</f>
        <v>-</v>
      </c>
      <c r="E21" s="46"/>
      <c r="F21" s="47"/>
      <c r="G21" s="47"/>
      <c r="H21" s="47"/>
      <c r="I21" s="48"/>
    </row>
    <row r="22" spans="2:11" ht="10.5" customHeight="1" thickTop="1" thickBot="1" x14ac:dyDescent="0.25"/>
    <row r="23" spans="2:11" ht="35" thickTop="1" x14ac:dyDescent="0.2">
      <c r="B23" s="61" t="s">
        <v>16</v>
      </c>
      <c r="C23" s="62"/>
      <c r="D23" s="63"/>
      <c r="E23" s="64" t="s">
        <v>17</v>
      </c>
      <c r="F23" s="65" t="s">
        <v>18</v>
      </c>
      <c r="G23" s="66" t="s">
        <v>19</v>
      </c>
      <c r="H23" s="67" t="s">
        <v>20</v>
      </c>
      <c r="I23" s="68"/>
      <c r="J23" s="69"/>
      <c r="K23" s="69"/>
    </row>
    <row r="24" spans="2:11" x14ac:dyDescent="0.2">
      <c r="B24" s="55"/>
      <c r="C24" s="48"/>
      <c r="D24" s="70" t="s">
        <v>21</v>
      </c>
      <c r="E24" s="71" t="s">
        <v>22</v>
      </c>
      <c r="F24" s="72">
        <f>'[1]Surfer Compiler HDOH'!C46</f>
        <v>376.29790188679249</v>
      </c>
      <c r="G24" s="73" t="str">
        <f>IF(F24="-","-",IF($D$19="-","-",(IF($D$19&gt;F24,"Yes","No"))))</f>
        <v>-</v>
      </c>
      <c r="H24" s="74" t="str">
        <f>'[1]Surfer Compiler HDOH'!D46</f>
        <v>Table I-1</v>
      </c>
      <c r="I24" s="75"/>
      <c r="J24" s="76"/>
      <c r="K24" s="76"/>
    </row>
    <row r="25" spans="2:11" x14ac:dyDescent="0.2">
      <c r="B25" s="55"/>
      <c r="C25" s="48"/>
      <c r="D25" s="70" t="s">
        <v>23</v>
      </c>
      <c r="E25" s="71" t="s">
        <v>22</v>
      </c>
      <c r="F25" s="72">
        <f>'[1]Surfer Compiler HDOH'!C50</f>
        <v>8.9161782857142882</v>
      </c>
      <c r="G25" s="73" t="str">
        <f>IF(OR(F25="-",F25="(Use soil gas)"),"-",IF($D$19="-","-",(IF($D$19&gt;F25,"Yes","No"))))</f>
        <v>-</v>
      </c>
      <c r="H25" s="74" t="str">
        <f>'[1]Surfer Compiler HDOH'!D50</f>
        <v>Table C-1b</v>
      </c>
      <c r="I25" s="75"/>
      <c r="J25" s="76"/>
      <c r="K25" s="76"/>
    </row>
    <row r="26" spans="2:11" x14ac:dyDescent="0.2">
      <c r="B26" s="55"/>
      <c r="C26" s="48"/>
      <c r="D26" s="70" t="s">
        <v>24</v>
      </c>
      <c r="E26" s="71" t="s">
        <v>22</v>
      </c>
      <c r="F26" s="72" t="str">
        <f>'[1]Surfer Compiler HDOH'!C60</f>
        <v>site-specific</v>
      </c>
      <c r="G26" s="73" t="str">
        <f>IF(F26="-","-",IF($D$19="-","-",(IF($D$19&gt;F26,"Yes","No"))))</f>
        <v>-</v>
      </c>
      <c r="H26" s="74" t="str">
        <f>'[1]Surfer Compiler HDOH'!D60</f>
        <v>Table L</v>
      </c>
      <c r="I26" s="75"/>
      <c r="J26" s="76"/>
      <c r="K26" s="76"/>
    </row>
    <row r="27" spans="2:11" x14ac:dyDescent="0.2">
      <c r="B27" s="55"/>
      <c r="C27" s="48"/>
      <c r="D27" s="70" t="s">
        <v>25</v>
      </c>
      <c r="E27" s="71" t="s">
        <v>22</v>
      </c>
      <c r="F27" s="72">
        <f>'[1]Surfer Compiler HDOH'!C68</f>
        <v>376.29790188679249</v>
      </c>
      <c r="G27" s="73" t="str">
        <f>IF(F27="-","-",IF($D$19="-","-",(IF($D$19&gt;F27,"Yes","No"))))</f>
        <v>-</v>
      </c>
      <c r="H27" s="74" t="str">
        <f>'[1]Surfer Compiler HDOH'!D68</f>
        <v>Table F-2</v>
      </c>
      <c r="I27" s="75"/>
      <c r="J27" s="76"/>
      <c r="K27" s="76"/>
    </row>
    <row r="28" spans="2:11" x14ac:dyDescent="0.2">
      <c r="B28" s="77"/>
      <c r="C28" s="78"/>
      <c r="D28" s="79" t="s">
        <v>26</v>
      </c>
      <c r="E28" s="80" t="s">
        <v>22</v>
      </c>
      <c r="F28" s="81">
        <f>'[1]Surfer Compiler HDOH'!C56</f>
        <v>0.75354699999999997</v>
      </c>
      <c r="G28" s="82" t="str">
        <f>IF(OR(F28="-",F28="(Use batch test)"),"-",IF($D$19="-","-",(IF($D$19&gt;F28,"Yes","No"))))</f>
        <v>-</v>
      </c>
      <c r="H28" s="83" t="str">
        <f>'[1]Surfer Compiler HDOH'!D56</f>
        <v>Table E-1</v>
      </c>
      <c r="I28" s="75"/>
      <c r="J28" s="76"/>
      <c r="K28" s="76"/>
    </row>
    <row r="29" spans="2:11" x14ac:dyDescent="0.2">
      <c r="B29" s="55"/>
      <c r="C29" s="48"/>
      <c r="D29" s="70" t="s">
        <v>27</v>
      </c>
      <c r="E29" s="80" t="s">
        <v>22</v>
      </c>
      <c r="F29" s="81" t="str">
        <f>'[1]Surfer Compiler HDOH'!C70</f>
        <v>-</v>
      </c>
      <c r="G29" s="84"/>
      <c r="H29" s="83"/>
      <c r="I29" s="85"/>
      <c r="J29" s="76"/>
      <c r="K29" s="76"/>
    </row>
    <row r="30" spans="2:11" x14ac:dyDescent="0.2">
      <c r="B30" s="52"/>
      <c r="C30" s="86"/>
      <c r="D30" s="87" t="s">
        <v>28</v>
      </c>
      <c r="E30" s="88" t="s">
        <v>22</v>
      </c>
      <c r="F30" s="89">
        <f>'[1]Surfer Compiler HDOH'!C71</f>
        <v>0.75354699999999997</v>
      </c>
      <c r="G30" s="90"/>
      <c r="H30" s="91"/>
      <c r="I30" s="92"/>
      <c r="J30" s="76"/>
      <c r="K30" s="76"/>
    </row>
    <row r="31" spans="2:11" ht="17" thickBot="1" x14ac:dyDescent="0.25">
      <c r="B31" s="58"/>
      <c r="C31" s="93"/>
      <c r="D31" s="94"/>
      <c r="E31" s="95" t="s">
        <v>29</v>
      </c>
      <c r="F31" s="96" t="str">
        <f>'[1]Surfer Compiler HDOH'!D25</f>
        <v>Leaching</v>
      </c>
      <c r="G31" s="97"/>
      <c r="H31" s="98"/>
      <c r="I31" s="92"/>
      <c r="J31" s="76"/>
      <c r="K31" s="76"/>
    </row>
    <row r="32" spans="2:11" ht="12" customHeight="1" thickTop="1" thickBot="1" x14ac:dyDescent="0.25">
      <c r="B32" s="99"/>
      <c r="C32" s="76"/>
      <c r="D32" s="76"/>
      <c r="E32" s="100"/>
      <c r="F32" s="101"/>
      <c r="G32" s="101"/>
      <c r="H32" s="76"/>
      <c r="I32" s="48"/>
      <c r="J32" s="76"/>
      <c r="K32" s="76"/>
    </row>
    <row r="33" spans="2:11" ht="35.25" customHeight="1" thickTop="1" x14ac:dyDescent="0.2">
      <c r="B33" s="102" t="s">
        <v>30</v>
      </c>
      <c r="C33" s="25"/>
      <c r="D33" s="103"/>
      <c r="E33" s="64" t="s">
        <v>17</v>
      </c>
      <c r="F33" s="65" t="s">
        <v>18</v>
      </c>
      <c r="G33" s="66" t="s">
        <v>19</v>
      </c>
      <c r="H33" s="67" t="s">
        <v>20</v>
      </c>
      <c r="I33" s="75"/>
      <c r="J33" s="104"/>
      <c r="K33" s="104"/>
    </row>
    <row r="34" spans="2:11" x14ac:dyDescent="0.2">
      <c r="B34" s="55"/>
      <c r="C34" s="48"/>
      <c r="D34" s="70" t="s">
        <v>31</v>
      </c>
      <c r="E34" s="71" t="s">
        <v>32</v>
      </c>
      <c r="F34" s="72">
        <f>'[1]Surfer Compiler HDOH'!C75</f>
        <v>600</v>
      </c>
      <c r="G34" s="73" t="str">
        <f>IF(F34="-","-",IF($D$20="-","-",(IF($D$20&gt;F34,"Yes","No"))))</f>
        <v>-</v>
      </c>
      <c r="H34" s="74" t="str">
        <f>'[1]Surfer Compiler HDOH'!C33</f>
        <v>Table D-1a</v>
      </c>
      <c r="I34" s="75"/>
      <c r="J34" s="76"/>
      <c r="K34" s="76"/>
    </row>
    <row r="35" spans="2:11" x14ac:dyDescent="0.2">
      <c r="B35" s="55"/>
      <c r="C35" s="48"/>
      <c r="D35" s="70" t="s">
        <v>23</v>
      </c>
      <c r="E35" s="71" t="s">
        <v>32</v>
      </c>
      <c r="F35" s="72">
        <f>'[1]Surfer Compiler HDOH'!C79</f>
        <v>83377.443722530952</v>
      </c>
      <c r="G35" s="73" t="str">
        <f>IF(OR(F35="-",F35="(Use soil gas)"),"-",IF($D$20="-","-",(IF($D$20&gt;F35,"Yes","No"))))</f>
        <v>-</v>
      </c>
      <c r="H35" s="74" t="str">
        <f>'[1]Surfer Compiler HDOH'!D79</f>
        <v>Table C-1a</v>
      </c>
      <c r="I35" s="75"/>
      <c r="J35" s="76"/>
      <c r="K35" s="76"/>
    </row>
    <row r="36" spans="2:11" x14ac:dyDescent="0.2">
      <c r="B36" s="55"/>
      <c r="C36" s="48"/>
      <c r="D36" s="70" t="s">
        <v>33</v>
      </c>
      <c r="E36" s="71" t="s">
        <v>32</v>
      </c>
      <c r="F36" s="72">
        <f>'[1]Surfer Compiler HDOH'!C83</f>
        <v>14</v>
      </c>
      <c r="G36" s="73" t="str">
        <f>IF(F36="-","-",IF($D$20="-","-",(IF($D$20&gt;F36,"Yes","No"))))</f>
        <v>-</v>
      </c>
      <c r="H36" s="74" t="str">
        <f>'[1]Surfer Compiler HDOH'!D83</f>
        <v>Table D-4a</v>
      </c>
      <c r="I36" s="75"/>
      <c r="J36" s="76"/>
      <c r="K36" s="76"/>
    </row>
    <row r="37" spans="2:11" x14ac:dyDescent="0.2">
      <c r="B37" s="77"/>
      <c r="C37" s="78"/>
      <c r="D37" s="79" t="s">
        <v>25</v>
      </c>
      <c r="E37" s="80" t="s">
        <v>32</v>
      </c>
      <c r="F37" s="81">
        <f>'[1]Surfer Compiler HDOH'!C87</f>
        <v>10</v>
      </c>
      <c r="G37" s="82" t="str">
        <f>IF(F37="-","-",IF($D$20="-","-",(IF($D$20&gt;F37,"Yes","No"))))</f>
        <v>-</v>
      </c>
      <c r="H37" s="74" t="str">
        <f>'[1]Surfer Compiler HDOH'!D87</f>
        <v>Table G-1</v>
      </c>
      <c r="I37" s="75"/>
      <c r="J37" s="76"/>
      <c r="K37" s="76"/>
    </row>
    <row r="38" spans="2:11" x14ac:dyDescent="0.2">
      <c r="B38" s="52"/>
      <c r="C38" s="86"/>
      <c r="D38" s="87" t="s">
        <v>34</v>
      </c>
      <c r="E38" s="88" t="s">
        <v>32</v>
      </c>
      <c r="F38" s="89">
        <f>MIN(F34:F37)</f>
        <v>10</v>
      </c>
      <c r="G38" s="89"/>
      <c r="H38" s="91"/>
      <c r="I38" s="92"/>
      <c r="J38" s="76"/>
      <c r="K38" s="76"/>
    </row>
    <row r="39" spans="2:11" ht="17" thickBot="1" x14ac:dyDescent="0.25">
      <c r="B39" s="58"/>
      <c r="C39" s="93"/>
      <c r="D39" s="94"/>
      <c r="E39" s="95" t="s">
        <v>29</v>
      </c>
      <c r="F39" s="96" t="str">
        <f>'[1]Surfer Compiler HDOH'!D38</f>
        <v>Gross Contamination</v>
      </c>
      <c r="G39" s="105"/>
      <c r="H39" s="98"/>
      <c r="I39" s="92"/>
      <c r="J39" s="76"/>
      <c r="K39" s="76"/>
    </row>
    <row r="40" spans="2:11" ht="12" customHeight="1" thickTop="1" thickBot="1" x14ac:dyDescent="0.25">
      <c r="B40" s="99"/>
      <c r="C40" s="76"/>
      <c r="D40" s="76"/>
      <c r="E40" s="100"/>
      <c r="F40" s="101"/>
      <c r="G40" s="101"/>
      <c r="H40" s="76"/>
      <c r="I40" s="76"/>
      <c r="J40" s="76"/>
      <c r="K40" s="76"/>
    </row>
    <row r="41" spans="2:11" ht="35" thickTop="1" x14ac:dyDescent="0.2">
      <c r="B41" s="106" t="s">
        <v>35</v>
      </c>
      <c r="C41" s="107"/>
      <c r="D41" s="108"/>
      <c r="E41" s="64" t="s">
        <v>17</v>
      </c>
      <c r="F41" s="64" t="s">
        <v>36</v>
      </c>
      <c r="G41" s="66" t="s">
        <v>19</v>
      </c>
      <c r="H41" s="67" t="s">
        <v>20</v>
      </c>
      <c r="I41" s="104"/>
      <c r="J41" s="104"/>
    </row>
    <row r="42" spans="2:11" ht="18" x14ac:dyDescent="0.2">
      <c r="B42" s="55"/>
      <c r="C42" s="48"/>
      <c r="D42" s="70" t="s">
        <v>37</v>
      </c>
      <c r="E42" s="71" t="s">
        <v>38</v>
      </c>
      <c r="F42" s="72">
        <f>'[1]Surfer Compiler HDOH'!C99</f>
        <v>83428.571428571435</v>
      </c>
      <c r="G42" s="100" t="str">
        <f>IF(F42="-","-",IF($D$21="-","-",(IF($D$21&gt;F42,"Yes","No"))))</f>
        <v>-</v>
      </c>
      <c r="H42" s="109" t="str">
        <f>'[1]Surfer Compiler HDOH'!D99</f>
        <v>Table C-2</v>
      </c>
      <c r="I42" s="76"/>
      <c r="J42" s="76"/>
    </row>
    <row r="43" spans="2:11" ht="19" thickBot="1" x14ac:dyDescent="0.25">
      <c r="B43" s="58"/>
      <c r="C43" s="93"/>
      <c r="D43" s="110" t="s">
        <v>39</v>
      </c>
      <c r="E43" s="111" t="s">
        <v>38</v>
      </c>
      <c r="F43" s="112">
        <f>'[1]Surfer Compiler HDOH'!C95</f>
        <v>41.714285714285715</v>
      </c>
      <c r="G43" s="113" t="s">
        <v>40</v>
      </c>
      <c r="H43" s="114" t="str">
        <f>'[1]Surfer Compiler HDOH'!D95</f>
        <v>Table C-3</v>
      </c>
      <c r="I43" s="76"/>
      <c r="J43" s="76"/>
    </row>
    <row r="44" spans="2:11" ht="11.25" customHeight="1" thickTop="1" x14ac:dyDescent="0.2"/>
    <row r="45" spans="2:11" x14ac:dyDescent="0.2">
      <c r="B45" s="115" t="s">
        <v>41</v>
      </c>
      <c r="C45" s="116"/>
      <c r="D45" s="116"/>
      <c r="E45" s="116"/>
      <c r="F45" s="116"/>
      <c r="G45" s="116"/>
      <c r="H45" s="116"/>
    </row>
    <row r="46" spans="2:11" ht="32.25" customHeight="1" x14ac:dyDescent="0.2">
      <c r="B46" s="117" t="s">
        <v>42</v>
      </c>
      <c r="C46" s="117"/>
      <c r="D46" s="117"/>
      <c r="E46" s="117"/>
      <c r="F46" s="117"/>
      <c r="G46" s="117"/>
      <c r="H46" s="117"/>
    </row>
    <row r="47" spans="2:11" ht="15.75" customHeight="1" x14ac:dyDescent="0.2">
      <c r="B47" s="117" t="s">
        <v>43</v>
      </c>
      <c r="C47" s="117"/>
      <c r="D47" s="117"/>
      <c r="E47" s="117"/>
      <c r="F47" s="117"/>
      <c r="G47" s="117"/>
      <c r="H47" s="117"/>
    </row>
    <row r="48" spans="2:11" x14ac:dyDescent="0.2">
      <c r="B48" s="116" t="s">
        <v>44</v>
      </c>
      <c r="C48" s="116"/>
      <c r="D48" s="116"/>
      <c r="E48" s="116"/>
      <c r="F48" s="116"/>
      <c r="G48" s="116"/>
      <c r="H48" s="116"/>
    </row>
    <row r="49" spans="2:11" ht="8.25" customHeight="1" x14ac:dyDescent="0.2">
      <c r="B49" s="116"/>
      <c r="C49" s="116"/>
      <c r="D49" s="116"/>
      <c r="E49" s="116"/>
      <c r="F49" s="116"/>
      <c r="G49" s="116"/>
      <c r="H49" s="116"/>
    </row>
    <row r="50" spans="2:11" ht="48" customHeight="1" x14ac:dyDescent="0.2">
      <c r="B50" s="118" t="s">
        <v>45</v>
      </c>
      <c r="C50" s="119"/>
      <c r="D50" s="119"/>
      <c r="E50" s="119"/>
      <c r="F50" s="119"/>
      <c r="G50" s="119"/>
      <c r="H50" s="119"/>
      <c r="I50" s="120"/>
      <c r="J50" s="120"/>
      <c r="K50" s="121"/>
    </row>
  </sheetData>
  <sheetProtection algorithmName="SHA-512" hashValue="73ktEDtCEKwhz6j1pqy1NDdEG5d3fjgh/+fkgm/PYevknYaZ6LqP4tVjLmz7C8LrQj22cFjqu7kRklFpEobjEA==" saltValue="j4pC2b1ymjaY3dsiWp/LxQ==" spinCount="100000" sheet="1" objects="1" scenarios="1"/>
  <mergeCells count="11">
    <mergeCell ref="B23:D23"/>
    <mergeCell ref="B33:D33"/>
    <mergeCell ref="B46:H46"/>
    <mergeCell ref="B47:H47"/>
    <mergeCell ref="B50:H50"/>
    <mergeCell ref="D11:F11"/>
    <mergeCell ref="D12:E12"/>
    <mergeCell ref="D13:E13"/>
    <mergeCell ref="D14:E14"/>
    <mergeCell ref="E16:H16"/>
    <mergeCell ref="B18:D18"/>
  </mergeCells>
  <pageMargins left="0.75" right="0.53" top="0.31" bottom="0.34" header="0.23" footer="0.16"/>
  <pageSetup scale="84" orientation="portrait" horizontalDpi="4294967293" r:id="rId1"/>
  <headerFooter alignWithMargins="0"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EAL Surfer - Surfer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2017-09-11T08:28:49Z</dcterms:created>
  <dcterms:modified xsi:type="dcterms:W3CDTF">2017-09-11T08:29:12Z</dcterms:modified>
</cp:coreProperties>
</file>