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\Desktop\BootcampHomework\Kickstarter-Data-Analysis\"/>
    </mc:Choice>
  </mc:AlternateContent>
  <bookViews>
    <workbookView xWindow="0" yWindow="0" windowWidth="14370" windowHeight="12780" activeTab="4" xr2:uid="{00000000-000D-0000-FFFF-FFFF00000000}"/>
  </bookViews>
  <sheets>
    <sheet name="DATA" sheetId="1" r:id="rId1"/>
    <sheet name="Pivot1" sheetId="2" r:id="rId2"/>
    <sheet name="Pivot2" sheetId="3" r:id="rId3"/>
    <sheet name="Pivot 3" sheetId="5" r:id="rId4"/>
    <sheet name="Bonus" sheetId="6" r:id="rId5"/>
  </sheet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B3" i="6"/>
  <c r="C3" i="6"/>
  <c r="D3" i="6"/>
  <c r="B4" i="6"/>
  <c r="C4" i="6"/>
  <c r="D4" i="6"/>
  <c r="B5" i="6"/>
  <c r="C5" i="6"/>
  <c r="D5" i="6"/>
  <c r="B6" i="6"/>
  <c r="C6" i="6"/>
  <c r="D6" i="6"/>
  <c r="B7" i="6"/>
  <c r="C7" i="6"/>
  <c r="D7" i="6"/>
  <c r="B8" i="6"/>
  <c r="C8" i="6"/>
  <c r="D8" i="6"/>
  <c r="B9" i="6"/>
  <c r="C9" i="6"/>
  <c r="D9" i="6"/>
  <c r="B10" i="6"/>
  <c r="C10" i="6"/>
  <c r="D10" i="6"/>
  <c r="B11" i="6"/>
  <c r="C11" i="6"/>
  <c r="D11" i="6"/>
  <c r="B12" i="6"/>
  <c r="C12" i="6"/>
  <c r="D12" i="6"/>
  <c r="B13" i="6"/>
  <c r="C13" i="6"/>
  <c r="D13" i="6"/>
  <c r="E2" i="6"/>
  <c r="D2" i="6"/>
  <c r="B2" i="6"/>
  <c r="C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<sst xmlns="http://schemas.openxmlformats.org/spreadsheetml/2006/main" count="24820" uniqueCount="8400">
  <si>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</si>
  <si>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</si>
  <si>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</si>
  <si>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</si>
  <si>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</si>
  <si>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</si>
  <si>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</si>
  <si>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</si>
  <si>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</si>
  <si>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</si>
  <si>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</si>
  <si>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</si>
  <si>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</si>
  <si>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</si>
  <si>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</si>
  <si>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</si>
  <si>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</si>
  <si>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</si>
  <si>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</si>
  <si>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</si>
  <si>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</si>
  <si>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</si>
  <si>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</si>
  <si>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</si>
  <si>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</si>
  <si>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</si>
  <si>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</si>
  <si>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</si>
  <si>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</si>
  <si>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</si>
  <si>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</si>
  <si>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</si>
  <si>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</si>
  <si>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</si>
  <si>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</si>
  <si>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</si>
  <si>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</si>
  <si>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</si>
  <si>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</si>
  <si>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</si>
  <si>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</si>
  <si>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</si>
  <si>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</si>
  <si>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</si>
  <si>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</si>
  <si>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</si>
  <si>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</si>
  <si>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</si>
  <si>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</si>
  <si>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</si>
  <si>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</si>
  <si>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</si>
  <si>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</si>
  <si>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</si>
  <si>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</si>
  <si>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</si>
  <si>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</si>
  <si>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</si>
  <si>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</si>
  <si>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</si>
  <si>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</si>
  <si>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</si>
  <si>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</si>
  <si>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</si>
  <si>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</si>
  <si>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</si>
  <si>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</si>
  <si>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</si>
  <si>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</si>
  <si>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</si>
  <si>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</si>
  <si>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</si>
  <si>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</si>
  <si>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</si>
  <si>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</si>
  <si>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</si>
  <si>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</si>
  <si>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</si>
  <si>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</si>
  <si>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</si>
  <si>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</si>
  <si>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</si>
  <si>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</si>
  <si>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</si>
  <si>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</si>
  <si>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</si>
  <si>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</si>
  <si>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</si>
  <si>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</si>
  <si>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</si>
  <si>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</si>
  <si>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</si>
  <si>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</si>
  <si>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</si>
  <si>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</si>
  <si>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</si>
  <si>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</si>
  <si>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</si>
  <si>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</si>
  <si>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</si>
  <si>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</si>
  <si>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</si>
  <si>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</si>
  <si>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</si>
  <si>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</si>
  <si>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</si>
  <si>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</si>
  <si>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</si>
  <si>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</si>
  <si>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</si>
  <si>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</si>
  <si>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</si>
  <si>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</si>
  <si>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</si>
  <si>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</si>
  <si>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</si>
  <si>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</si>
  <si>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</si>
  <si>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</si>
  <si>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</si>
  <si>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</si>
  <si>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</si>
  <si>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</si>
  <si>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</si>
  <si>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</si>
  <si>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</si>
  <si>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</si>
  <si>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</si>
  <si>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</si>
  <si>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</si>
  <si>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</si>
  <si>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</si>
  <si>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</si>
  <si>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</si>
  <si>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</si>
  <si>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</si>
  <si>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</si>
  <si>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</si>
  <si>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</si>
  <si>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</si>
  <si>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</si>
  <si>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</si>
  <si>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</si>
  <si>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</si>
  <si>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</si>
  <si>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</si>
  <si>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</si>
  <si>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</si>
  <si>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</si>
  <si>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</si>
  <si>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</si>
  <si>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</si>
  <si>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</si>
  <si>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</si>
  <si>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</si>
  <si>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</si>
  <si>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</si>
  <si>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</si>
  <si>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</si>
  <si>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</si>
  <si>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</si>
  <si>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</si>
  <si>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</si>
  <si>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</si>
  <si>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</si>
  <si>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</si>
  <si>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</si>
  <si>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</si>
  <si>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</si>
  <si>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</si>
  <si>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</si>
  <si>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</si>
  <si>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</si>
  <si>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</si>
  <si>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</si>
  <si>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</si>
  <si>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</si>
  <si>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</si>
  <si>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</si>
  <si>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</si>
  <si>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</si>
  <si>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</si>
  <si>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</si>
  <si>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</si>
  <si>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</si>
  <si>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</si>
  <si>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</si>
  <si>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</si>
  <si>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</si>
  <si>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</si>
  <si>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</si>
  <si>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</si>
  <si>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</si>
  <si>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</si>
  <si>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</si>
  <si>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</si>
  <si>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</si>
  <si>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</si>
  <si>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</si>
  <si>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</si>
  <si>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</si>
  <si>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</si>
  <si>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</si>
  <si>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</si>
  <si>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</si>
  <si>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</si>
  <si>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</si>
  <si>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</si>
  <si>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</si>
  <si>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</si>
  <si>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</si>
  <si>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</si>
  <si>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</si>
  <si>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</si>
  <si>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</si>
  <si>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</si>
  <si>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</si>
  <si>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</si>
  <si>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</si>
  <si>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</si>
  <si>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</si>
  <si>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</si>
  <si>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</si>
  <si>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</si>
  <si>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</si>
  <si>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</si>
  <si>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</si>
  <si>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</si>
  <si>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</si>
  <si>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</si>
  <si>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</si>
  <si>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</si>
  <si>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</si>
  <si>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</si>
  <si>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</si>
  <si>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</si>
  <si>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</si>
  <si>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</si>
  <si>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</si>
  <si>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</si>
  <si>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</si>
  <si>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</si>
  <si>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</si>
  <si>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</si>
  <si>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</si>
  <si>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</si>
  <si>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</si>
  <si>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</si>
  <si>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</si>
  <si>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</si>
  <si>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</si>
  <si>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</si>
  <si>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</si>
  <si>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</si>
  <si>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</si>
  <si>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</si>
  <si>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</si>
  <si>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</si>
  <si>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</si>
  <si>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</si>
  <si>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</si>
  <si>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</si>
  <si>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</si>
  <si>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</si>
  <si>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</si>
  <si>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</si>
  <si>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</si>
  <si>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</si>
  <si>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</si>
  <si>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</si>
  <si>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</si>
  <si>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</si>
  <si>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</si>
  <si>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</si>
  <si>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</si>
  <si>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</si>
  <si>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</si>
  <si>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</si>
  <si>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</si>
  <si>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</si>
  <si>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</si>
  <si>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</si>
  <si>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</si>
  <si>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</si>
  <si>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</si>
  <si>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</si>
  <si>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</si>
  <si>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</si>
  <si>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</si>
  <si>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</si>
  <si>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</si>
  <si>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</si>
  <si>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</si>
  <si>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</si>
  <si>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</si>
  <si>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</si>
  <si>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</si>
  <si>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</si>
  <si>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</si>
  <si>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</si>
  <si>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</si>
  <si>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</si>
  <si>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</si>
  <si>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</si>
  <si>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</si>
  <si>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</si>
  <si>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</si>
  <si>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</si>
  <si>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</si>
  <si>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</si>
  <si>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</si>
  <si>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</si>
  <si>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</si>
  <si>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</si>
  <si>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</si>
  <si>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</si>
  <si>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</si>
  <si>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</si>
  <si>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</si>
  <si>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</si>
  <si>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</si>
  <si>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</si>
  <si>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</si>
  <si>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</si>
  <si>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</si>
  <si>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</si>
  <si>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</si>
  <si>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</si>
  <si>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</si>
  <si>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</si>
  <si>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</si>
  <si>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</si>
  <si>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</si>
  <si>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</si>
  <si>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</si>
  <si>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</si>
  <si>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</si>
  <si>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</si>
  <si>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</si>
  <si>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</si>
  <si>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</si>
  <si>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</si>
  <si>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</si>
  <si>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</si>
  <si>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</si>
  <si>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</si>
  <si>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</si>
  <si>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</si>
  <si>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</si>
  <si>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</si>
  <si>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</si>
  <si>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</si>
  <si>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</si>
  <si>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</si>
  <si>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</si>
  <si>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</si>
  <si>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</si>
  <si>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</si>
  <si>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</si>
  <si>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</si>
  <si>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</si>
  <si>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</si>
  <si>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</si>
  <si>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</si>
  <si>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</si>
  <si>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</si>
  <si>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</si>
  <si>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</si>
  <si>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</si>
  <si>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</si>
  <si>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</si>
  <si>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</si>
  <si>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</si>
  <si>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</si>
  <si>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</si>
  <si>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</si>
  <si>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</si>
  <si>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</si>
  <si>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</si>
  <si>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</si>
  <si>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</si>
  <si>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</si>
  <si>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</si>
  <si>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</si>
  <si>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</si>
  <si>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</si>
  <si>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</si>
  <si>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</si>
  <si>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</si>
  <si>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</si>
  <si>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</si>
  <si>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</si>
  <si>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</si>
  <si>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</si>
  <si>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</si>
  <si>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</si>
  <si>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</si>
  <si>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</si>
  <si>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</si>
  <si>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</si>
  <si>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</si>
  <si>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</si>
  <si>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</si>
  <si>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</si>
  <si>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</si>
  <si>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</si>
  <si>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</si>
  <si>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</si>
  <si>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</si>
  <si>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</si>
  <si>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</si>
  <si>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</si>
  <si>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</si>
  <si>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</si>
  <si>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</si>
  <si>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</si>
  <si>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</si>
  <si>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</si>
  <si>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</si>
  <si>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</si>
  <si>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</si>
  <si>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</si>
  <si>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</si>
  <si>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</si>
  <si>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</si>
  <si>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</si>
  <si>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</si>
  <si>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</si>
  <si>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</si>
  <si>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</si>
  <si>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</si>
  <si>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</si>
  <si>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</si>
  <si>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</si>
  <si>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</si>
  <si>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</si>
  <si>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</si>
  <si>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</si>
  <si>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</si>
  <si>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</si>
  <si>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</si>
  <si>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</si>
  <si>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</si>
  <si>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</si>
  <si>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</si>
  <si>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</si>
  <si>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</si>
  <si>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</si>
  <si>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</si>
  <si>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</si>
  <si>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</si>
  <si>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</si>
  <si>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</si>
  <si>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</si>
  <si>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</si>
  <si>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</si>
  <si>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</si>
  <si>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</si>
  <si>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</si>
  <si>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</si>
  <si>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</si>
  <si>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</si>
  <si>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</si>
  <si>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</si>
  <si>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</si>
  <si>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</si>
  <si>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</si>
  <si>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</si>
  <si>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</si>
  <si>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</si>
  <si>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</si>
  <si>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</si>
  <si>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</si>
  <si>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</si>
  <si>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</si>
  <si>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</si>
  <si>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</si>
  <si>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</si>
  <si>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</si>
  <si>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</si>
  <si>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</si>
  <si>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</si>
  <si>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</si>
  <si>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</si>
  <si>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</si>
  <si>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</si>
  <si>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</si>
  <si>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</si>
  <si>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</si>
  <si>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</si>
  <si>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</si>
  <si>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</si>
  <si>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</si>
  <si>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</si>
  <si>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</si>
  <si>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</si>
  <si>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</si>
  <si>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</si>
  <si>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</si>
  <si>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</si>
  <si>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</si>
  <si>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</si>
  <si>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</si>
  <si>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</si>
  <si>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</si>
  <si>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</si>
  <si>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</si>
  <si>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</si>
  <si>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</si>
  <si>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</si>
  <si>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</si>
  <si>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</si>
  <si>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</si>
  <si>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</si>
  <si>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</si>
  <si>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</si>
  <si>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</si>
  <si>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</si>
  <si>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</si>
  <si>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</si>
  <si>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</si>
  <si>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</si>
  <si>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</si>
  <si>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</si>
  <si>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</si>
  <si>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</si>
  <si>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</si>
  <si>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</si>
  <si>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</si>
  <si>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</si>
  <si>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</si>
  <si>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</si>
  <si>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</si>
  <si>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</si>
  <si>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</si>
  <si>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</si>
  <si>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</si>
  <si>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</si>
  <si>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</si>
  <si>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</si>
  <si>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</si>
  <si>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</si>
  <si>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</si>
  <si>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</si>
  <si>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</si>
  <si>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</si>
  <si>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</si>
  <si>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</si>
  <si>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</si>
  <si>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</si>
  <si>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</si>
  <si>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</si>
  <si>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</si>
  <si>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</si>
  <si>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</si>
  <si>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</si>
  <si>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</si>
  <si>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</si>
  <si>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</si>
  <si>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</si>
  <si>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</si>
  <si>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</si>
  <si>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</si>
  <si>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</si>
  <si>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</si>
  <si>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</si>
  <si>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</si>
  <si>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</si>
  <si>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</si>
  <si>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</si>
  <si>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</si>
  <si>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</si>
  <si>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</si>
  <si>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</si>
  <si>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</si>
  <si>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</si>
  <si>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</si>
  <si>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</si>
  <si>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</si>
  <si>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</si>
  <si>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</si>
  <si>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</si>
  <si>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</si>
  <si>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</si>
  <si>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</si>
  <si>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</si>
  <si>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</si>
  <si>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</si>
  <si>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</si>
  <si>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</si>
  <si>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</si>
  <si>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</si>
  <si>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</si>
  <si>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</si>
  <si>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</si>
  <si>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</si>
  <si>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</si>
  <si>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</si>
  <si>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</si>
  <si>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</si>
  <si>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</si>
  <si>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</si>
  <si>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</si>
  <si>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</si>
  <si>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</si>
  <si>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</si>
  <si>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</si>
  <si>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</si>
  <si>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</si>
  <si>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</si>
  <si>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</si>
  <si>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</si>
  <si>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</si>
  <si>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</si>
  <si>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</si>
  <si>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</si>
  <si>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</si>
  <si>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</si>
  <si>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</si>
  <si>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</si>
  <si>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</si>
  <si>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</si>
  <si>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</si>
  <si>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</si>
  <si>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</si>
  <si>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</si>
  <si>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</si>
  <si>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</si>
  <si>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</si>
  <si>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</si>
  <si>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</si>
  <si>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</si>
  <si>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</si>
  <si>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</si>
  <si>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</si>
  <si>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</si>
  <si>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</si>
  <si>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</si>
  <si>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</si>
  <si>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</si>
  <si>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</si>
  <si>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</si>
  <si>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</si>
  <si>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</si>
  <si>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</si>
  <si>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</si>
  <si>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</si>
  <si>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</si>
  <si>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</si>
  <si>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</si>
  <si>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</si>
  <si>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</si>
  <si>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</si>
  <si>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</si>
  <si>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</si>
  <si>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</si>
  <si>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</si>
  <si>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</si>
  <si>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</si>
  <si>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</si>
  <si>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</si>
  <si>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</si>
  <si>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</si>
  <si>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</si>
  <si>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</si>
  <si>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</si>
  <si>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</si>
  <si>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</si>
  <si>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</si>
  <si>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</si>
  <si>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</si>
  <si>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</si>
  <si>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</si>
  <si>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</si>
  <si>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</si>
  <si>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</si>
  <si>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</si>
  <si>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</si>
  <si>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</si>
  <si>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</si>
  <si>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</si>
  <si>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</si>
  <si>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</si>
  <si>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</si>
  <si>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</si>
  <si>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</si>
  <si>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</si>
  <si>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</si>
  <si>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</si>
  <si>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</si>
  <si>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</si>
  <si>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</si>
  <si>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</si>
  <si>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</si>
  <si>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</si>
  <si>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</si>
  <si>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</si>
  <si>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</si>
  <si>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</si>
  <si>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</si>
  <si>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</si>
  <si>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</si>
  <si>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</si>
  <si>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</si>
  <si>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</si>
  <si>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</si>
  <si>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</si>
  <si>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</si>
  <si>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</si>
  <si>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</si>
  <si>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</si>
  <si>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</si>
  <si>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</si>
  <si>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</si>
  <si>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</si>
  <si>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</si>
  <si>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</si>
  <si>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</si>
  <si>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</si>
  <si>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</si>
  <si>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</si>
  <si>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</si>
  <si>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</si>
  <si>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</si>
  <si>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</si>
  <si>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</si>
  <si>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</si>
  <si>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</si>
  <si>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</si>
  <si>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</si>
  <si>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</si>
  <si>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</si>
  <si>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</si>
  <si>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</si>
  <si>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</si>
  <si>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</si>
  <si>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</si>
  <si>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</si>
  <si>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</si>
  <si>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</si>
  <si>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</si>
  <si>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</si>
  <si>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</si>
  <si>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</si>
  <si>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</si>
  <si>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</si>
  <si>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</si>
  <si>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</si>
  <si>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</si>
  <si>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</si>
  <si>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</si>
  <si>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</si>
  <si>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</si>
  <si>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</si>
  <si>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</si>
  <si>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</si>
  <si>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</si>
  <si>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</si>
  <si>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</si>
  <si>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</si>
  <si>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</si>
  <si>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</si>
  <si>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</si>
  <si>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</si>
  <si>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</si>
  <si>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</si>
  <si>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</si>
  <si>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</si>
  <si>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</si>
  <si>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</si>
  <si>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</si>
  <si>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</si>
  <si>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</si>
  <si>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</si>
  <si>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</si>
  <si>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</si>
  <si>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</si>
  <si>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</si>
  <si>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</si>
  <si>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</si>
  <si>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</si>
  <si>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</si>
  <si>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</si>
  <si>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</si>
  <si>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</si>
  <si>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</si>
  <si>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</si>
  <si>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</si>
  <si>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</si>
  <si>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</si>
  <si>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</si>
  <si>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</si>
  <si>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</si>
  <si>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</si>
  <si>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</si>
  <si>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</si>
  <si>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</si>
  <si>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</si>
  <si>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</si>
  <si>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</si>
  <si>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</si>
  <si>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</si>
  <si>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</si>
  <si>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</si>
  <si>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</si>
  <si>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</si>
  <si>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</si>
  <si>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</si>
  <si>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</si>
  <si>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</si>
  <si>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</si>
  <si>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</si>
  <si>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</si>
  <si>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</si>
  <si>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</si>
  <si>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</si>
  <si>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</si>
  <si>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</si>
  <si>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</si>
  <si>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</si>
  <si>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</si>
  <si>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</si>
  <si>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</si>
  <si>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</si>
  <si>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</si>
  <si>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</si>
  <si>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</si>
  <si>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</si>
  <si>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</si>
  <si>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</si>
  <si>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</si>
  <si>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</si>
  <si>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</si>
  <si>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</si>
  <si>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</si>
  <si>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</si>
  <si>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</si>
  <si>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</si>
  <si>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</si>
  <si>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</si>
  <si>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</si>
  <si>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</si>
  <si>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</si>
  <si>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</si>
  <si>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</si>
  <si>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</si>
  <si>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</si>
  <si>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</si>
  <si>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</si>
  <si>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</si>
  <si>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</si>
  <si>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</si>
  <si>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</si>
  <si>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</si>
  <si>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</si>
  <si>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</si>
  <si>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</si>
  <si>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</si>
  <si>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</si>
  <si>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</si>
  <si>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</si>
  <si>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</si>
  <si>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</si>
  <si>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</si>
  <si>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</si>
  <si>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</si>
  <si>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</si>
  <si>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</si>
  <si>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</si>
  <si>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</si>
  <si>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</si>
  <si>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</si>
  <si>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</si>
  <si>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</si>
  <si>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</si>
  <si>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</si>
  <si>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</si>
  <si>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</si>
  <si>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</si>
  <si>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</si>
  <si>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</si>
  <si>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</si>
  <si>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</si>
  <si>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</si>
  <si>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</si>
  <si>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</si>
  <si>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</si>
  <si>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</si>
  <si>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</si>
  <si>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</si>
  <si>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</si>
  <si>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</si>
  <si>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</si>
  <si>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</si>
  <si>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</si>
  <si>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</si>
  <si>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</si>
  <si>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</si>
  <si>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</si>
  <si>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</si>
  <si>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</si>
  <si>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</si>
  <si>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</si>
  <si>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</si>
  <si>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</si>
  <si>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</si>
  <si>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</si>
  <si>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</si>
  <si>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</si>
  <si>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</si>
  <si>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</si>
  <si>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</si>
  <si>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</si>
  <si>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</si>
  <si>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</si>
  <si>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</si>
  <si>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</si>
  <si>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</si>
  <si>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</si>
  <si>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</si>
  <si>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</si>
  <si>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</si>
  <si>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</si>
  <si>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</si>
  <si>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</si>
  <si>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</si>
  <si>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</si>
  <si>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</si>
  <si>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</si>
  <si>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</si>
  <si>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</si>
  <si>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</si>
  <si>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</si>
  <si>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</si>
  <si>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</si>
  <si>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</si>
  <si>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</si>
  <si>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</si>
  <si>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</si>
  <si>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</si>
  <si>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</si>
  <si>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</si>
  <si>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</si>
  <si>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</si>
  <si>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</si>
  <si>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</si>
  <si>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</si>
  <si>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</si>
  <si>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</si>
  <si>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</si>
  <si>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</si>
  <si>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</si>
  <si>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</si>
  <si>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</si>
  <si>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</si>
  <si>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</si>
  <si>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</si>
  <si>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</si>
  <si>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</si>
  <si>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</si>
  <si>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</si>
  <si>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</si>
  <si>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</si>
  <si>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</si>
  <si>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</si>
  <si>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</si>
  <si>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</si>
  <si>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</si>
  <si>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</si>
  <si>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</si>
  <si>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</si>
  <si>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</si>
  <si>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</si>
  <si>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</si>
  <si>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</si>
  <si>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</si>
  <si>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</si>
  <si>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</si>
  <si>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</si>
  <si>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</si>
  <si>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</si>
  <si>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</si>
  <si>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</si>
  <si>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</si>
  <si>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</si>
  <si>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</si>
  <si>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</si>
  <si>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</si>
  <si>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</si>
  <si>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</si>
  <si>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</si>
  <si>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</si>
  <si>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</si>
  <si>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</si>
  <si>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</si>
  <si>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</si>
  <si>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</si>
  <si>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</si>
  <si>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</si>
  <si>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</si>
  <si>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</si>
  <si>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</si>
  <si>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</si>
  <si>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</si>
  <si>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</si>
  <si>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</si>
  <si>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</si>
  <si>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</si>
  <si>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</si>
  <si>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</si>
  <si>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</si>
  <si>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</si>
  <si>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</si>
  <si>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</si>
  <si>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</si>
  <si>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</si>
  <si>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</si>
  <si>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</si>
  <si>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</si>
  <si>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</si>
  <si>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</si>
  <si>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</si>
  <si>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</si>
  <si>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</si>
  <si>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</si>
  <si>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</si>
  <si>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</si>
  <si>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</si>
  <si>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</si>
  <si>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</si>
  <si>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</si>
  <si>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</si>
  <si>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</si>
  <si>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</si>
  <si>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</si>
  <si>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</si>
  <si>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</si>
  <si>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</si>
  <si>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</si>
  <si>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</si>
  <si>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</si>
  <si>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</si>
  <si>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</si>
  <si>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</si>
  <si>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</si>
  <si>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</si>
  <si>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</si>
  <si>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</si>
  <si>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</si>
  <si>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</si>
  <si>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</si>
  <si>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</si>
  <si>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</si>
  <si>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</si>
  <si>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</si>
  <si>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</si>
  <si>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</si>
  <si>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</si>
  <si>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</si>
  <si>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</si>
  <si>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</si>
  <si>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</si>
  <si>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</si>
  <si>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</si>
  <si>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</si>
  <si>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</si>
  <si>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</si>
  <si>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</si>
  <si>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</si>
  <si>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</si>
  <si>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</si>
  <si>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</si>
  <si>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</si>
  <si>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</si>
  <si>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</si>
  <si>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</si>
  <si>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</si>
  <si>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</si>
  <si>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</si>
  <si>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</si>
  <si>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</si>
  <si>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</si>
  <si>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</si>
  <si>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</si>
  <si>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</si>
  <si>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</si>
  <si>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</si>
  <si>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</si>
  <si>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</si>
  <si>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</si>
  <si>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</si>
  <si>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</si>
  <si>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</si>
  <si>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</si>
  <si>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</si>
  <si>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</si>
  <si>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</si>
  <si>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</si>
  <si>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</si>
  <si>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</si>
  <si>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</si>
  <si>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</si>
  <si>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</si>
  <si>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</si>
  <si>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</si>
  <si>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</si>
  <si>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</si>
  <si>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</si>
  <si>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</si>
  <si>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</si>
  <si>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</si>
  <si>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</si>
  <si>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</si>
  <si>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</si>
  <si>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</si>
  <si>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</si>
  <si>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</si>
  <si>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</si>
  <si>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</si>
  <si>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</si>
  <si>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</si>
  <si>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</si>
  <si>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</si>
  <si>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</si>
  <si>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</si>
  <si>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</si>
  <si>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</si>
  <si>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</si>
  <si>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</si>
  <si>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</si>
  <si>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</si>
  <si>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</si>
  <si>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</si>
  <si>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</si>
  <si>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</si>
  <si>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</si>
  <si>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</si>
  <si>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</si>
  <si>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</si>
  <si>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</si>
  <si>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</si>
  <si>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</si>
  <si>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</si>
  <si>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</si>
  <si>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</si>
  <si>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</si>
  <si>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</si>
  <si>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</si>
  <si>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</si>
  <si>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</si>
  <si>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</si>
  <si>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</si>
  <si>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</si>
  <si>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</si>
  <si>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</si>
  <si>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</si>
  <si>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</si>
  <si>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</si>
  <si>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</si>
  <si>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</si>
  <si>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</si>
  <si>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</si>
  <si>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</si>
  <si>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</si>
  <si>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</si>
  <si>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</si>
  <si>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</si>
  <si>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</si>
  <si>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</si>
  <si>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</si>
  <si>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</si>
  <si>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</si>
  <si>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</si>
  <si>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</si>
  <si>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</si>
  <si>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</si>
  <si>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</si>
  <si>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</si>
  <si>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</si>
  <si>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</si>
  <si>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</si>
  <si>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</si>
  <si>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</si>
  <si>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</si>
  <si>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</si>
  <si>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</si>
  <si>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</si>
  <si>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</si>
  <si>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</si>
  <si>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</si>
  <si>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</si>
  <si>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</si>
  <si>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</si>
  <si>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</si>
  <si>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</si>
  <si>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</si>
  <si>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</si>
  <si>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</si>
  <si>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</si>
  <si>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</si>
  <si>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</si>
  <si>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</si>
  <si>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</si>
  <si>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</si>
  <si>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</si>
  <si>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</si>
  <si>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</si>
  <si>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</si>
  <si>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</si>
  <si>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</si>
  <si>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</si>
  <si>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</si>
  <si>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</si>
  <si>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</si>
  <si>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</si>
  <si>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</si>
  <si>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</si>
  <si>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</si>
  <si>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</si>
  <si>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</si>
  <si>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</si>
  <si>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</si>
  <si>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</si>
  <si>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</si>
  <si>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</si>
  <si>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</si>
  <si>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</si>
  <si>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</si>
  <si>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</si>
  <si>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</si>
  <si>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</si>
  <si>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</si>
  <si>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</si>
  <si>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</si>
  <si>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</si>
  <si>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</si>
  <si>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</si>
  <si>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</si>
  <si>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</si>
  <si>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</si>
  <si>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</si>
  <si>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</si>
  <si>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</si>
  <si>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</si>
  <si>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</si>
  <si>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</si>
  <si>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</si>
  <si>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</si>
  <si>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</si>
  <si>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</si>
  <si>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</si>
  <si>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</si>
  <si>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</si>
  <si>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</si>
  <si>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</si>
  <si>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</si>
  <si>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</si>
  <si>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</si>
  <si>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</si>
  <si>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</si>
  <si>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</si>
  <si>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</si>
  <si>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</si>
  <si>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</si>
  <si>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</si>
  <si>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</si>
  <si>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</si>
  <si>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</si>
  <si>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</si>
  <si>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</si>
  <si>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</si>
  <si>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</si>
  <si>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</si>
  <si>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</si>
  <si>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</si>
  <si>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</si>
  <si>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</si>
  <si>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</si>
  <si>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</si>
  <si>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</si>
  <si>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</si>
  <si>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</si>
  <si>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</si>
  <si>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</si>
  <si>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</si>
  <si>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</si>
  <si>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</si>
  <si>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</si>
  <si>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</si>
  <si>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</si>
  <si>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</si>
  <si>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</si>
  <si>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</si>
  <si>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</si>
  <si>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</si>
  <si>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</si>
  <si>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</si>
  <si>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</si>
  <si>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</si>
  <si>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</si>
  <si>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</si>
  <si>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</si>
  <si>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</si>
  <si>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</si>
  <si>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</si>
  <si>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</si>
  <si>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</si>
  <si>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</si>
  <si>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</si>
  <si>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</si>
  <si>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</si>
  <si>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</si>
  <si>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</si>
  <si>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</si>
  <si>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</si>
  <si>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</si>
  <si>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</si>
  <si>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</si>
  <si>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</si>
  <si>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</si>
  <si>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</si>
  <si>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</si>
  <si>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</si>
  <si>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</si>
  <si>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</si>
  <si>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</si>
  <si>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</si>
  <si>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</si>
  <si>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</si>
  <si>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</si>
  <si>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</si>
  <si>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</si>
  <si>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</si>
  <si>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</si>
  <si>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</si>
  <si>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</si>
  <si>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</si>
  <si>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</si>
  <si>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</si>
  <si>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</si>
  <si>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</si>
  <si>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</si>
  <si>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</si>
  <si>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</si>
  <si>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</si>
  <si>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</si>
  <si>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</si>
  <si>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</si>
  <si>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</si>
  <si>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</si>
  <si>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</si>
  <si>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</si>
  <si>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</si>
  <si>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</si>
  <si>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</si>
  <si>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</si>
  <si>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</si>
  <si>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</si>
  <si>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</si>
  <si>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</si>
  <si>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</si>
  <si>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</si>
  <si>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</si>
  <si>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</si>
  <si>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</si>
  <si>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</si>
  <si>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</si>
  <si>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</si>
  <si>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</si>
  <si>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</si>
  <si>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</si>
  <si>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</si>
  <si>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</si>
  <si>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</si>
  <si>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</si>
  <si>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</si>
  <si>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</si>
  <si>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</si>
  <si>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</si>
  <si>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</si>
  <si>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</si>
  <si>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</si>
  <si>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</si>
  <si>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</si>
  <si>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</si>
  <si>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</si>
  <si>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</si>
  <si>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</si>
  <si>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</si>
  <si>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</si>
  <si>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</si>
  <si>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</si>
  <si>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</si>
  <si>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</si>
  <si>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</si>
  <si>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</si>
  <si>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</si>
  <si>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</si>
  <si>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</si>
  <si>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</si>
  <si>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</si>
  <si>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</si>
  <si>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</si>
  <si>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</si>
  <si>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</si>
  <si>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</si>
  <si>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</si>
  <si>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</si>
  <si>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</si>
  <si>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</si>
  <si>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</si>
  <si>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</si>
  <si>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</si>
  <si>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</si>
  <si>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</si>
  <si>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</si>
  <si>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</si>
  <si>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</si>
  <si>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</si>
  <si>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</si>
  <si>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</si>
  <si>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</si>
  <si>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</si>
  <si>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</si>
  <si>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</si>
  <si>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</si>
  <si>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</si>
  <si>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</si>
  <si>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</si>
  <si>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</si>
  <si>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</si>
  <si>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</si>
  <si>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</si>
  <si>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</si>
  <si>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</si>
  <si>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</si>
  <si>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</si>
  <si>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</si>
  <si>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</si>
  <si>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</si>
  <si>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</si>
  <si>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</si>
  <si>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</si>
  <si>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</si>
  <si>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</si>
  <si>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</si>
  <si>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</si>
  <si>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</si>
  <si>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</si>
  <si>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</si>
  <si>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</si>
  <si>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</si>
  <si>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</si>
  <si>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</si>
  <si>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</si>
  <si>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</si>
  <si>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</si>
  <si>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</si>
  <si>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</si>
  <si>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</si>
  <si>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</si>
  <si>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</si>
  <si>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</si>
  <si>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</si>
  <si>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</si>
  <si>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</si>
  <si>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</si>
  <si>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</si>
  <si>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</si>
  <si>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</si>
  <si>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</si>
  <si>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</si>
  <si>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</si>
  <si>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</si>
  <si>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</si>
  <si>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</si>
  <si>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</si>
  <si>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</si>
  <si>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</si>
  <si>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</si>
  <si>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</si>
  <si>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</si>
  <si>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</si>
  <si>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</si>
  <si>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</si>
  <si>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</si>
  <si>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</si>
  <si>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</si>
  <si>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</si>
  <si>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</si>
  <si>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</si>
  <si>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</si>
  <si>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</si>
  <si>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</si>
  <si>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</si>
  <si>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</si>
  <si>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</si>
  <si>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</si>
  <si>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</si>
  <si>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</si>
  <si>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</si>
  <si>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</si>
  <si>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</si>
  <si>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</si>
  <si>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</si>
  <si>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</si>
  <si>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</si>
  <si>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</si>
  <si>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</si>
  <si>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</si>
  <si>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</si>
  <si>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</si>
  <si>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</si>
  <si>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</si>
  <si>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</si>
  <si>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</si>
  <si>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</si>
  <si>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</si>
  <si>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</si>
  <si>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</si>
  <si>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</si>
  <si>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</si>
  <si>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</si>
  <si>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</si>
  <si>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</si>
  <si>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</si>
  <si>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</si>
  <si>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</si>
  <si>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</si>
  <si>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</si>
  <si>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</si>
  <si>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</si>
  <si>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</si>
  <si>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</si>
  <si>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</si>
  <si>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</si>
  <si>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</si>
  <si>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</si>
  <si>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</si>
  <si>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</si>
  <si>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</si>
  <si>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</si>
  <si>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</si>
  <si>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</si>
  <si>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</si>
  <si>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</si>
  <si>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</si>
  <si>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</si>
  <si>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</si>
  <si>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</si>
  <si>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</si>
  <si>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</si>
  <si>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</si>
  <si>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</si>
  <si>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</si>
  <si>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</si>
  <si>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</si>
  <si>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</si>
  <si>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</si>
  <si>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</si>
  <si>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</si>
  <si>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</si>
  <si>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</si>
  <si>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</si>
  <si>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</si>
  <si>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</si>
  <si>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</si>
  <si>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</si>
  <si>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</si>
  <si>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</si>
  <si>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</si>
  <si>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</si>
  <si>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</si>
  <si>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</si>
  <si>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</si>
  <si>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</si>
  <si>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</si>
  <si>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</si>
  <si>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</si>
  <si>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</si>
  <si>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</si>
  <si>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</si>
  <si>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</si>
  <si>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</si>
  <si>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</si>
  <si>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</si>
  <si>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</si>
  <si>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</si>
  <si>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</si>
  <si>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</si>
  <si>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</si>
  <si>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</si>
  <si>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</si>
  <si>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</si>
  <si>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</si>
  <si>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</si>
  <si>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</si>
  <si>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</si>
  <si>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</si>
  <si>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</si>
  <si>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</si>
  <si>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</si>
  <si>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</si>
  <si>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</si>
  <si>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</si>
  <si>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</si>
  <si>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</si>
  <si>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</si>
  <si>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</si>
  <si>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</si>
  <si>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</si>
  <si>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</si>
  <si>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</si>
  <si>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</si>
  <si>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</si>
  <si>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</si>
  <si>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</si>
  <si>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</si>
  <si>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</si>
  <si>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</si>
  <si>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</si>
  <si>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</si>
  <si>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</si>
  <si>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</si>
  <si>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</si>
  <si>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</si>
  <si>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</si>
  <si>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</si>
  <si>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</si>
  <si>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</si>
  <si>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</si>
  <si>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</si>
  <si>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</si>
  <si>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</si>
  <si>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</si>
  <si>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</si>
  <si>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</si>
  <si>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</si>
  <si>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</si>
  <si>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</si>
  <si>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</si>
  <si>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</si>
  <si>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</si>
  <si>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</si>
  <si>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</si>
  <si>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</si>
  <si>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</si>
  <si>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</si>
  <si>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</si>
  <si>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</si>
  <si>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</si>
  <si>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</si>
  <si>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</si>
  <si>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</si>
  <si>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</si>
  <si>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</si>
  <si>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</si>
  <si>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</si>
  <si>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</si>
  <si>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</si>
  <si>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</si>
  <si>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</si>
  <si>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</si>
  <si>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</si>
  <si>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</si>
  <si>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</si>
  <si>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</si>
  <si>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</si>
  <si>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</si>
  <si>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</si>
  <si>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</si>
  <si>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</si>
  <si>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</si>
  <si>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</si>
  <si>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</si>
  <si>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</si>
  <si>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</si>
  <si>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</si>
  <si>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</si>
  <si>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</si>
  <si>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</si>
  <si>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</si>
  <si>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</si>
  <si>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</si>
  <si>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</si>
  <si>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</si>
  <si>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</si>
  <si>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</si>
  <si>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</si>
  <si>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</si>
  <si>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</si>
  <si>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</si>
  <si>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</si>
  <si>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</si>
  <si>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</si>
  <si>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</si>
  <si>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</si>
  <si>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</si>
  <si>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</si>
  <si>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</si>
  <si>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</si>
  <si>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</si>
  <si>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</si>
  <si>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</si>
  <si>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</si>
  <si>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</si>
  <si>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</si>
  <si>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</si>
  <si>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</si>
  <si>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</si>
  <si>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</si>
  <si>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</si>
  <si>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</si>
  <si>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</si>
  <si>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</si>
  <si>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</si>
  <si>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</si>
  <si>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</si>
  <si>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</si>
  <si>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</si>
  <si>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</si>
  <si>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</si>
  <si>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</si>
  <si>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</si>
  <si>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</si>
  <si>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</si>
  <si>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</si>
  <si>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</si>
  <si>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</si>
  <si>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</si>
  <si>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</si>
  <si>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</si>
  <si>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</si>
  <si>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</si>
  <si>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</si>
  <si>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</si>
  <si>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</si>
  <si>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</si>
  <si>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</si>
  <si>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</si>
  <si>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</si>
  <si>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</si>
  <si>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</si>
  <si>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</si>
  <si>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</si>
  <si>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</si>
  <si>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</si>
  <si>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</si>
  <si>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</si>
  <si>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</si>
  <si>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</si>
  <si>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</si>
  <si>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</si>
  <si>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</si>
  <si>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</si>
  <si>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</si>
  <si>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</si>
  <si>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</si>
  <si>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</si>
  <si>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</si>
  <si>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</si>
  <si>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</si>
  <si>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</si>
  <si>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</si>
  <si>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</si>
  <si>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</si>
  <si>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</si>
  <si>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</si>
  <si>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</si>
  <si>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</si>
  <si>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</si>
  <si>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</si>
  <si>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</si>
  <si>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</si>
  <si>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</si>
  <si>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</si>
  <si>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</si>
  <si>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</si>
  <si>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</si>
  <si>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</si>
  <si>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</si>
  <si>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</si>
  <si>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</si>
  <si>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</si>
  <si>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</si>
  <si>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</si>
  <si>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</si>
  <si>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</si>
  <si>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</si>
  <si>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</si>
  <si>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</si>
  <si>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</si>
  <si>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</si>
  <si>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</si>
  <si>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</si>
  <si>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</si>
  <si>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</si>
  <si>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</si>
  <si>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</si>
  <si>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</si>
  <si>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</si>
  <si>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</si>
  <si>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</si>
  <si>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</si>
  <si>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</si>
  <si>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</si>
  <si>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</si>
  <si>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</si>
  <si>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</si>
  <si>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</si>
  <si>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</si>
  <si>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</si>
  <si>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</si>
  <si>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</si>
  <si>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</si>
  <si>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</si>
  <si>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</si>
  <si>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</si>
  <si>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</si>
  <si>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</si>
  <si>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</si>
  <si>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</si>
  <si>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</si>
  <si>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</si>
  <si>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</si>
  <si>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</si>
  <si>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</si>
  <si>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</si>
  <si>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</si>
  <si>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</si>
  <si>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</si>
  <si>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</si>
  <si>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</si>
  <si>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</si>
  <si>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</si>
  <si>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</si>
  <si>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</si>
  <si>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</si>
  <si>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</si>
  <si>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</si>
  <si>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</si>
  <si>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</si>
  <si>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</si>
  <si>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</si>
  <si>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</si>
  <si>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</si>
  <si>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</si>
  <si>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</si>
  <si>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</si>
  <si>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</si>
  <si>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</si>
  <si>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</si>
  <si>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</si>
  <si>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</si>
  <si>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</si>
  <si>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</si>
  <si>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</si>
  <si>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</si>
  <si>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</si>
  <si>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</si>
  <si>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</si>
  <si>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</si>
  <si>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</si>
  <si>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</si>
  <si>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</si>
  <si>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</si>
  <si>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</si>
  <si>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</si>
  <si>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</si>
  <si>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</si>
  <si>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</si>
  <si>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</si>
  <si>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</si>
  <si>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</si>
  <si>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</si>
  <si>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</si>
  <si>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</si>
  <si>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</si>
  <si>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</si>
  <si>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</si>
  <si>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</si>
  <si>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</si>
  <si>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</si>
  <si>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</si>
  <si>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</si>
  <si>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</si>
  <si>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</si>
  <si>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</si>
  <si>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</si>
  <si>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</si>
  <si>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</si>
  <si>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</si>
  <si>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</si>
  <si>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</si>
  <si>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</si>
  <si>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</si>
  <si>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</si>
  <si>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</si>
  <si>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</si>
  <si>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</si>
  <si>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</si>
  <si>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</si>
  <si>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</si>
  <si>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</si>
  <si>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</si>
  <si>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</si>
  <si>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</si>
  <si>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</si>
  <si>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</si>
  <si>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</si>
  <si>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</si>
  <si>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</si>
  <si>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</si>
  <si>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</si>
  <si>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</si>
  <si>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</si>
  <si>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</si>
  <si>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</si>
  <si>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</si>
  <si>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</si>
  <si>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</si>
  <si>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</si>
  <si>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</si>
  <si>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</si>
  <si>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</si>
  <si>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</si>
  <si>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</si>
  <si>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</si>
  <si>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</si>
  <si>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</si>
  <si>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</si>
  <si>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</si>
  <si>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</si>
  <si>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</si>
  <si>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</si>
  <si>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</si>
  <si>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</si>
  <si>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</si>
  <si>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</si>
  <si>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</si>
  <si>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</si>
  <si>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</si>
  <si>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</si>
  <si>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</si>
  <si>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</si>
  <si>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</si>
  <si>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</si>
  <si>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</si>
  <si>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</si>
  <si>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</si>
  <si>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</si>
  <si>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</si>
  <si>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</si>
  <si>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</si>
  <si>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</si>
  <si>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</si>
  <si>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</si>
  <si>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</si>
  <si>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</si>
  <si>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</si>
  <si>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</si>
  <si>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</si>
  <si>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</si>
  <si>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</si>
  <si>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</si>
  <si>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</si>
  <si>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</si>
  <si>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</si>
  <si>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</si>
  <si>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</si>
  <si>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</si>
  <si>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</si>
  <si>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</si>
  <si>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</si>
  <si>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</si>
  <si>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</si>
  <si>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</si>
  <si>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</si>
  <si>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</si>
  <si>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</si>
  <si>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</si>
  <si>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</si>
  <si>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</si>
  <si>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</si>
  <si>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</si>
  <si>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</si>
  <si>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</si>
  <si>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</si>
  <si>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</si>
  <si>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</si>
  <si>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</si>
  <si>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</si>
  <si>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</si>
  <si>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</si>
  <si>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</si>
  <si>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</si>
  <si>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</si>
  <si>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</si>
  <si>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</si>
  <si>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</si>
  <si>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</si>
  <si>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</si>
  <si>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</si>
  <si>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</si>
  <si>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</si>
  <si>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</si>
  <si>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</si>
  <si>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</si>
  <si>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</si>
  <si>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</si>
  <si>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</si>
  <si>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</si>
  <si>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</si>
  <si>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</si>
  <si>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</si>
  <si>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</si>
  <si>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</si>
  <si>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</si>
  <si>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</si>
  <si>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</si>
  <si>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</si>
  <si>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</si>
  <si>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</si>
  <si>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</si>
  <si>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</si>
  <si>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</si>
  <si>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</si>
  <si>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</si>
  <si>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</si>
  <si>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</si>
  <si>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</si>
  <si>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</si>
  <si>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</si>
  <si>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</si>
  <si>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</si>
  <si>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</si>
  <si>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</si>
  <si>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</si>
  <si>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</si>
  <si>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</si>
  <si>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</si>
  <si>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</si>
  <si>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</si>
  <si>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</si>
  <si>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</si>
  <si>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</si>
  <si>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</si>
  <si>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</si>
  <si>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</si>
  <si>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</si>
  <si>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</si>
  <si>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</si>
  <si>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</si>
  <si>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</si>
  <si>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</si>
  <si>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</si>
  <si>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</si>
  <si>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</si>
  <si>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</si>
  <si>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</si>
  <si>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</si>
  <si>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</si>
  <si>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</si>
  <si>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</si>
  <si>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</si>
  <si>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</si>
  <si>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</si>
  <si>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</si>
  <si>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</si>
  <si>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</si>
  <si>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</si>
  <si>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</si>
  <si>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</si>
  <si>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</si>
  <si>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</si>
  <si>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</si>
  <si>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</si>
  <si>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</si>
  <si>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</si>
  <si>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</si>
  <si>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</si>
  <si>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</si>
  <si>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</si>
  <si>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</si>
  <si>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</si>
  <si>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</si>
  <si>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</si>
  <si>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</si>
  <si>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</si>
  <si>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</si>
  <si>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</si>
  <si>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</si>
  <si>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</si>
  <si>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</si>
  <si>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</si>
  <si>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</si>
  <si>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</si>
  <si>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</si>
  <si>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</si>
  <si>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</si>
  <si>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</si>
  <si>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</si>
  <si>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</si>
  <si>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</si>
  <si>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</si>
  <si>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</si>
  <si>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</si>
  <si>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</si>
  <si>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</si>
  <si>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</si>
  <si>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</si>
  <si>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</si>
  <si>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</si>
  <si>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</si>
  <si>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</si>
  <si>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</si>
  <si>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</si>
  <si>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</si>
  <si>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</si>
  <si>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</si>
  <si>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</si>
  <si>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</si>
  <si>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</si>
  <si>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</si>
  <si>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</si>
  <si>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</si>
  <si>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</si>
  <si>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</si>
  <si>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</si>
  <si>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</si>
  <si>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</si>
  <si>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</si>
  <si>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</si>
  <si>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</si>
  <si>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</si>
  <si>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</si>
  <si>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</si>
  <si>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</si>
  <si>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</si>
  <si>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</si>
  <si>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</si>
  <si>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</si>
  <si>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</si>
  <si>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</si>
  <si>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</si>
  <si>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</si>
  <si>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</si>
  <si>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</si>
  <si>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</si>
  <si>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</si>
  <si>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</si>
  <si>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</si>
  <si>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</si>
  <si>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</si>
  <si>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</si>
  <si>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</si>
  <si>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</si>
  <si>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</si>
  <si>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</si>
  <si>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</si>
  <si>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</si>
  <si>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</si>
  <si>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</si>
  <si>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</si>
  <si>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</si>
  <si>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</si>
  <si>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</si>
  <si>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</si>
  <si>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</si>
  <si>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</si>
  <si>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</si>
  <si>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</si>
  <si>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</si>
  <si>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</si>
  <si>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</si>
  <si>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</si>
  <si>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</si>
  <si>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</si>
  <si>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</si>
  <si>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</si>
  <si>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</si>
  <si>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</si>
  <si>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</si>
  <si>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</si>
  <si>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</si>
  <si>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</si>
  <si>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</si>
  <si>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</si>
  <si>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</si>
  <si>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</si>
  <si>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</si>
  <si>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</si>
  <si>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</si>
  <si>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</si>
  <si>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</si>
  <si>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</si>
  <si>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</si>
  <si>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</si>
  <si>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</si>
  <si>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</si>
  <si>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</si>
  <si>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</si>
  <si>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</si>
  <si>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</si>
  <si>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</si>
  <si>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</si>
  <si>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</si>
  <si>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</si>
  <si>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</si>
  <si>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</si>
  <si>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</si>
  <si>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</si>
  <si>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</si>
  <si>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</si>
  <si>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</si>
  <si>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</si>
  <si>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</si>
  <si>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</si>
  <si>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</si>
  <si>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</si>
  <si>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</si>
  <si>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</si>
  <si>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</si>
  <si>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</si>
  <si>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</si>
  <si>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</si>
  <si>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</si>
  <si>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</si>
  <si>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</si>
  <si>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</si>
  <si>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</si>
  <si>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</si>
  <si>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</si>
  <si>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</si>
  <si>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</si>
  <si>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</si>
  <si>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</si>
  <si>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</si>
  <si>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</si>
  <si>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</si>
  <si>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</si>
  <si>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</si>
  <si>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</si>
  <si>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</si>
  <si>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</si>
  <si>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</si>
  <si>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</si>
  <si>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</si>
  <si>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</si>
  <si>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</si>
  <si>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</si>
  <si>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</si>
  <si>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</si>
  <si>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</si>
  <si>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</si>
  <si>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</si>
  <si>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</si>
  <si>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</si>
  <si>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</si>
  <si>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</si>
  <si>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</si>
  <si>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</si>
  <si>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</si>
  <si>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</si>
  <si>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</si>
  <si>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</si>
  <si>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</si>
  <si>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</si>
  <si>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</si>
  <si>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</si>
  <si>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</si>
  <si>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</si>
  <si>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</si>
  <si>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</si>
  <si>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</si>
  <si>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</si>
  <si>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</si>
  <si>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</si>
  <si>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</si>
  <si>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</si>
  <si>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</si>
  <si>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</si>
  <si>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</si>
  <si>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</si>
  <si>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</si>
  <si>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</si>
  <si>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</si>
  <si>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</si>
  <si>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</si>
  <si>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</si>
  <si>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</si>
  <si>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</si>
  <si>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</si>
  <si>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</si>
  <si>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</si>
  <si>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</si>
  <si>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</si>
  <si>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</si>
  <si>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</si>
  <si>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</si>
  <si>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</si>
  <si>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</si>
  <si>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</si>
  <si>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</si>
  <si>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</si>
  <si>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</si>
  <si>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</si>
  <si>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</si>
  <si>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</si>
  <si>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</si>
  <si>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</si>
  <si>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</si>
  <si>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</si>
  <si>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</si>
  <si>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</si>
  <si>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</si>
  <si>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</si>
  <si>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</si>
  <si>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</si>
  <si>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</si>
  <si>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</si>
  <si>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</si>
  <si>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</si>
  <si>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</si>
  <si>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</si>
  <si>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</si>
  <si>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</si>
  <si>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</si>
  <si>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</si>
  <si>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</si>
  <si>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</si>
  <si>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</si>
  <si>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</si>
  <si>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</si>
  <si>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</si>
  <si>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</si>
  <si>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</si>
  <si>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</si>
  <si>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</si>
  <si>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</si>
  <si>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</si>
  <si>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</si>
  <si>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</si>
  <si>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</si>
  <si>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</si>
  <si>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</si>
  <si>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</si>
  <si>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</si>
  <si>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</si>
  <si>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</si>
  <si>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</si>
  <si>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</si>
  <si>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</si>
  <si>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</si>
  <si>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</si>
  <si>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</si>
  <si>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</si>
  <si>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</si>
  <si>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</si>
  <si>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</si>
  <si>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</si>
  <si>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</si>
  <si>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</si>
  <si>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</si>
  <si>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</si>
  <si>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</si>
  <si>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</si>
  <si>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</si>
  <si>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</si>
  <si>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</si>
  <si>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</si>
  <si>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</si>
  <si>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</si>
  <si>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</si>
  <si>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</si>
  <si>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</si>
  <si>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</si>
  <si>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</si>
  <si>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</si>
  <si>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</si>
  <si>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</si>
  <si>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</si>
  <si>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</si>
  <si>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</si>
  <si>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</si>
  <si>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</si>
  <si>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</si>
  <si>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</si>
  <si>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</si>
  <si>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</si>
  <si>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</si>
  <si>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</si>
  <si>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</si>
  <si>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</si>
  <si>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</si>
  <si>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</si>
  <si>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</si>
  <si>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</si>
  <si>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</si>
  <si>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</si>
  <si>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</si>
  <si>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</si>
  <si>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</si>
  <si>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</si>
  <si>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</si>
  <si>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</si>
  <si>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</si>
  <si>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</si>
  <si>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</si>
  <si>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</si>
  <si>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</si>
  <si>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</si>
  <si>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</si>
  <si>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</si>
  <si>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</si>
  <si>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</si>
  <si>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</si>
  <si>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</si>
  <si>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</si>
  <si>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</si>
  <si>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</si>
  <si>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</si>
  <si>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</si>
  <si>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</si>
  <si>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</si>
  <si>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</si>
  <si>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</si>
  <si>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</si>
  <si>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</si>
  <si>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</si>
  <si>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</si>
  <si>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</si>
  <si>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</si>
  <si>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</si>
  <si>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</si>
  <si>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</si>
  <si>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</si>
  <si>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</si>
  <si>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</si>
  <si>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</si>
  <si>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</si>
  <si>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</si>
  <si>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</si>
  <si>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</si>
  <si>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</si>
  <si>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</si>
  <si>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</si>
  <si>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</si>
  <si>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</si>
  <si>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</si>
  <si>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</si>
  <si>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</si>
  <si>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</si>
  <si>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</si>
  <si>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</si>
  <si>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</si>
  <si>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</si>
  <si>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</si>
  <si>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</si>
  <si>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</si>
  <si>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</si>
  <si>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</si>
  <si>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</si>
  <si>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</si>
  <si>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</si>
  <si>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</si>
  <si>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</si>
  <si>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</si>
  <si>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</si>
  <si>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</si>
  <si>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</si>
  <si>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</si>
  <si>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</si>
  <si>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</si>
  <si>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</si>
  <si>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</si>
  <si>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</si>
  <si>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</si>
  <si>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</si>
  <si>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</si>
  <si>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</si>
  <si>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</si>
  <si>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</si>
  <si>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</si>
  <si>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</si>
  <si>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</si>
  <si>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</si>
  <si>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</si>
  <si>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</si>
  <si>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</si>
  <si>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</si>
  <si>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</si>
  <si>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</si>
  <si>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</si>
  <si>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</si>
  <si>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</si>
  <si>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</si>
  <si>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</si>
  <si>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</si>
  <si>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</si>
  <si>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</si>
  <si>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</si>
  <si>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</si>
  <si>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</si>
  <si>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</si>
  <si>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</si>
  <si>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</si>
  <si>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</si>
  <si>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</si>
  <si>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</si>
  <si>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</si>
  <si>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</si>
  <si>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</si>
  <si>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</si>
  <si>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</si>
  <si>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</si>
  <si>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</si>
  <si>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</si>
  <si>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</si>
  <si>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</si>
  <si>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</si>
  <si>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</si>
  <si>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</si>
  <si>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</si>
  <si>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</si>
  <si>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</si>
  <si>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</si>
  <si>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</si>
  <si>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</si>
  <si>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</si>
  <si>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</si>
  <si>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</si>
  <si>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</si>
  <si>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</si>
  <si>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</si>
  <si>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</si>
  <si>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</si>
  <si>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</si>
  <si>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</si>
  <si>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</si>
  <si>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</si>
  <si>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</si>
  <si>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</si>
  <si>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</si>
  <si>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</si>
  <si>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</si>
  <si>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</si>
  <si>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</si>
  <si>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</si>
  <si>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</si>
  <si>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</si>
  <si>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</si>
  <si>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</si>
  <si>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</si>
  <si>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</si>
  <si>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</si>
  <si>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</si>
  <si>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</si>
  <si>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</si>
  <si>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</si>
  <si>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</si>
  <si>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</si>
  <si>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</si>
  <si>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</si>
  <si>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</si>
  <si>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</si>
  <si>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</si>
  <si>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</si>
  <si>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</si>
  <si>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</si>
  <si>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</si>
  <si>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</si>
  <si>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</si>
  <si>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</si>
  <si>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</si>
  <si>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</si>
  <si>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</si>
  <si>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</si>
  <si>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</si>
  <si>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</si>
  <si>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</si>
  <si>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</si>
  <si>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</si>
  <si>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</si>
  <si>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</si>
  <si>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</si>
  <si>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</si>
  <si>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</si>
  <si>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</si>
  <si>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</si>
  <si>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</si>
  <si>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</si>
  <si>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</si>
  <si>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</si>
  <si>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</si>
  <si>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</si>
  <si>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</si>
  <si>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</si>
  <si>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</si>
  <si>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</si>
  <si>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</si>
  <si>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</si>
  <si>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</si>
  <si>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</si>
  <si>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</si>
  <si>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</si>
  <si>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</si>
  <si>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</si>
  <si>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</si>
  <si>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</si>
  <si>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</si>
  <si>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</si>
  <si>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</si>
  <si>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</si>
  <si>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</si>
  <si>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</si>
  <si>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</si>
  <si>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</si>
  <si>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</si>
  <si>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</si>
  <si>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</si>
  <si>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</si>
  <si>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</si>
  <si>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</si>
  <si>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</si>
  <si>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</si>
  <si>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</si>
  <si>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</si>
  <si>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</si>
  <si>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</si>
  <si>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</si>
  <si>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</si>
  <si>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</si>
  <si>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</si>
  <si>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</si>
  <si>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</si>
  <si>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</si>
  <si>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</si>
  <si>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</si>
  <si>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</si>
  <si>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</si>
  <si>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</si>
  <si>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</si>
  <si>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</si>
  <si>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</si>
  <si>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</si>
  <si>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</si>
  <si>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</si>
  <si>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</si>
  <si>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</si>
  <si>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</si>
  <si>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</si>
  <si>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</si>
  <si>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</si>
  <si>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</si>
  <si>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</si>
  <si>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</si>
  <si>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</si>
  <si>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</si>
  <si>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</si>
  <si>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</si>
  <si>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</si>
  <si>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</si>
  <si>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</si>
  <si>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</si>
  <si>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</si>
  <si>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</si>
  <si>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</si>
  <si>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</si>
  <si>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</si>
  <si>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</si>
  <si>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</si>
  <si>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</si>
  <si>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</si>
  <si>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</si>
  <si>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</si>
  <si>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</si>
  <si>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</si>
  <si>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</si>
  <si>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</si>
  <si>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</si>
  <si>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</si>
  <si>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</si>
  <si>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</si>
  <si>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</si>
  <si>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</si>
  <si>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</si>
  <si>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</si>
  <si>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</si>
  <si>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</si>
  <si>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</si>
  <si>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</si>
  <si>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</si>
  <si>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</si>
  <si>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</si>
  <si>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</si>
  <si>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</si>
  <si>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</si>
  <si>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</si>
  <si>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</si>
  <si>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</si>
  <si>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</si>
  <si>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</si>
  <si>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</si>
  <si>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</si>
  <si>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</si>
  <si>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</si>
  <si>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</si>
  <si>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</si>
  <si>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</si>
  <si>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</si>
  <si>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</si>
  <si>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</si>
  <si>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</si>
  <si>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</si>
  <si>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</si>
  <si>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</si>
  <si>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</si>
  <si>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</si>
  <si>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</si>
  <si>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</si>
  <si>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</si>
  <si>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</si>
  <si>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</si>
  <si>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</si>
  <si>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</si>
  <si>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</si>
  <si>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</si>
  <si>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</si>
  <si>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</si>
  <si>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</si>
  <si>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</si>
  <si>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</si>
  <si>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</si>
  <si>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</si>
  <si>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</si>
  <si>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</si>
  <si>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</si>
  <si>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</si>
  <si>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</si>
  <si>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</si>
  <si>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</si>
  <si>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</si>
  <si>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</si>
  <si>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</si>
  <si>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</si>
  <si>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</si>
  <si>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</si>
  <si>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</si>
  <si>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</si>
  <si>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</si>
  <si>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</si>
  <si>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</si>
  <si>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</si>
  <si>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</si>
  <si>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</si>
  <si>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</si>
  <si>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</si>
  <si>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</si>
  <si>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</si>
  <si>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</si>
  <si>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</si>
  <si>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</si>
  <si>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</si>
  <si>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</si>
  <si>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</si>
  <si>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</si>
  <si>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</si>
  <si>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</si>
  <si>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</si>
  <si>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</si>
  <si>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</si>
  <si>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</si>
  <si>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</si>
  <si>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</si>
  <si>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</si>
  <si>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</si>
  <si>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</si>
  <si>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</si>
  <si>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</si>
  <si>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</si>
  <si>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</si>
  <si>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</si>
  <si>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</si>
  <si>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</si>
  <si>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</si>
  <si>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</si>
  <si>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</si>
  <si>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</si>
  <si>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</si>
  <si>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</si>
  <si>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</si>
  <si>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</si>
  <si>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</si>
  <si>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</si>
  <si>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</si>
  <si>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</si>
  <si>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</si>
  <si>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</si>
  <si>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</si>
  <si>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</si>
  <si>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</si>
  <si>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</si>
  <si>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</si>
  <si>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</si>
  <si>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</si>
  <si>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</si>
  <si>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</si>
  <si>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</si>
  <si>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</si>
  <si>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</si>
  <si>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</si>
  <si>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</si>
  <si>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</si>
  <si>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</si>
  <si>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</si>
  <si>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</si>
  <si>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</si>
  <si>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</si>
  <si>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</si>
  <si>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</si>
  <si>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</si>
  <si>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</si>
  <si>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</si>
  <si>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</si>
  <si>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</si>
  <si>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</si>
  <si>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</si>
  <si>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</si>
  <si>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</si>
  <si>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</si>
  <si>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</si>
  <si>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</si>
  <si>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</si>
  <si>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</si>
  <si>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</si>
  <si>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</si>
  <si>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</si>
  <si>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</si>
  <si>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</si>
  <si>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</si>
  <si>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</si>
  <si>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</si>
  <si>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</si>
  <si>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</si>
  <si>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</si>
  <si>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</si>
  <si>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</si>
  <si>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</si>
  <si>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</si>
  <si>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</si>
  <si>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</si>
  <si>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</si>
  <si>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</si>
  <si>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</si>
  <si>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</si>
  <si>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</si>
  <si>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</si>
  <si>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</si>
  <si>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</si>
  <si>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</si>
  <si>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</si>
  <si>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</si>
  <si>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</si>
  <si>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</si>
  <si>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</si>
  <si>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</si>
  <si>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</si>
  <si>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</si>
  <si>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</si>
  <si>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</si>
  <si>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</si>
  <si>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</si>
  <si>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</si>
  <si>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</si>
  <si>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</si>
  <si>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</si>
  <si>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</si>
  <si>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</si>
  <si>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</si>
  <si>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</si>
  <si>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</si>
  <si>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</si>
  <si>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</si>
  <si>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</si>
  <si>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</si>
  <si>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</si>
  <si>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</si>
  <si>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</si>
  <si>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</si>
  <si>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</si>
  <si>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</si>
  <si>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</si>
  <si>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</si>
  <si>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</si>
  <si>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</si>
  <si>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</si>
  <si>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</si>
  <si>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</si>
  <si>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</si>
  <si>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</si>
  <si>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</si>
  <si>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</si>
  <si>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</si>
  <si>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</si>
  <si>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</si>
  <si>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</si>
  <si>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</si>
  <si>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</si>
  <si>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</si>
  <si>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</si>
  <si>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</si>
  <si>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</si>
  <si>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</si>
  <si>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</si>
  <si>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</si>
  <si>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</si>
  <si>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</si>
  <si>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</si>
  <si>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</si>
  <si>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</si>
  <si>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</si>
  <si>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</si>
  <si>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</si>
  <si>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</si>
  <si>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</si>
  <si>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</si>
  <si>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</si>
  <si>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</si>
  <si>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</si>
  <si>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</si>
  <si>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</si>
  <si>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</si>
  <si>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</si>
  <si>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</si>
  <si>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</si>
  <si>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</si>
  <si>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</si>
  <si>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</si>
  <si>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</si>
  <si>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</si>
  <si>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</si>
  <si>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</si>
  <si>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</si>
  <si>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</si>
  <si>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</si>
  <si>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</si>
  <si>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</si>
  <si>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</si>
  <si>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</si>
  <si>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</si>
  <si>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</si>
  <si>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</si>
  <si>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</si>
  <si>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</si>
  <si>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</si>
  <si>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</si>
  <si>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</si>
  <si>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</si>
  <si>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</si>
  <si>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</si>
  <si>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</si>
  <si>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</si>
  <si>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</si>
  <si>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</si>
  <si>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</si>
  <si>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</si>
  <si>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</si>
  <si>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</si>
  <si>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</si>
  <si>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</si>
  <si>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</si>
  <si>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</si>
  <si>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</si>
  <si>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</si>
  <si>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</si>
  <si>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</si>
  <si>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</si>
  <si>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</si>
  <si>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</si>
  <si>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</si>
  <si>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</si>
  <si>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</si>
  <si>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</si>
  <si>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</si>
  <si>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</si>
  <si>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</si>
  <si>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</si>
  <si>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</si>
  <si>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</si>
  <si>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</si>
  <si>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</si>
  <si>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</si>
  <si>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</si>
  <si>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</si>
  <si>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</si>
  <si>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</si>
  <si>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</si>
  <si>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</si>
  <si>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</si>
  <si>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</si>
  <si>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</si>
  <si>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</si>
  <si>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</si>
  <si>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</si>
  <si>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</si>
  <si>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</si>
  <si>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</si>
  <si>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</si>
  <si>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</si>
  <si>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</si>
  <si>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</si>
  <si>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</si>
  <si>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</si>
  <si>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</si>
  <si>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</si>
  <si>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</si>
  <si>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</si>
  <si>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</si>
  <si>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</si>
  <si>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</si>
  <si>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</si>
  <si>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</si>
  <si>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</si>
  <si>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</si>
  <si>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</si>
  <si>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</si>
  <si>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</si>
  <si>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</si>
  <si>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</si>
  <si>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</si>
  <si>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</si>
  <si>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</si>
  <si>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</si>
  <si>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</si>
  <si>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</si>
  <si>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</si>
  <si>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</si>
  <si>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</si>
  <si>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</si>
  <si>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</si>
  <si>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</si>
  <si>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</si>
  <si>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</si>
  <si>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</si>
  <si>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</si>
  <si>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</si>
  <si>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</si>
  <si>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</si>
  <si>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</si>
  <si>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</si>
  <si>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</si>
  <si>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</si>
  <si>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</si>
  <si>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</si>
  <si>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</si>
  <si>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</si>
  <si>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</si>
  <si>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</si>
  <si>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</si>
  <si>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</si>
  <si>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</si>
  <si>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</si>
  <si>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</si>
  <si>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</si>
  <si>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</si>
  <si>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</si>
  <si>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</si>
  <si>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</si>
  <si>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</si>
  <si>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</si>
  <si>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</si>
  <si>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</si>
  <si>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</si>
  <si>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</si>
  <si>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</si>
  <si>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</si>
  <si>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</si>
  <si>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</si>
  <si>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</si>
  <si>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</si>
  <si>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</si>
  <si>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</si>
  <si>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</si>
  <si>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</si>
  <si>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</si>
  <si>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</si>
  <si>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</si>
  <si>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</si>
  <si>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</si>
  <si>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</si>
  <si>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</si>
  <si>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</si>
  <si>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</si>
  <si>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</si>
  <si>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</si>
  <si>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</si>
  <si>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</si>
  <si>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</si>
  <si>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</si>
  <si>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</si>
  <si>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</si>
  <si>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</si>
  <si>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</si>
  <si>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</si>
  <si>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</si>
  <si>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</si>
  <si>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</si>
  <si>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</si>
  <si>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</si>
  <si>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</si>
  <si>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</si>
  <si>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</si>
  <si>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</si>
  <si>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</si>
  <si>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</si>
  <si>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</si>
  <si>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</si>
  <si>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</si>
  <si>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</si>
  <si>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</si>
  <si>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</si>
  <si>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</si>
  <si>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</si>
  <si>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</si>
  <si>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</si>
  <si>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</si>
  <si>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</si>
  <si>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</si>
  <si>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</si>
  <si>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</si>
  <si>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</si>
  <si>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</si>
  <si>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</si>
  <si>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</si>
  <si>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</si>
  <si>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</si>
  <si>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</si>
  <si>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</si>
  <si>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</si>
  <si>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</si>
  <si>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</si>
  <si>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</si>
  <si>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</si>
  <si>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</si>
  <si>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</si>
  <si>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</si>
  <si>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</si>
  <si>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</si>
  <si>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</si>
  <si>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</si>
  <si>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</si>
  <si>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</si>
  <si>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</si>
  <si>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</si>
  <si>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</si>
  <si>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</si>
  <si>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</si>
  <si>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</si>
  <si>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</si>
  <si>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</si>
  <si>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</si>
  <si>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</si>
  <si>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</si>
  <si>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</si>
  <si>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</si>
  <si>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</si>
  <si>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</si>
  <si>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</si>
  <si>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</si>
  <si>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</si>
  <si>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</si>
  <si>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</si>
  <si>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</si>
  <si>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</si>
  <si>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</si>
  <si>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</si>
  <si>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</si>
  <si>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</si>
  <si>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</si>
  <si>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</si>
  <si>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</si>
  <si>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</si>
  <si>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</si>
  <si>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</si>
  <si>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</si>
  <si>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</si>
  <si>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</si>
  <si>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</si>
  <si>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</si>
  <si>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</si>
  <si>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</si>
  <si>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</si>
  <si>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</si>
  <si>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</si>
  <si>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</si>
  <si>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</si>
  <si>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</si>
  <si>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</si>
  <si>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</si>
  <si>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</si>
  <si>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</si>
  <si>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</si>
  <si>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</si>
  <si>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</si>
  <si>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</si>
  <si>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</si>
  <si>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</si>
  <si>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</si>
  <si>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</si>
  <si>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</si>
  <si>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</si>
  <si>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</si>
  <si>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</si>
  <si>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</si>
  <si>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</si>
  <si>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</si>
  <si>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</si>
  <si>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</si>
  <si>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</si>
  <si>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</si>
  <si>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</si>
  <si>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</si>
  <si>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</si>
  <si>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</si>
  <si>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</si>
  <si>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</si>
  <si>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</si>
  <si>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</si>
  <si>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</si>
  <si>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</si>
  <si>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</si>
  <si>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</si>
  <si>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</si>
  <si>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</si>
  <si>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</si>
  <si>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</si>
  <si>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</si>
  <si>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</si>
  <si>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</si>
  <si>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</si>
  <si>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</si>
  <si>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</si>
  <si>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</si>
  <si>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</si>
  <si>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</si>
  <si>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</si>
  <si>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</si>
  <si>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</si>
  <si>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</si>
  <si>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</si>
  <si>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</si>
  <si>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</si>
  <si>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</si>
  <si>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</si>
  <si>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</si>
  <si>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</si>
  <si>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</si>
  <si>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</si>
  <si>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</si>
  <si>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</si>
  <si>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</si>
  <si>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</si>
  <si>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</si>
  <si>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</si>
  <si>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</si>
  <si>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</si>
  <si>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</si>
  <si>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</si>
  <si>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</si>
  <si>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</si>
  <si>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</si>
  <si>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</si>
  <si>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</si>
  <si>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</si>
  <si>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</si>
  <si>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</si>
  <si>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</si>
  <si>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</si>
  <si>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</si>
  <si>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</si>
  <si>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</si>
  <si>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</si>
  <si>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</si>
  <si>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</si>
  <si>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</si>
  <si>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</si>
  <si>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</si>
  <si>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</si>
  <si>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</si>
  <si>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</si>
  <si>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</si>
  <si>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</si>
  <si>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</si>
  <si>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</si>
  <si>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</si>
  <si>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</si>
  <si>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</si>
  <si>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</si>
  <si>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</si>
  <si>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</si>
  <si>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</si>
  <si>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</si>
  <si>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</si>
  <si>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</si>
  <si>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</si>
  <si>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</si>
  <si>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</si>
  <si>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</si>
  <si>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</si>
  <si>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</si>
  <si>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</si>
  <si>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</si>
  <si>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</si>
  <si>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</si>
  <si>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</si>
  <si>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</si>
  <si>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</si>
  <si>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</si>
  <si>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</si>
  <si>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</si>
  <si>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</si>
  <si>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</si>
  <si>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</si>
  <si>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</si>
  <si>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</si>
  <si>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</si>
  <si>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</si>
  <si>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</si>
  <si>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</si>
  <si>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</si>
  <si>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</si>
  <si>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</si>
  <si>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</si>
  <si>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</si>
  <si>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</si>
  <si>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</si>
  <si>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</si>
  <si>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</si>
  <si>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</si>
  <si>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</si>
  <si>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</si>
  <si>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</si>
  <si>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</si>
  <si>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</si>
  <si>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</si>
  <si>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</si>
  <si>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</si>
  <si>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</si>
  <si>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</si>
  <si>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</si>
  <si>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</si>
  <si>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</si>
  <si>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</si>
  <si>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</si>
  <si>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</si>
  <si>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</si>
  <si>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</si>
  <si>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</si>
  <si>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</si>
  <si>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</si>
  <si>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</si>
  <si>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</si>
  <si>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</si>
  <si>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</si>
  <si>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</si>
  <si>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</si>
  <si>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</si>
  <si>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</si>
  <si>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</si>
  <si>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</si>
  <si>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</si>
  <si>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</si>
  <si>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</si>
  <si>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</si>
  <si>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</si>
  <si>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</si>
  <si>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</si>
  <si>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</si>
  <si>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</si>
  <si>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</si>
  <si>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</si>
  <si>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</si>
  <si>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</si>
  <si>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</si>
  <si>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</si>
  <si>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</si>
  <si>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</si>
  <si>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</si>
  <si>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</si>
  <si>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</si>
  <si>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</si>
  <si>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</si>
  <si>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</si>
  <si>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</si>
  <si>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</si>
  <si>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</si>
  <si>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</si>
  <si>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</si>
  <si>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</si>
  <si>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</si>
  <si>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</si>
  <si>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</si>
  <si>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</si>
  <si>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</si>
  <si>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</si>
  <si>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</si>
  <si>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</si>
  <si>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</si>
  <si>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</si>
  <si>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</si>
  <si>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</si>
  <si>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</si>
  <si>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</si>
  <si>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</si>
  <si>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</si>
  <si>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</si>
  <si>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</si>
  <si>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</si>
  <si>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</si>
  <si>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</si>
  <si>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</si>
  <si>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</si>
  <si>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</si>
  <si>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</si>
  <si>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</si>
  <si>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</si>
  <si>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</si>
  <si>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</si>
  <si>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</si>
  <si>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</si>
  <si>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</si>
  <si>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</si>
  <si>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</si>
  <si>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</si>
  <si>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</si>
  <si>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</si>
  <si>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</si>
  <si>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</si>
  <si>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</si>
  <si>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</si>
  <si>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</si>
  <si>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</si>
  <si>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</si>
  <si>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</si>
  <si>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</si>
  <si>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</si>
  <si>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</si>
  <si>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</si>
  <si>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</si>
  <si>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</si>
  <si>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</si>
  <si>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</si>
  <si>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</si>
  <si>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</si>
  <si>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</si>
  <si>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</si>
  <si>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</si>
  <si>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</si>
  <si>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</si>
  <si>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</si>
  <si>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</si>
  <si>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</si>
  <si>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</si>
  <si>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</si>
  <si>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</si>
  <si>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</si>
  <si>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</si>
  <si>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</si>
  <si>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</si>
  <si>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</si>
  <si>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</si>
  <si>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</si>
  <si>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</si>
  <si>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</si>
  <si>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</si>
  <si>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</si>
  <si>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</si>
  <si>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</si>
  <si>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</si>
  <si>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</si>
  <si>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</si>
  <si>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</si>
  <si>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</si>
  <si>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</si>
  <si>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</si>
  <si>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</si>
  <si>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</si>
  <si>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</si>
  <si>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</si>
  <si>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</si>
  <si>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</si>
  <si>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</si>
  <si>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</si>
  <si>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</si>
  <si>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</si>
  <si>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</si>
  <si>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</si>
  <si>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</si>
  <si>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</si>
  <si>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</si>
  <si>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</si>
  <si>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</si>
  <si>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</si>
  <si>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</si>
  <si>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</si>
  <si>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</si>
  <si>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</si>
  <si>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</si>
  <si>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</si>
  <si>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</si>
  <si>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</si>
  <si>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</si>
  <si>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</si>
  <si>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</si>
  <si>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</si>
  <si>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</si>
  <si>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</si>
  <si>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</si>
  <si>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</si>
  <si>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</si>
  <si>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</si>
  <si>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</si>
  <si>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</si>
  <si>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</si>
  <si>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</si>
  <si>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</si>
  <si>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</si>
  <si>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</si>
  <si>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</si>
  <si>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</si>
  <si>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</si>
  <si>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</si>
  <si>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</si>
  <si>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</si>
  <si>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</si>
  <si>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</si>
  <si>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</si>
  <si>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</si>
  <si>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</si>
  <si>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</si>
  <si>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</si>
  <si>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</si>
  <si>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</si>
  <si>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</si>
  <si>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</si>
  <si>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</si>
  <si>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</si>
  <si>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</si>
  <si>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</si>
  <si>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</si>
  <si>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</si>
  <si>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</si>
  <si>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</si>
  <si>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</si>
  <si>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</si>
  <si>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</si>
  <si>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</si>
  <si>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</si>
  <si>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</si>
  <si>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</si>
  <si>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</si>
  <si>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</si>
  <si>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</si>
  <si>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</si>
  <si>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</si>
  <si>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</si>
  <si>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</si>
  <si>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</si>
  <si>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</si>
  <si>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</si>
  <si>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</si>
  <si>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</si>
  <si>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</si>
  <si>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</si>
  <si>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</si>
  <si>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</si>
  <si>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</si>
  <si>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</si>
  <si>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</si>
  <si>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</si>
  <si>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</si>
  <si>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</si>
  <si>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</si>
  <si>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</si>
  <si>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</si>
  <si>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</si>
  <si>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</si>
  <si>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</si>
  <si>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</si>
  <si>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</si>
  <si>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</si>
  <si>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</si>
  <si>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</si>
  <si>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</si>
  <si>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</si>
  <si>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</si>
  <si>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</si>
  <si>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</si>
  <si>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</si>
  <si>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</si>
  <si>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</si>
  <si>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</si>
  <si>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</si>
  <si>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</si>
  <si>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</si>
  <si>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</si>
  <si>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</si>
  <si>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</si>
  <si>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</si>
  <si>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</si>
  <si>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</si>
  <si>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</si>
  <si>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</si>
  <si>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</si>
  <si>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</si>
  <si>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</si>
  <si>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</si>
  <si>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</si>
  <si>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</si>
  <si>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</si>
  <si>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</si>
  <si>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</si>
  <si>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</si>
  <si>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</si>
  <si>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</si>
  <si>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</si>
  <si>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</si>
  <si>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</si>
  <si>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</si>
  <si>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</si>
  <si>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</si>
  <si>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</si>
  <si>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</si>
  <si>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</si>
  <si>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</si>
  <si>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</si>
  <si>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</si>
  <si>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</si>
  <si>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</si>
  <si>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</si>
  <si>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</si>
  <si>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</si>
  <si>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</si>
  <si>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</si>
  <si>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</si>
  <si>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</si>
  <si>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</si>
  <si>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</si>
  <si>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</si>
  <si>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</si>
  <si>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</si>
  <si>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</si>
  <si>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</si>
  <si>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</si>
  <si>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</si>
  <si>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</si>
  <si>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</si>
  <si>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</si>
  <si>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</si>
  <si>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</si>
  <si>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</si>
  <si>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</si>
  <si>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</si>
  <si>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</si>
  <si>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</si>
  <si>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</si>
  <si>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</si>
  <si>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</si>
  <si>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</si>
  <si>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</si>
  <si>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</si>
  <si>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</si>
  <si>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</si>
  <si>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</si>
  <si>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</si>
  <si>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</si>
  <si>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</si>
  <si>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</si>
  <si>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</si>
  <si>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</si>
  <si>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</si>
  <si>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</si>
  <si>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</si>
  <si>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</si>
  <si>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</si>
  <si>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</si>
  <si>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</si>
  <si>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</si>
  <si>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</si>
  <si>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</si>
  <si>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</si>
  <si>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</si>
  <si>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</si>
  <si>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</si>
  <si>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</si>
  <si>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</si>
  <si>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</si>
  <si>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</si>
  <si>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</si>
  <si>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</si>
  <si>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</si>
  <si>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</si>
  <si>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</si>
  <si>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</si>
  <si>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</si>
  <si>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</si>
  <si>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</si>
  <si>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</si>
  <si>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</si>
  <si>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</si>
  <si>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</si>
  <si>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</si>
  <si>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</si>
  <si>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</si>
  <si>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</si>
  <si>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</si>
  <si>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</si>
  <si>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</si>
  <si>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</si>
  <si>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</si>
  <si>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</si>
  <si>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</si>
  <si>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</si>
  <si>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</si>
  <si>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</si>
  <si>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</si>
  <si>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</si>
  <si>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</si>
  <si>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</si>
  <si>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</si>
  <si>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</si>
  <si>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</si>
  <si>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</si>
  <si>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</si>
  <si>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</si>
  <si>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</si>
  <si>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</si>
  <si>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</si>
  <si>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</si>
  <si>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</si>
  <si>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</si>
  <si>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</si>
  <si>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</si>
  <si>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</si>
  <si>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</si>
  <si>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</si>
  <si>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</si>
  <si>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</si>
  <si>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</si>
  <si>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</si>
  <si>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</si>
  <si>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</si>
  <si>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</si>
  <si>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</si>
  <si>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</si>
  <si>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</si>
  <si>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</si>
  <si>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</si>
  <si>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</si>
  <si>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</si>
  <si>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</si>
  <si>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</si>
  <si>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</si>
  <si>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</si>
  <si>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</si>
  <si>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</si>
  <si>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</si>
  <si>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</si>
  <si>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</si>
  <si>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</si>
  <si>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</si>
  <si>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</si>
  <si>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</si>
  <si>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</si>
  <si>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</si>
  <si>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</si>
  <si>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</si>
  <si>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</si>
  <si>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</si>
  <si>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</si>
  <si>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</si>
  <si>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</si>
  <si>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</si>
  <si>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</si>
  <si>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</si>
  <si>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</si>
  <si>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</si>
  <si>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</si>
  <si>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</si>
  <si>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</si>
  <si>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</si>
  <si>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</si>
  <si>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</si>
  <si>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</si>
  <si>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</si>
  <si>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</si>
  <si>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</si>
  <si>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</si>
  <si>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</si>
  <si>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</si>
  <si>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</si>
  <si>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</si>
  <si>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</si>
  <si>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</si>
  <si>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</si>
  <si>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</si>
  <si>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</si>
  <si>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</si>
  <si>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</si>
  <si>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</si>
  <si>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</si>
  <si>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</si>
  <si>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</si>
  <si>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</si>
  <si>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</si>
  <si>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</si>
  <si>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</si>
  <si>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</si>
  <si>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</si>
  <si>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</si>
  <si>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</si>
  <si>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</si>
  <si>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</si>
  <si>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</si>
  <si>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</si>
  <si>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</si>
  <si>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</si>
  <si>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</si>
  <si>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</si>
  <si>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</si>
  <si>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</si>
  <si>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</si>
  <si>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</si>
  <si>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</si>
  <si>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</si>
  <si>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</si>
  <si>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</si>
  <si>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</si>
  <si>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</si>
  <si>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</si>
  <si>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</si>
  <si>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</si>
  <si>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</si>
  <si>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</si>
  <si>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</si>
  <si>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</si>
  <si>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</si>
  <si>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</si>
  <si>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</si>
  <si>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</si>
  <si>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</si>
  <si>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</si>
  <si>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</si>
  <si>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</si>
  <si>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</si>
  <si>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</si>
  <si>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</si>
  <si>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</si>
  <si>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</si>
  <si>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</si>
  <si>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</si>
  <si>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</si>
  <si>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</si>
  <si>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</si>
  <si>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</si>
  <si>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</si>
  <si>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</si>
  <si>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</si>
  <si>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</si>
  <si>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</si>
  <si>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</si>
  <si>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</si>
  <si>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</si>
  <si>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</si>
  <si>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</si>
  <si>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</si>
  <si>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</si>
  <si>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</si>
  <si>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</si>
  <si>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</si>
  <si>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</si>
  <si>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</si>
  <si>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</si>
  <si>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</si>
  <si>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</si>
  <si>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</si>
  <si>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</si>
  <si>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</si>
  <si>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</si>
  <si>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</si>
  <si>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</si>
  <si>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</si>
  <si>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</si>
  <si>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</si>
  <si>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</si>
  <si>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</si>
  <si>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</si>
  <si>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</si>
  <si>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</si>
  <si>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</si>
  <si>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</si>
  <si>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</si>
  <si>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</si>
  <si>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</si>
  <si>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</si>
  <si>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</si>
  <si>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</si>
  <si>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</si>
  <si>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</si>
  <si>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</si>
  <si>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</si>
  <si>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</si>
  <si>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</si>
  <si>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</si>
  <si>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</si>
  <si>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</si>
  <si>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</si>
  <si>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</si>
  <si>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</si>
  <si>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</si>
  <si>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</si>
  <si>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</si>
  <si>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</si>
  <si>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</si>
  <si>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</si>
  <si>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</si>
  <si>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</si>
  <si>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</si>
  <si>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</si>
  <si>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</si>
  <si>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</si>
  <si>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</si>
  <si>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</si>
  <si>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</si>
  <si>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</si>
  <si>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</si>
  <si>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</si>
  <si>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</si>
  <si>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</si>
  <si>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</si>
  <si>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</si>
  <si>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</si>
  <si>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</si>
  <si>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</si>
  <si>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</si>
  <si>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</si>
  <si>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</si>
  <si>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</si>
  <si>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</si>
  <si>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</si>
  <si>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</si>
  <si>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</si>
  <si>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</si>
  <si>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</si>
  <si>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</si>
  <si>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</si>
  <si>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</si>
  <si>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</si>
  <si>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</si>
  <si>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</si>
  <si>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</si>
  <si>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</si>
  <si>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</si>
  <si>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</si>
  <si>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</si>
  <si>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</si>
  <si>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</si>
  <si>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</si>
  <si>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</si>
  <si>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</si>
  <si>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</si>
  <si>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</si>
  <si>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</si>
  <si>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</si>
  <si>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</si>
  <si>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</si>
  <si>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</si>
  <si>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</si>
  <si>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</si>
  <si>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</si>
  <si>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</si>
  <si>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</si>
  <si>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</si>
  <si>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</si>
  <si>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</si>
  <si>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</si>
  <si>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</si>
  <si>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</si>
  <si>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</si>
  <si>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</si>
  <si>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</si>
  <si>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</si>
  <si>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</si>
  <si>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</si>
  <si>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</si>
  <si>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</si>
  <si>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</si>
  <si>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</si>
  <si>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</si>
  <si>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</si>
  <si>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</si>
  <si>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</si>
  <si>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</si>
  <si>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</si>
  <si>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</si>
  <si>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</si>
  <si>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</si>
  <si>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</si>
  <si>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</si>
  <si>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</si>
  <si>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</si>
  <si>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</si>
  <si>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</si>
  <si>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</si>
  <si>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</si>
  <si>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</si>
  <si>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</si>
  <si>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</si>
  <si>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</si>
  <si>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</si>
  <si>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</si>
  <si>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</si>
  <si>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</si>
  <si>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</si>
  <si>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</si>
  <si>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</si>
  <si>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</si>
  <si>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</si>
  <si>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</si>
  <si>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</si>
  <si>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</si>
  <si>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</si>
  <si>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</si>
  <si>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</si>
  <si>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</si>
  <si>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</si>
  <si>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</si>
  <si>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</si>
  <si>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</si>
  <si>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</si>
  <si>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</si>
  <si>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</si>
  <si>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</si>
  <si>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</si>
  <si>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</si>
  <si>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</si>
  <si>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</si>
  <si>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</si>
  <si>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</si>
  <si>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</si>
  <si>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</si>
  <si>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</si>
  <si>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</si>
  <si>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</si>
  <si>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</si>
  <si>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</si>
  <si>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</si>
  <si>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</si>
  <si>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</si>
  <si>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</si>
  <si>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</si>
  <si>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</si>
  <si>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</si>
  <si>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</si>
  <si>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</si>
  <si>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</si>
  <si>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</si>
  <si>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</si>
  <si>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</si>
  <si>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</si>
  <si>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</si>
  <si>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</si>
  <si>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</si>
  <si>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</si>
  <si>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</si>
  <si>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</si>
  <si>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</si>
  <si>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</si>
  <si>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</si>
  <si>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</si>
  <si>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</si>
  <si>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</si>
  <si>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</si>
  <si>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</si>
  <si>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</si>
  <si>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</si>
  <si>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</si>
  <si>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</si>
  <si>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</si>
  <si>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</si>
  <si>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</si>
  <si>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</si>
  <si>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</si>
  <si>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</si>
  <si>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</si>
  <si>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</si>
  <si>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</si>
  <si>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</si>
  <si>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</si>
  <si>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</si>
  <si>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</si>
  <si>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</si>
  <si>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</si>
  <si>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</si>
  <si>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</si>
  <si>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</si>
  <si>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</si>
  <si>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</si>
  <si>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</si>
  <si>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</si>
  <si>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</si>
  <si>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</si>
  <si>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</si>
  <si>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</si>
  <si>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</si>
  <si>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</si>
  <si>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</si>
  <si>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</si>
  <si>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</si>
  <si>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</si>
  <si>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</si>
  <si>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</si>
  <si>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</si>
  <si>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</si>
  <si>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</si>
  <si>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</si>
  <si>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</si>
  <si>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</si>
  <si>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</si>
  <si>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</si>
  <si>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</si>
  <si>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</si>
  <si>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</si>
  <si>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</si>
  <si>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</si>
  <si>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</si>
  <si>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</si>
  <si>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</si>
  <si>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</si>
  <si>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</si>
  <si>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</si>
  <si>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</si>
  <si>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</si>
  <si>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</si>
  <si>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</si>
  <si>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</si>
  <si>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</si>
  <si>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</si>
  <si>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</si>
  <si>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</si>
  <si>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</si>
  <si>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</si>
  <si>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</si>
  <si>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</si>
  <si>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</si>
  <si>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</si>
  <si>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</si>
  <si>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</si>
  <si>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</si>
  <si>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</si>
  <si>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</si>
  <si>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</si>
  <si>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</si>
  <si>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</si>
  <si>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</si>
  <si>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</si>
  <si>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</si>
  <si>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</si>
  <si>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</si>
  <si>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</si>
  <si>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</si>
  <si>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</si>
  <si>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</si>
  <si>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</si>
  <si>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</si>
  <si>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</si>
  <si>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</si>
  <si>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</si>
  <si>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</si>
  <si>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</si>
  <si>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</si>
  <si>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</si>
  <si>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</si>
  <si>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</si>
  <si>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</si>
  <si>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</si>
  <si>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</si>
  <si>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</si>
  <si>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</si>
  <si>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</si>
  <si>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</si>
  <si>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</si>
  <si>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</si>
  <si>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</si>
  <si>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</si>
  <si>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</si>
  <si>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</si>
  <si>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</si>
  <si>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</si>
  <si>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</si>
  <si>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</si>
  <si>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</si>
  <si>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</si>
  <si>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</si>
  <si>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</si>
  <si>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</si>
  <si>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</si>
  <si>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</si>
  <si>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</si>
  <si>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</si>
  <si>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</si>
  <si>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</si>
  <si>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</si>
  <si>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</si>
  <si>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</si>
  <si>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</si>
  <si>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</si>
  <si>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</si>
  <si>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</si>
  <si>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</si>
  <si>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</si>
  <si>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</si>
  <si>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</si>
  <si>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</si>
  <si>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</si>
  <si>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</si>
  <si>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</si>
  <si>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</si>
  <si>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</si>
  <si>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</si>
  <si>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</si>
  <si>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</si>
  <si>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</si>
  <si>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</si>
  <si>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</si>
  <si>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</si>
  <si>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</si>
  <si>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</si>
  <si>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</si>
  <si>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</si>
  <si>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</si>
  <si>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</si>
  <si>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</si>
  <si>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</si>
  <si>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</si>
  <si>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</si>
  <si>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</si>
  <si>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</si>
  <si>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</si>
  <si>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</si>
  <si>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</si>
  <si>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</si>
  <si>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</si>
  <si>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</si>
  <si>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</si>
  <si>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</si>
  <si>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</si>
  <si>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</si>
  <si>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</si>
  <si>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</si>
  <si>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</si>
  <si>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</si>
  <si>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</si>
  <si>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</si>
  <si>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</si>
  <si>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</si>
  <si>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</si>
  <si>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</si>
  <si>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</si>
  <si>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</si>
  <si>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</si>
  <si>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</si>
  <si>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</si>
  <si>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</si>
  <si>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</si>
  <si>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</si>
  <si>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</si>
  <si>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</si>
  <si>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</si>
  <si>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</si>
  <si>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</si>
  <si>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</si>
  <si>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</si>
  <si>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</si>
  <si>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</si>
  <si>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</si>
  <si>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</si>
  <si>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</si>
  <si>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</si>
  <si>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</si>
  <si>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</si>
  <si>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</si>
  <si>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</si>
  <si>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</si>
  <si>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</si>
  <si>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</si>
  <si>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</si>
  <si>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</si>
  <si>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</si>
  <si>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</si>
  <si>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</si>
  <si>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</si>
  <si>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</si>
  <si>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</si>
  <si>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</si>
  <si>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</si>
  <si>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</si>
  <si>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</si>
  <si>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</si>
  <si>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</si>
  <si>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</si>
  <si>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</si>
  <si>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</si>
  <si>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</si>
  <si>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</si>
  <si>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</si>
  <si>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</si>
  <si>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</si>
  <si>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</si>
  <si>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</si>
  <si>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</si>
  <si>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</si>
  <si>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</si>
  <si>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</si>
  <si>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</si>
  <si>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</si>
  <si>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</si>
  <si>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</si>
  <si>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</si>
  <si>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</si>
  <si>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</si>
  <si>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</si>
  <si>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</si>
  <si>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</si>
  <si>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</si>
  <si>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</si>
  <si>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</si>
  <si>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</si>
  <si>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</si>
  <si>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</si>
  <si>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</si>
  <si>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</si>
  <si>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</si>
  <si>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</si>
  <si>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</si>
  <si>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</si>
  <si>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</si>
  <si>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</si>
  <si>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</si>
  <si>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</si>
  <si>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</si>
  <si>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</si>
  <si>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</si>
  <si>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</si>
  <si>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</si>
  <si>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</si>
  <si>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</si>
  <si>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</si>
  <si>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</si>
  <si>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</si>
  <si>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</si>
  <si>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</si>
  <si>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</si>
  <si>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</si>
  <si>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</si>
  <si>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</si>
  <si>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</si>
  <si>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</si>
  <si>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</si>
  <si>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</si>
  <si>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</si>
  <si>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</si>
  <si>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</si>
  <si>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</si>
  <si>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</si>
  <si>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</si>
  <si>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</si>
  <si>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</si>
  <si>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</si>
  <si>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</si>
  <si>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</si>
  <si>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</si>
  <si>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</si>
  <si>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</si>
  <si>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</si>
  <si>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</si>
  <si>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</si>
  <si>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</si>
  <si>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</si>
  <si>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</si>
  <si>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</si>
  <si>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</si>
  <si>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</si>
  <si>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</si>
  <si>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</si>
  <si>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</si>
  <si>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</si>
  <si>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</si>
  <si>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</si>
  <si>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</si>
  <si>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</si>
  <si>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</si>
  <si>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</si>
  <si>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</si>
  <si>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</si>
  <si>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</si>
  <si>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</si>
  <si>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</si>
  <si>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</si>
  <si>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</si>
  <si>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</si>
  <si>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</si>
  <si>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</si>
  <si>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</si>
  <si>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</si>
  <si>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</si>
  <si>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</si>
  <si>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</si>
  <si>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</si>
  <si>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</si>
  <si>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</si>
  <si>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</si>
  <si>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</si>
  <si>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</si>
  <si>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</si>
  <si>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</si>
  <si>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</si>
  <si>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</si>
  <si>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</si>
  <si>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</si>
  <si>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</si>
  <si>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</si>
  <si>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</si>
  <si>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</si>
  <si>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</si>
  <si>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</si>
  <si>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</si>
  <si>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</si>
  <si>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</si>
  <si>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</si>
  <si>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</si>
  <si>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</si>
  <si>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</si>
  <si>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</si>
  <si>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</si>
  <si>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</si>
  <si>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</si>
  <si>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</si>
  <si>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</si>
  <si>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</si>
  <si>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</si>
  <si>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</si>
  <si>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</si>
  <si>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</si>
  <si>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</si>
  <si>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</si>
  <si>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</si>
  <si>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</si>
  <si>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</si>
  <si>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</si>
  <si>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</si>
  <si>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</si>
  <si>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</si>
  <si>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</si>
  <si>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</si>
  <si>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</si>
  <si>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</si>
  <si>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</si>
  <si>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</si>
  <si>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</si>
  <si>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</si>
  <si>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</si>
  <si>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</si>
  <si>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</si>
  <si>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</si>
  <si>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</si>
  <si>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</si>
  <si>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</si>
  <si>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</si>
  <si>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</si>
  <si>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</si>
  <si>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</si>
  <si>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</si>
  <si>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</si>
  <si>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</si>
  <si>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</si>
  <si>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</si>
  <si>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</si>
  <si>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</si>
  <si>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</si>
  <si>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</si>
  <si>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</si>
  <si>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</si>
  <si>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</si>
  <si>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</si>
  <si>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</si>
  <si>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</si>
  <si>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</si>
  <si>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</si>
  <si>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</si>
  <si>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</si>
  <si>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</si>
  <si>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</si>
  <si>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</si>
  <si>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</si>
  <si>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</si>
  <si>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</si>
  <si>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</si>
  <si>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</si>
  <si>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</si>
  <si>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</si>
  <si>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</si>
  <si>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</si>
  <si>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</si>
  <si>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</si>
  <si>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</si>
  <si>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</si>
  <si>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</si>
  <si>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</si>
  <si>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</si>
  <si>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</si>
  <si>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</si>
  <si>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</si>
  <si>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</si>
  <si>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</si>
  <si>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</si>
  <si>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</si>
  <si>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</si>
  <si>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</si>
  <si>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</si>
  <si>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</si>
  <si>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</si>
  <si>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</si>
  <si>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</si>
  <si>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</si>
  <si>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</si>
  <si>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</si>
  <si>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</si>
  <si>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</si>
  <si>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</si>
  <si>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</si>
  <si>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</si>
  <si>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</si>
  <si>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</si>
  <si>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</si>
  <si>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</si>
  <si>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</si>
  <si>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</si>
  <si>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</si>
  <si>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</si>
  <si>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</si>
  <si>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</si>
  <si>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</si>
  <si>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</si>
  <si>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</si>
  <si>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</si>
  <si>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</si>
  <si>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</si>
  <si>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</si>
  <si>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</si>
  <si>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</si>
  <si>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</si>
  <si>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</si>
  <si>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</si>
  <si>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</si>
  <si>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</si>
  <si>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</si>
  <si>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</si>
  <si>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</si>
  <si>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</si>
  <si>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</si>
  <si>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</si>
  <si>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</si>
  <si>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</si>
  <si>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</si>
  <si>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</si>
  <si>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</si>
  <si>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</si>
  <si>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</si>
  <si>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</si>
  <si>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</si>
  <si>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</si>
  <si>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</si>
  <si>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</si>
  <si>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</si>
  <si>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</si>
  <si>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</si>
  <si>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</si>
  <si>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</si>
  <si>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</si>
  <si>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</si>
  <si>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</si>
  <si>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</si>
  <si>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</si>
  <si>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</si>
  <si>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</si>
  <si>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</si>
  <si>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</si>
  <si>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</si>
  <si>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</si>
  <si>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</si>
  <si>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</si>
  <si>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</si>
  <si>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</si>
  <si>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</si>
  <si>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</si>
  <si>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</si>
  <si>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</si>
  <si>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</si>
  <si>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</si>
  <si>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</si>
  <si>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</si>
  <si>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</si>
  <si>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</si>
  <si>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</si>
  <si>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</si>
  <si>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</si>
  <si>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</si>
  <si>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</si>
  <si>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</si>
  <si>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</si>
  <si>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</si>
  <si>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</si>
  <si>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</si>
  <si>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</si>
  <si>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</si>
  <si>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</si>
  <si>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</si>
  <si>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</si>
  <si>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</si>
  <si>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</si>
  <si>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</si>
  <si>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</si>
  <si>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</si>
  <si>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</si>
  <si>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</si>
  <si>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</si>
  <si>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</si>
  <si>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</si>
  <si>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</si>
  <si>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</si>
  <si>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</si>
  <si>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</si>
  <si>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</si>
  <si>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</si>
  <si>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</si>
  <si>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</si>
  <si>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</si>
  <si>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</si>
  <si>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</si>
  <si>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</si>
  <si>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</si>
  <si>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</si>
  <si>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</si>
  <si>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</si>
  <si>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</si>
  <si>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</si>
  <si>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</si>
  <si>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</si>
  <si>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</si>
  <si>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</si>
  <si>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</si>
  <si>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</si>
  <si>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</si>
  <si>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</si>
  <si>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</si>
  <si>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</si>
  <si>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</si>
  <si>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</si>
  <si>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</si>
  <si>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</si>
  <si>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</si>
  <si>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</si>
  <si>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</si>
  <si>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</si>
  <si>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</si>
  <si>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</si>
  <si>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</si>
  <si>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</si>
  <si>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</si>
  <si>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</si>
  <si>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</si>
  <si>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</si>
  <si>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</si>
  <si>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</si>
  <si>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</si>
  <si>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</si>
  <si>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</si>
  <si>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</si>
  <si>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</si>
  <si>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</si>
  <si>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</si>
  <si>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</si>
  <si>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</si>
  <si>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</si>
  <si>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</si>
  <si>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</si>
  <si>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</si>
  <si>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</si>
  <si>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</si>
  <si>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</si>
  <si>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</si>
  <si>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</si>
  <si>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</si>
  <si>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</si>
  <si>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</si>
  <si>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</si>
  <si>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</si>
  <si>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</si>
  <si>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</si>
  <si>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</si>
  <si>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</si>
  <si>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</si>
  <si>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</si>
  <si>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</si>
  <si>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</si>
  <si>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</si>
  <si>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</si>
  <si>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</si>
  <si>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</si>
  <si>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</si>
  <si>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</si>
  <si>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</si>
  <si>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</si>
  <si>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</si>
  <si>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</si>
  <si>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</si>
  <si>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</si>
  <si>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</si>
  <si>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</si>
  <si>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</si>
  <si>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</si>
  <si>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</si>
  <si>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</si>
  <si>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</si>
  <si>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</si>
  <si>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</si>
  <si>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</si>
  <si>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</si>
  <si>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</si>
  <si>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</si>
  <si>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</si>
  <si>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</si>
  <si>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</si>
  <si>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</si>
  <si>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</si>
  <si>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</si>
  <si>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</si>
  <si>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</si>
  <si>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</si>
  <si>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</si>
  <si>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</si>
  <si>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</si>
  <si>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</si>
  <si>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</si>
  <si>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</si>
  <si>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</si>
  <si>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</si>
  <si>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</si>
  <si>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</si>
  <si>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</si>
  <si>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</si>
  <si>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</si>
  <si>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</si>
  <si>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</si>
  <si>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</si>
  <si>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</si>
  <si>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</si>
  <si>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</si>
  <si>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</si>
  <si>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</si>
  <si>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</si>
  <si>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</si>
  <si>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</si>
  <si>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</si>
  <si>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</si>
  <si>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</si>
  <si>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</si>
  <si>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</si>
  <si>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</si>
  <si>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</si>
  <si>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</si>
  <si>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</si>
  <si>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</si>
  <si>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</si>
  <si>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</si>
  <si>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</si>
  <si>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</si>
  <si>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</si>
  <si>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</si>
  <si>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</si>
  <si>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</si>
  <si>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</si>
  <si>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</si>
  <si>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</si>
  <si>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</si>
  <si>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</si>
  <si>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</si>
  <si>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</si>
  <si>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</si>
  <si>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</si>
  <si>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</si>
  <si>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</si>
  <si>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</si>
  <si>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</si>
  <si>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</si>
  <si>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</si>
  <si>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</si>
  <si>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</si>
  <si>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</si>
  <si>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</si>
  <si>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</si>
  <si>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</si>
  <si>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</si>
  <si>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</si>
  <si>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</si>
  <si>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</si>
  <si>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</si>
  <si>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</si>
  <si>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</si>
  <si>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</si>
  <si>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</si>
  <si>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</si>
  <si>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</si>
  <si>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</si>
  <si>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</si>
  <si>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</si>
  <si>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</si>
  <si>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</si>
  <si>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</si>
  <si>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</si>
  <si>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</si>
  <si>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</si>
  <si>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</si>
  <si>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</si>
  <si>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</si>
  <si>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</si>
  <si>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</si>
  <si>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</si>
  <si>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</si>
  <si>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</si>
  <si>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</si>
  <si>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</si>
  <si>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</si>
  <si>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</si>
  <si>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</si>
  <si>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</si>
  <si>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</si>
  <si>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</si>
  <si>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</si>
  <si>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</si>
  <si>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</si>
  <si>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</si>
  <si>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</si>
  <si>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</si>
  <si>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</si>
  <si>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</si>
  <si>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</si>
  <si>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</si>
  <si>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</si>
  <si>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</si>
  <si>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</si>
  <si>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</si>
  <si>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</si>
  <si>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</si>
  <si>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</si>
  <si>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</si>
  <si>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</si>
  <si>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</si>
  <si>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</si>
  <si>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</si>
  <si>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</si>
  <si>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</si>
  <si>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</si>
  <si>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</si>
  <si>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</si>
  <si>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</si>
  <si>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</si>
  <si>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</si>
  <si>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</si>
  <si>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</si>
  <si>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</si>
  <si>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</si>
  <si>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</si>
  <si>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</si>
  <si>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</si>
  <si>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</si>
  <si>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</si>
  <si>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</si>
  <si>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</si>
  <si>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</si>
  <si>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</si>
  <si>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</si>
  <si>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</si>
  <si>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</si>
  <si>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</si>
  <si>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</si>
  <si>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</si>
  <si>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</si>
  <si>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</si>
  <si>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</si>
  <si>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</si>
  <si>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</si>
  <si>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</si>
  <si>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</si>
  <si>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</si>
  <si>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</si>
  <si>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</si>
  <si>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</si>
  <si>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</si>
  <si>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</si>
  <si>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</si>
  <si>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</si>
  <si>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</si>
  <si>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</si>
  <si>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</si>
  <si>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</si>
  <si>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</si>
  <si>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</si>
  <si>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</si>
  <si>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</si>
  <si>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</si>
  <si>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</si>
  <si>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</si>
  <si>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</si>
  <si>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</si>
  <si>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</si>
  <si>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</si>
  <si>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</si>
  <si>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</si>
  <si>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</si>
  <si>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</si>
  <si>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</si>
  <si>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</si>
  <si>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</si>
  <si>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</si>
  <si>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</si>
  <si>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</si>
  <si>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</si>
  <si>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</si>
  <si>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</si>
  <si>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</si>
  <si>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</si>
  <si>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</si>
  <si>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</si>
  <si>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</si>
  <si>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</si>
  <si>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</si>
  <si>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</si>
  <si>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</si>
  <si>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</si>
  <si>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</si>
  <si>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</si>
  <si>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</si>
  <si>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</si>
  <si>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</si>
  <si>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</si>
  <si>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</si>
  <si>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</si>
  <si>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</si>
  <si>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</si>
  <si>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</si>
  <si>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</si>
  <si>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</si>
  <si>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</si>
  <si>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</si>
  <si>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</si>
  <si>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</si>
  <si>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</si>
  <si>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</si>
  <si>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</si>
  <si>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</si>
  <si>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</si>
  <si>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</si>
  <si>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</si>
  <si>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</si>
  <si>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</si>
  <si>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</si>
  <si>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</si>
  <si>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</si>
  <si>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</si>
  <si>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</si>
  <si>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</si>
  <si>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</si>
  <si>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</si>
  <si>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</si>
  <si>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</si>
  <si>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</si>
  <si>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</si>
  <si>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</si>
  <si>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</si>
  <si>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</si>
  <si>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</si>
  <si>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</si>
  <si>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</si>
  <si>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</si>
  <si>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</si>
  <si>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</si>
  <si>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</si>
  <si>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</si>
  <si>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</si>
  <si>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</si>
  <si>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</si>
  <si>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</si>
  <si>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</si>
  <si>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</si>
  <si>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</si>
  <si>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</si>
  <si>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</si>
  <si>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</si>
  <si>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</si>
  <si>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</si>
  <si>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</si>
  <si>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</si>
  <si>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</si>
  <si>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</si>
  <si>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</si>
  <si>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</si>
  <si>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</si>
  <si>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</si>
  <si>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</si>
  <si>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</si>
  <si>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</si>
  <si>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</si>
  <si>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</si>
  <si>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</si>
  <si>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</si>
  <si>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</si>
  <si>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</si>
  <si>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</si>
  <si>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</si>
  <si>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</si>
  <si>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</si>
  <si>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</si>
  <si>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</si>
  <si>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</si>
  <si>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</si>
  <si>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</si>
  <si>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</si>
  <si>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</si>
  <si>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</si>
  <si>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</si>
  <si>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</si>
  <si>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</si>
  <si>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</si>
  <si>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</si>
  <si>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</si>
  <si>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</si>
  <si>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</si>
  <si>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</si>
  <si>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</si>
  <si>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</si>
  <si>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</si>
  <si>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</si>
  <si>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</si>
  <si>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</si>
  <si>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</si>
  <si>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</si>
  <si>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</si>
  <si>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</si>
  <si>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</si>
  <si>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</si>
  <si>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</si>
  <si>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</si>
  <si>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</si>
  <si>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</si>
  <si>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</si>
  <si>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</si>
  <si>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</si>
  <si>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</si>
  <si>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</si>
  <si>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</si>
  <si>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</si>
  <si>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</si>
  <si>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</si>
  <si>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</si>
  <si>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</si>
  <si>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</si>
  <si>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</si>
  <si>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</si>
  <si>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</si>
  <si>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</si>
  <si>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</si>
  <si>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</si>
  <si>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</si>
  <si>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</si>
  <si>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</si>
  <si>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</si>
  <si>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</si>
  <si>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</si>
  <si>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</si>
  <si>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</si>
  <si>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</si>
  <si>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</si>
  <si>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</si>
  <si>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</si>
  <si>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</si>
  <si>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</si>
  <si>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</si>
  <si>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</si>
  <si>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</si>
  <si>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</si>
  <si>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</si>
  <si>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</si>
  <si>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</si>
  <si>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</si>
  <si>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</si>
  <si>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</si>
  <si>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</si>
  <si>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</si>
  <si>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</si>
  <si>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</si>
  <si>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</si>
  <si>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</si>
  <si>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</si>
  <si>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</si>
  <si>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</si>
  <si>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</si>
  <si>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</si>
  <si>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</si>
  <si>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</si>
  <si>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</si>
  <si>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</si>
  <si>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</si>
  <si>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</si>
  <si>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</si>
  <si>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</si>
  <si>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</si>
  <si>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</si>
  <si>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</si>
  <si>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</si>
  <si>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</si>
  <si>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</si>
  <si>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</si>
  <si>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</si>
  <si>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</si>
  <si>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</si>
  <si>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</si>
  <si>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</si>
  <si>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</si>
  <si>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</si>
  <si>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</si>
  <si>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</si>
  <si>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</si>
  <si>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</si>
  <si>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</si>
  <si>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</si>
  <si>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</si>
  <si>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</si>
  <si>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</si>
  <si>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</si>
  <si>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</si>
  <si>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</si>
  <si>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</si>
  <si>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</si>
  <si>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</si>
  <si>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</si>
  <si>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</si>
  <si>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</si>
  <si>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</si>
  <si>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</si>
  <si>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</si>
  <si>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</si>
  <si>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</si>
  <si>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</si>
  <si>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</si>
  <si>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</si>
  <si>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</si>
  <si>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</si>
  <si>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</si>
  <si>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</si>
  <si>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</si>
  <si>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</si>
  <si>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</si>
  <si>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</si>
  <si>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</si>
  <si>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</si>
  <si>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</si>
  <si>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</si>
  <si>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</si>
  <si>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</si>
  <si>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</si>
  <si>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</si>
  <si>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</si>
  <si>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</si>
  <si>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</si>
  <si>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</si>
  <si>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</si>
  <si>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</si>
  <si>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</si>
  <si>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</si>
  <si>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</si>
  <si>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</si>
  <si>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</si>
  <si>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</si>
  <si>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</si>
  <si>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</si>
  <si>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</si>
  <si>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</si>
  <si>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</si>
  <si>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</si>
  <si>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</si>
  <si>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</si>
  <si>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</si>
  <si>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</si>
  <si>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</si>
  <si>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</si>
  <si>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</si>
  <si>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</si>
  <si>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</si>
  <si>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</si>
  <si>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</si>
  <si>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</si>
  <si>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</si>
  <si>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</si>
  <si>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</si>
  <si>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</si>
  <si>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</si>
  <si>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</si>
  <si>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</si>
  <si>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</si>
  <si>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</si>
  <si>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</si>
  <si>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</si>
  <si>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</si>
  <si>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</si>
  <si>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</si>
  <si>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</si>
  <si>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</si>
  <si>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</si>
  <si>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</si>
  <si>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</si>
  <si>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</si>
  <si>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</si>
  <si>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</si>
  <si>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</si>
  <si>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</si>
  <si>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</si>
  <si>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</si>
  <si>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</si>
  <si>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</si>
  <si>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</si>
  <si>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</si>
  <si>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</si>
  <si>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</si>
  <si>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</si>
  <si>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</si>
  <si>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</si>
  <si>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</si>
  <si>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</si>
  <si>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</si>
  <si>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</si>
  <si>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</si>
  <si>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</si>
  <si>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</si>
  <si>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</si>
  <si>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</si>
  <si>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</si>
  <si>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</si>
  <si>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</si>
  <si>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</si>
  <si>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</si>
  <si>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</si>
  <si>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</si>
  <si>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</si>
  <si>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</si>
  <si>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</si>
  <si>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</si>
  <si>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</si>
  <si>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</si>
  <si>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</si>
  <si>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</si>
  <si>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</si>
  <si>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</si>
  <si>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</si>
  <si>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</si>
  <si>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</si>
  <si>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</si>
  <si>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</si>
  <si>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</si>
  <si>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</si>
  <si>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</si>
  <si>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</si>
  <si>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</si>
  <si>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</si>
  <si>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</si>
  <si>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</si>
  <si>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</si>
  <si>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</si>
  <si>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</si>
  <si>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</si>
  <si>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</si>
  <si>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</si>
  <si>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</si>
  <si>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</si>
  <si>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</si>
  <si>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</si>
  <si>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</si>
  <si>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</si>
  <si>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</si>
  <si>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</si>
  <si>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</si>
  <si>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</si>
  <si>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</si>
  <si>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</si>
  <si>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</si>
  <si>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</si>
  <si>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</si>
  <si>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</si>
  <si>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</si>
  <si>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</si>
  <si>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</si>
  <si>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</si>
  <si>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</si>
  <si>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</si>
  <si>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</si>
  <si>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</si>
  <si>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</si>
  <si>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</si>
  <si>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</si>
  <si>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</si>
  <si>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</si>
  <si>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</si>
  <si>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</si>
  <si>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</si>
  <si>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</si>
  <si>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</si>
  <si>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</si>
  <si>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</si>
  <si>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</si>
  <si>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</si>
  <si>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</si>
  <si>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</si>
  <si>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</si>
  <si>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</si>
  <si>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</si>
  <si>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</si>
  <si>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</si>
  <si>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</si>
  <si>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</si>
  <si>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</si>
  <si>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</si>
  <si>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</si>
  <si>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</si>
  <si>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</si>
  <si>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</si>
  <si>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</si>
  <si>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</si>
  <si>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</si>
  <si>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</si>
  <si>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</si>
  <si>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</si>
  <si>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</si>
  <si>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</si>
  <si>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</si>
  <si>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</si>
  <si>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</si>
  <si>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</si>
  <si>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</si>
  <si>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</si>
  <si>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</si>
  <si>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</si>
  <si>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</si>
  <si>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</si>
  <si>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</si>
  <si>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</si>
  <si>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</si>
  <si>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</si>
  <si>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</si>
  <si>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</si>
  <si>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</si>
  <si>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</si>
  <si>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</si>
  <si>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</si>
  <si>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</si>
  <si>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</si>
  <si>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</si>
  <si>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</si>
  <si>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</si>
  <si>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</si>
  <si>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</si>
  <si>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</si>
  <si>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</si>
  <si>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</si>
  <si>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</si>
  <si>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</si>
  <si>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</si>
  <si>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</si>
  <si>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</si>
  <si>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</si>
  <si>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</si>
  <si>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</si>
  <si>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</si>
  <si>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</si>
  <si>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</si>
  <si>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</si>
  <si>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</si>
  <si>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</si>
  <si>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</si>
  <si>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</si>
  <si>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</si>
  <si>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</si>
  <si>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</si>
  <si>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</si>
  <si>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</si>
  <si>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</si>
  <si>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</si>
  <si>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</si>
  <si>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</si>
  <si>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</si>
  <si>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</si>
  <si>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</si>
  <si>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</si>
  <si>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</si>
  <si>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</si>
  <si>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</si>
  <si>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</si>
  <si>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</si>
  <si>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</si>
  <si>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</si>
  <si>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</si>
  <si>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</si>
  <si>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</si>
  <si>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</si>
  <si>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</si>
  <si>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</si>
  <si>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</si>
  <si>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</si>
  <si>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</si>
  <si>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</si>
  <si>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</si>
  <si>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</si>
  <si>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</si>
  <si>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</si>
  <si>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</si>
  <si>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</si>
  <si>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</si>
  <si>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</si>
  <si>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</si>
  <si>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</si>
  <si>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</si>
  <si>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</si>
  <si>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</si>
  <si>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</si>
  <si>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</si>
  <si>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</si>
  <si>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</si>
  <si>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</si>
  <si>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</si>
  <si>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</si>
  <si>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</si>
  <si>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</si>
  <si>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</si>
  <si>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</si>
  <si>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</si>
  <si>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</si>
  <si>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</si>
  <si>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</si>
  <si>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</si>
  <si>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</si>
  <si>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</si>
  <si>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</si>
  <si>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</si>
  <si>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</si>
  <si>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</si>
  <si>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</si>
  <si>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</si>
  <si>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</si>
  <si>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</si>
  <si>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</si>
  <si>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</si>
  <si>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</si>
  <si>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</si>
  <si>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</si>
  <si>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</si>
  <si>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</si>
  <si>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</si>
  <si>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</si>
  <si>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</si>
  <si>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</si>
  <si>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</si>
  <si>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</si>
  <si>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</si>
  <si>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</si>
  <si>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</si>
  <si>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</si>
  <si>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</si>
  <si>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</si>
  <si>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</si>
  <si>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</si>
  <si>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</si>
  <si>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</si>
  <si>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</si>
  <si>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</si>
  <si>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</si>
  <si>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</si>
  <si>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</si>
  <si>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</si>
  <si>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</si>
  <si>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</si>
  <si>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</si>
  <si>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</si>
  <si>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</si>
  <si>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</si>
  <si>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</si>
  <si>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</si>
  <si>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</si>
  <si>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</si>
  <si>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</si>
  <si>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</si>
  <si>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</si>
  <si>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</si>
  <si>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</si>
  <si>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</si>
  <si>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</si>
  <si>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</si>
  <si>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</si>
  <si>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</si>
  <si>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</si>
  <si>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</si>
  <si>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</si>
  <si>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</si>
  <si>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</si>
  <si>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</si>
  <si>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</si>
  <si>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</si>
  <si>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</si>
  <si>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</si>
  <si>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</si>
  <si>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</si>
  <si>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</si>
  <si>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</si>
  <si>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</si>
  <si>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</si>
  <si>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</si>
  <si>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</si>
  <si>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</si>
  <si>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</si>
  <si>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</si>
  <si>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</si>
  <si>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</si>
  <si>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</si>
  <si>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</si>
  <si>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</si>
  <si>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</si>
  <si>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</si>
  <si>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</si>
  <si>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</si>
  <si>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</si>
  <si>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</si>
  <si>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</si>
  <si>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</si>
  <si>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</si>
  <si>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</si>
  <si>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</si>
  <si>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</si>
  <si>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</si>
  <si>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</si>
  <si>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</si>
  <si>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</si>
  <si>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</si>
  <si>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</si>
  <si>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</si>
  <si>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</si>
  <si>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</si>
  <si>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</si>
  <si>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</si>
  <si>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</si>
  <si>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</si>
  <si>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</si>
  <si>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</si>
  <si>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</si>
  <si>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</si>
  <si>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</si>
  <si>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</si>
  <si>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</si>
  <si>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</si>
  <si>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</si>
  <si>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</si>
  <si>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</si>
  <si>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</si>
  <si>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</si>
  <si>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</si>
  <si>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</si>
  <si>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</si>
  <si>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</si>
  <si>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</si>
  <si>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</si>
  <si>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</si>
  <si>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</si>
  <si>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</si>
  <si>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</si>
  <si>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</si>
  <si>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</si>
  <si>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</si>
  <si>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</si>
  <si>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</si>
  <si>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</si>
  <si>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</si>
  <si>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</si>
  <si>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</si>
  <si>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</si>
  <si>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</si>
  <si>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</si>
  <si>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</si>
  <si>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</si>
  <si>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</si>
  <si>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</si>
  <si>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</si>
  <si>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</si>
  <si>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</si>
  <si>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</si>
  <si>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</si>
  <si>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</si>
  <si>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</si>
  <si>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</si>
  <si>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</si>
  <si>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</si>
  <si>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</si>
  <si>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</si>
  <si>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</si>
  <si>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</si>
  <si>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</si>
  <si>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</si>
  <si>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</si>
  <si>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</si>
  <si>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</si>
  <si>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</si>
  <si>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</si>
  <si>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</si>
  <si>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</si>
  <si>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</si>
  <si>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</si>
  <si>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</si>
  <si>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</si>
  <si>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</si>
  <si>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</si>
  <si>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</si>
  <si>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</si>
  <si>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</si>
  <si>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</si>
  <si>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</si>
  <si>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</si>
  <si>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</si>
  <si>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</si>
  <si>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</si>
  <si>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</si>
  <si>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</si>
  <si>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</si>
  <si>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</si>
  <si>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</si>
  <si>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</si>
  <si>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</si>
  <si>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</si>
  <si>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</si>
  <si>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</si>
  <si>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</si>
  <si>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</si>
  <si>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</si>
  <si>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</si>
  <si>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</si>
  <si>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</si>
  <si>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</si>
  <si>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</si>
  <si>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</si>
  <si>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</si>
  <si>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</si>
  <si>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</si>
  <si>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</si>
  <si>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</si>
  <si>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</si>
  <si>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</si>
  <si>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</si>
  <si>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</si>
  <si>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</si>
  <si>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</si>
  <si>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</si>
  <si>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</si>
  <si>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</si>
  <si>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</si>
  <si>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</si>
  <si>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</si>
  <si>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</si>
  <si>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</si>
  <si>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</si>
  <si>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</si>
  <si>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</si>
  <si>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</si>
  <si>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</si>
  <si>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</si>
  <si>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</si>
  <si>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</si>
  <si>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</si>
  <si>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</si>
  <si>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</si>
  <si>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</si>
  <si>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</si>
  <si>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</si>
  <si>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</si>
  <si>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</si>
  <si>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</si>
  <si>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</si>
  <si>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</si>
  <si>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</si>
  <si>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</si>
  <si>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</si>
  <si>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</si>
  <si>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</si>
  <si>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</si>
  <si>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</si>
  <si>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</si>
  <si>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</si>
  <si>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</si>
  <si>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</si>
  <si>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</si>
  <si>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</si>
  <si>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</si>
  <si>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</si>
  <si>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</si>
  <si>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</si>
  <si>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</si>
  <si>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</si>
  <si>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</si>
  <si>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</si>
  <si>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</si>
  <si>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</si>
  <si>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</si>
  <si>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</si>
  <si>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</si>
  <si>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</si>
  <si>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</si>
  <si>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</si>
  <si>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</si>
  <si>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</si>
  <si>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</si>
  <si>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</si>
  <si>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</si>
  <si>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</si>
  <si>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</si>
  <si>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</si>
  <si>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</si>
  <si>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</si>
  <si>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</si>
  <si>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</si>
  <si>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</si>
  <si>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</si>
  <si>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</si>
  <si>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</si>
  <si>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</si>
  <si>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</si>
  <si>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</si>
  <si>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</si>
  <si>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</si>
  <si>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</si>
  <si>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</si>
  <si>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</si>
  <si>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</si>
  <si>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</si>
  <si>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</si>
  <si>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</si>
  <si>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</si>
  <si>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</si>
  <si>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</si>
  <si>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</si>
  <si>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</si>
  <si>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</si>
  <si>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</si>
  <si>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</si>
  <si>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</si>
  <si>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</si>
  <si>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</si>
  <si>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</si>
  <si>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</si>
  <si>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</si>
  <si>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</si>
  <si>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</si>
  <si>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</si>
  <si>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</si>
  <si>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</si>
  <si>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</si>
  <si>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</si>
  <si>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</si>
  <si>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</si>
  <si>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</si>
  <si>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</si>
  <si>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</si>
  <si>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</si>
  <si>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</si>
  <si>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</si>
  <si>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</si>
  <si>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</si>
  <si>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</si>
  <si>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</si>
  <si>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</si>
  <si>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</si>
  <si>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</si>
  <si>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</si>
  <si>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</si>
  <si>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</si>
  <si>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</si>
  <si>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</si>
  <si>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</si>
  <si>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</si>
  <si>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</si>
  <si>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</si>
  <si>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</si>
  <si>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</si>
  <si>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</si>
  <si>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</si>
  <si>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</si>
  <si>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</si>
  <si>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</si>
  <si>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</si>
  <si>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</si>
  <si>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</si>
  <si>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</si>
  <si>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</si>
  <si>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</si>
  <si>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</si>
  <si>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</si>
  <si>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</si>
  <si>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</si>
  <si>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</si>
  <si>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</si>
  <si>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</si>
  <si>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</si>
  <si>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</si>
  <si>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</si>
  <si>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</si>
  <si>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</si>
  <si>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</si>
  <si>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</si>
  <si>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</si>
  <si>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</si>
  <si>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</si>
  <si>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</si>
  <si>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</si>
  <si>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</si>
  <si>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</si>
  <si>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</si>
  <si>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</si>
  <si>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</si>
  <si>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</si>
  <si>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</si>
  <si>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</si>
  <si>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</si>
  <si>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</si>
  <si>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</si>
  <si>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</si>
  <si>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</si>
  <si>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</si>
  <si>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</si>
  <si>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</si>
  <si>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</si>
  <si>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</si>
  <si>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</si>
  <si>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</si>
  <si>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</si>
  <si>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</si>
  <si>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</si>
  <si>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</si>
  <si>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</si>
  <si>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</si>
  <si>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</si>
  <si>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</si>
  <si>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</si>
  <si>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</si>
  <si>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</si>
  <si>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</si>
  <si>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</si>
  <si>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</si>
  <si>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</si>
  <si>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</si>
  <si>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</si>
  <si>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</si>
  <si>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</si>
  <si>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</si>
  <si>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</si>
  <si>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</si>
  <si>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</si>
  <si>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</si>
  <si>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</si>
  <si>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</si>
  <si>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</si>
  <si>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</si>
  <si>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</si>
  <si>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</si>
  <si>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</si>
  <si>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</si>
  <si>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</si>
  <si>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</si>
  <si>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</si>
  <si>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</si>
  <si>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</si>
  <si>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</si>
  <si>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</si>
  <si>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</si>
  <si>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</si>
  <si>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</si>
  <si>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</si>
  <si>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</si>
  <si>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</si>
  <si>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</si>
  <si>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</si>
  <si>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</si>
  <si>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</si>
  <si>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</si>
  <si>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</si>
  <si>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</si>
  <si>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</si>
  <si>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</si>
  <si>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</si>
  <si>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</si>
  <si>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</si>
  <si>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</si>
  <si>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</si>
  <si>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</si>
  <si>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</si>
  <si>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</si>
  <si>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</si>
  <si>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</si>
  <si>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</si>
  <si>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</si>
  <si>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</si>
  <si>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</si>
  <si>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</si>
  <si>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</si>
  <si>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</si>
  <si>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</si>
  <si>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</si>
  <si>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</si>
  <si>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</si>
  <si>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</si>
  <si>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</si>
  <si>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</si>
  <si>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</si>
  <si>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</si>
  <si>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</si>
  <si>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</si>
  <si>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</si>
  <si>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</si>
  <si>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</si>
  <si>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</si>
  <si>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</si>
  <si>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</si>
  <si>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</si>
  <si>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</si>
  <si>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</si>
  <si>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</si>
  <si>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</si>
  <si>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</si>
  <si>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</si>
  <si>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</si>
  <si>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</si>
  <si>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</si>
  <si>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</si>
  <si>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</si>
  <si>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</si>
  <si>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</si>
  <si>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</si>
  <si>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</si>
  <si>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</si>
  <si>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</si>
  <si>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</si>
  <si>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</si>
  <si>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</si>
  <si>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</si>
  <si>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</si>
  <si>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</si>
  <si>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</si>
  <si>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</si>
  <si>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</si>
  <si>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</si>
  <si>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</si>
  <si>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</si>
  <si>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</si>
  <si>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</si>
  <si>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</si>
  <si>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</si>
  <si>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</si>
  <si>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</si>
  <si>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</si>
  <si>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</si>
  <si>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</si>
  <si>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</si>
  <si>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</si>
  <si>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</si>
  <si>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</si>
  <si>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</si>
  <si>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</si>
  <si>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</si>
  <si>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</si>
  <si>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</si>
  <si>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</si>
  <si>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</si>
  <si>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</si>
  <si>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</si>
  <si>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</si>
  <si>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</si>
  <si>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</si>
  <si>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</si>
  <si>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</si>
  <si>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</si>
  <si>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</si>
  <si>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</si>
  <si>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</si>
  <si>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</si>
  <si>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</si>
  <si>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</si>
  <si>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</si>
  <si>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</si>
  <si>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</si>
  <si>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</si>
  <si>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</si>
  <si>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</si>
  <si>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</si>
  <si>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</si>
  <si>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</si>
  <si>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</si>
  <si>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</si>
  <si>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</si>
  <si>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</si>
  <si>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</si>
  <si>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</si>
  <si>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</si>
  <si>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</si>
  <si>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</si>
  <si>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</si>
  <si>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</si>
  <si>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</si>
  <si>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</si>
  <si>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</si>
  <si>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</si>
  <si>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</si>
  <si>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</si>
  <si>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</si>
  <si>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</si>
  <si>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</si>
  <si>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</si>
  <si>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</si>
  <si>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</si>
  <si>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</si>
  <si>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</si>
  <si>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</si>
  <si>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</si>
  <si>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</si>
  <si>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</si>
  <si>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</si>
  <si>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</si>
  <si>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</si>
  <si>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</si>
  <si>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</si>
  <si>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</si>
  <si>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</si>
  <si>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</si>
  <si>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</si>
  <si>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</si>
  <si>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</si>
  <si>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</si>
  <si>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</si>
  <si>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</si>
  <si>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</si>
  <si>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</si>
  <si>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</si>
  <si>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</si>
  <si>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</si>
  <si>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</si>
  <si>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</si>
  <si>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</si>
  <si>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</si>
  <si>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</si>
  <si>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</si>
  <si>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</si>
  <si>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</si>
  <si>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</si>
  <si>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</si>
  <si>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</si>
  <si>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</si>
  <si>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</si>
  <si>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</si>
  <si>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</si>
  <si>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</si>
  <si>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</si>
  <si>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</si>
  <si>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</si>
  <si>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</si>
  <si>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</si>
  <si>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</si>
  <si>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</si>
  <si>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</si>
  <si>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</si>
  <si>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</si>
  <si>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</si>
  <si>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</si>
  <si>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</si>
  <si>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</si>
  <si>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</si>
  <si>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</si>
  <si>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</si>
  <si>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</si>
  <si>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</si>
  <si>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</si>
  <si>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</si>
  <si>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</si>
  <si>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</si>
  <si>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</si>
  <si>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</si>
  <si>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</si>
  <si>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</si>
  <si>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</si>
  <si>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</si>
  <si>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</si>
  <si>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</si>
  <si>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</si>
  <si>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</si>
  <si>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</si>
  <si>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</si>
  <si>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</si>
  <si>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</si>
  <si>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</si>
  <si>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</si>
  <si>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</si>
  <si>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</si>
  <si>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</si>
  <si>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</si>
  <si>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</si>
  <si>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</si>
  <si>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</si>
  <si>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</si>
  <si>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</si>
  <si>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</si>
  <si>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</si>
  <si>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</si>
  <si>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</si>
  <si>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</si>
  <si>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</si>
  <si>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</si>
  <si>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</si>
  <si>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</si>
  <si>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</si>
  <si>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</si>
  <si>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</si>
  <si>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</si>
  <si>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</si>
  <si>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</si>
  <si>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</si>
  <si>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</si>
  <si>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</si>
  <si>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</si>
  <si>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</si>
  <si>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</si>
  <si>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</si>
  <si>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</si>
  <si>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</si>
  <si>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</si>
  <si>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</si>
  <si>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</si>
  <si>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</si>
  <si>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</si>
  <si>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</si>
  <si>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</si>
  <si>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</si>
  <si>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</si>
  <si>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</si>
  <si>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</si>
  <si>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</si>
  <si>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</si>
  <si>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</si>
  <si>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</si>
  <si>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</si>
  <si>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</si>
  <si>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</si>
  <si>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</si>
  <si>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</si>
  <si>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</si>
  <si>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</si>
  <si>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</si>
  <si>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</si>
  <si>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</si>
  <si>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</si>
  <si>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</si>
  <si>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</si>
  <si>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</si>
  <si>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</si>
  <si>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</si>
  <si>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</si>
  <si>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</si>
  <si>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</si>
  <si>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</si>
  <si>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</si>
  <si>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</si>
  <si>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</si>
  <si>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</si>
  <si>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</si>
  <si>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</si>
  <si>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</si>
  <si>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</si>
  <si>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</si>
  <si>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</si>
  <si>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</si>
  <si>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</si>
  <si>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</si>
  <si>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</si>
  <si>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</si>
  <si>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</si>
  <si>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</si>
  <si>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</si>
  <si>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</si>
  <si>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</si>
  <si>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</si>
  <si>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</si>
  <si>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</si>
  <si>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</si>
  <si>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</si>
  <si>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</si>
  <si>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</si>
  <si>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</si>
  <si>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</si>
  <si>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</si>
  <si>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</si>
  <si>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</si>
  <si>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</si>
  <si>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</si>
  <si>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</si>
  <si>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</si>
  <si>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</si>
  <si>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</si>
  <si>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</si>
  <si>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</si>
  <si>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</si>
  <si>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</si>
  <si>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</si>
  <si>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</si>
  <si>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</si>
  <si>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</si>
  <si>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</si>
  <si>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</si>
  <si>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</si>
  <si>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</si>
  <si>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</si>
  <si>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</si>
  <si>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</si>
  <si>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</si>
  <si>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</si>
  <si>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</si>
  <si>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</si>
  <si>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</si>
  <si>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</si>
  <si>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</si>
  <si>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</si>
  <si>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</si>
  <si>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</si>
  <si>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</si>
  <si>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</si>
  <si>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</si>
  <si>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</si>
  <si>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</si>
  <si>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</si>
  <si>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</si>
  <si>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</si>
  <si>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</si>
  <si>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</si>
  <si>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</si>
  <si>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</si>
  <si>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</si>
  <si>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</si>
  <si>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</si>
  <si>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</si>
  <si>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</si>
  <si>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</si>
  <si>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</si>
  <si>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</si>
  <si>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</si>
  <si>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</si>
  <si>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</si>
  <si>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</si>
  <si>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</si>
  <si>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</si>
  <si>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</si>
  <si>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</si>
  <si>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</si>
  <si>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</si>
  <si>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</si>
  <si>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</si>
  <si>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</si>
  <si>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</si>
  <si>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</si>
  <si>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</si>
  <si>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</si>
  <si>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</si>
  <si>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</si>
  <si>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</si>
  <si>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</si>
  <si>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</si>
  <si>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</si>
  <si>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</si>
  <si>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</si>
  <si>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</si>
  <si>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</si>
  <si>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</si>
  <si>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</si>
  <si>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</si>
  <si>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</si>
  <si>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</si>
  <si>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</si>
  <si>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</si>
  <si>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</si>
  <si>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</si>
  <si>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</si>
  <si>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</si>
  <si>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</si>
  <si>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</si>
  <si>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</si>
  <si>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</si>
  <si>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</si>
  <si>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</si>
  <si>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</si>
  <si>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</si>
  <si>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</si>
  <si>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</si>
  <si>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</si>
  <si>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</si>
  <si>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</si>
  <si>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</si>
  <si>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</si>
  <si>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</si>
  <si>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</si>
  <si>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</si>
  <si>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</si>
  <si>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</si>
  <si>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</si>
  <si>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</si>
  <si>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</si>
  <si>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</si>
  <si>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</si>
  <si>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</si>
  <si>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</si>
  <si>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</si>
  <si>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</si>
  <si>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</si>
  <si>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</si>
  <si>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</si>
  <si>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</si>
  <si>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</si>
  <si>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</si>
  <si>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</si>
  <si>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</si>
  <si>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</si>
  <si>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</si>
  <si>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</si>
  <si>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</si>
  <si>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</si>
  <si>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</si>
  <si>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</si>
  <si>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</si>
  <si>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</si>
  <si>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</si>
  <si>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</si>
  <si>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</si>
  <si>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</si>
  <si>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</si>
  <si>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</si>
  <si>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</si>
  <si>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</si>
  <si>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</si>
  <si>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</si>
  <si>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</si>
  <si>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</si>
  <si>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</si>
  <si>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</si>
  <si>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</si>
  <si>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</si>
  <si>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</si>
  <si>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</si>
  <si>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</si>
  <si>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</si>
  <si>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</si>
  <si>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</si>
  <si>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</si>
  <si>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</si>
  <si>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</si>
  <si>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</si>
  <si>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</si>
  <si>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</si>
  <si>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</si>
  <si>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</si>
  <si>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</si>
  <si>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</si>
  <si>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</si>
  <si>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</si>
  <si>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</si>
  <si>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</si>
  <si>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</si>
  <si>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</si>
  <si>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</si>
  <si>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</si>
  <si>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</si>
  <si>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</si>
  <si>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</si>
  <si>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</si>
  <si>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</si>
  <si>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</si>
  <si>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</si>
  <si>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</si>
  <si>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</si>
  <si>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</si>
  <si>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</si>
  <si>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</si>
  <si>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</si>
  <si>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</si>
  <si>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</si>
  <si>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</si>
  <si>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</si>
  <si>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</si>
  <si>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</si>
  <si>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</si>
  <si>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</si>
  <si>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</si>
  <si>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</si>
  <si>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</si>
  <si>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</si>
  <si>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</si>
  <si>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</si>
  <si>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</si>
  <si>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</si>
  <si>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</si>
  <si>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</si>
  <si>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</si>
  <si>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</si>
  <si>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</si>
  <si>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</si>
  <si>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</si>
  <si>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</si>
  <si>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</si>
  <si>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</si>
  <si>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</si>
  <si>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</si>
  <si>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</si>
  <si>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</si>
  <si>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</si>
  <si>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</si>
  <si>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</si>
  <si>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</si>
  <si>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</si>
  <si>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</si>
  <si>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</si>
  <si>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</si>
  <si>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</si>
  <si>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</si>
  <si>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</si>
  <si>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</si>
  <si>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</si>
  <si>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</si>
  <si>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</si>
  <si>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</si>
  <si>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</si>
  <si>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</si>
  <si>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</si>
  <si>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</si>
  <si>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</si>
  <si>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</si>
  <si>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</si>
  <si>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</si>
  <si>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</si>
  <si>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</si>
  <si>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</si>
  <si>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</si>
  <si>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</si>
  <si>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</si>
  <si>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</si>
  <si>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</si>
  <si>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</si>
  <si>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</si>
  <si>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</si>
  <si>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</si>
  <si>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</si>
  <si>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</si>
  <si>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</si>
  <si>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</si>
  <si>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</si>
  <si>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</si>
  <si>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</si>
  <si>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</si>
  <si>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</si>
  <si>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</si>
  <si>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</si>
  <si>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</si>
  <si>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</si>
  <si>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</si>
  <si>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</si>
  <si>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</si>
  <si>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</si>
  <si>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</si>
  <si>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</si>
  <si>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</si>
  <si>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</si>
  <si>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</si>
  <si>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</si>
  <si>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</si>
  <si>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</si>
  <si>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</si>
  <si>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</si>
  <si>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</si>
  <si>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</si>
  <si>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</si>
  <si>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</si>
  <si>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</si>
  <si>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</si>
  <si>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</si>
  <si>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</si>
  <si>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</si>
  <si>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</si>
  <si>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</si>
  <si>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</si>
  <si>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</si>
  <si>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</si>
  <si>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</si>
  <si>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</si>
  <si>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</si>
  <si>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</si>
  <si>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</si>
  <si>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</si>
  <si>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</si>
  <si>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</si>
  <si>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</si>
  <si>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</si>
  <si>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</si>
  <si>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</si>
  <si>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</si>
  <si>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</si>
  <si>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</si>
  <si>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</si>
  <si>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</si>
  <si>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</si>
  <si>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</si>
  <si>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</si>
  <si>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</si>
  <si>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</si>
  <si>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</si>
  <si>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</si>
  <si>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</si>
  <si>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</si>
  <si>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</si>
  <si>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</si>
  <si>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</si>
  <si>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</si>
  <si>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</si>
  <si>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</si>
  <si>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</si>
  <si>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</si>
  <si>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</si>
  <si>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</si>
  <si>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</si>
  <si>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</si>
  <si>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</si>
  <si>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</si>
  <si>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</si>
  <si>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</si>
  <si>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</si>
  <si>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</si>
  <si>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</si>
  <si>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</si>
  <si>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</si>
  <si>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</si>
  <si>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</si>
  <si>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</si>
  <si>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</si>
  <si>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</si>
  <si>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</si>
  <si>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</si>
  <si>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</si>
  <si>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</si>
  <si>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</si>
  <si>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</si>
  <si>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</si>
  <si>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</si>
  <si>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</si>
  <si>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</si>
  <si>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</si>
  <si>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</si>
  <si>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</si>
  <si>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</si>
  <si>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</si>
  <si>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</si>
  <si>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</si>
  <si>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</si>
  <si>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</si>
  <si>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</si>
  <si>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</si>
  <si>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</si>
  <si>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</si>
  <si>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</si>
  <si>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</si>
  <si>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</si>
  <si>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</si>
  <si>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</si>
  <si>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</si>
  <si>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</si>
  <si>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</si>
  <si>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</si>
  <si>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</si>
  <si>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</si>
  <si>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</si>
  <si>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</si>
  <si>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</si>
  <si>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</si>
  <si>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</si>
  <si>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</si>
  <si>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</si>
  <si>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</si>
  <si>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</si>
  <si>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</si>
  <si>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</si>
  <si>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</si>
  <si>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</si>
  <si>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</si>
  <si>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</si>
  <si>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</si>
  <si>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</si>
  <si>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</si>
  <si>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</si>
  <si>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</si>
  <si>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</si>
  <si>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</si>
  <si>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</si>
  <si>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</si>
  <si>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</si>
  <si>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</si>
  <si>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</si>
  <si>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</si>
  <si>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</si>
  <si>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</si>
  <si>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</si>
  <si>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</si>
  <si>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</si>
  <si>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</si>
  <si>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</si>
  <si>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</si>
  <si>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</si>
  <si>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</si>
  <si>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</si>
  <si>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</si>
  <si>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</si>
  <si>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</si>
  <si>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</si>
  <si>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</si>
  <si>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</si>
  <si>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</si>
  <si>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</si>
  <si>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</si>
  <si>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</si>
  <si>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</si>
  <si>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</si>
  <si>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</si>
  <si>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</si>
  <si>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</si>
  <si>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</si>
  <si>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</si>
  <si>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</si>
  <si>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</si>
  <si>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</si>
  <si>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</si>
  <si>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</si>
  <si>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</si>
  <si>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</si>
  <si>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</si>
  <si>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</si>
  <si>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</si>
  <si>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</si>
  <si>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</si>
  <si>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</si>
  <si>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</si>
  <si>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</si>
  <si>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</si>
  <si>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</si>
  <si>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</si>
  <si>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</si>
  <si>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</si>
  <si>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</si>
  <si>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</si>
  <si>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</si>
  <si>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</si>
  <si>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</si>
  <si>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</si>
  <si>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</si>
  <si>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</si>
  <si>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</si>
  <si>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</si>
  <si>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</si>
  <si>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</si>
  <si>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</si>
  <si>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</si>
  <si>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</si>
  <si>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</si>
  <si>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</si>
  <si>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</si>
  <si>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</si>
  <si>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</si>
  <si>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</si>
  <si>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</si>
  <si>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</si>
  <si>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</si>
  <si>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</si>
  <si>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</si>
  <si>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</si>
  <si>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</si>
  <si>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</si>
  <si>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</si>
  <si>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</si>
  <si>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</si>
  <si>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</si>
  <si>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</si>
  <si>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</si>
  <si>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</si>
  <si>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</si>
  <si>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</si>
  <si>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</si>
  <si>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</si>
  <si>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</si>
  <si>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</si>
  <si>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</si>
  <si>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</si>
  <si>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</si>
  <si>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</si>
  <si>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</si>
  <si>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</si>
  <si>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</si>
  <si>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</si>
  <si>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</si>
  <si>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</si>
  <si>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</si>
  <si>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</si>
  <si>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</si>
  <si>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</si>
  <si>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</si>
  <si>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</si>
  <si>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</si>
  <si>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</si>
  <si>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</si>
  <si>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</si>
  <si>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</si>
  <si>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</si>
  <si>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</si>
  <si>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</si>
  <si>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</si>
  <si>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</si>
  <si>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</si>
  <si>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</si>
  <si>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</si>
  <si>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</si>
  <si>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</si>
  <si>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</si>
  <si>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</si>
  <si>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</si>
  <si>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</si>
  <si>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</si>
  <si>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</si>
  <si>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</si>
  <si>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</si>
  <si>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</si>
  <si>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</si>
  <si>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</si>
  <si>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</si>
  <si>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</si>
  <si>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</si>
  <si>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</si>
  <si>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</si>
  <si>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</si>
  <si>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</si>
  <si>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</si>
  <si>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</si>
  <si>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</si>
  <si>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</si>
  <si>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</si>
  <si>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</si>
  <si>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</si>
  <si>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</si>
  <si>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</si>
  <si>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</si>
  <si>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</si>
  <si>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</si>
  <si>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</si>
  <si>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</si>
  <si>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</si>
  <si>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</si>
  <si>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</si>
  <si>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</si>
  <si>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</si>
  <si>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</si>
  <si>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</si>
  <si>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</si>
  <si>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</si>
  <si>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</si>
  <si>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</si>
  <si>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</si>
  <si>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</si>
  <si>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</si>
  <si>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</si>
  <si>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</si>
  <si>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</si>
  <si>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</si>
  <si>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</si>
  <si>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</si>
  <si>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</si>
  <si>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</si>
  <si>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</si>
  <si>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</si>
  <si>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</si>
  <si>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</si>
  <si>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</si>
  <si>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</si>
  <si>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</si>
  <si>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</si>
  <si>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</si>
  <si>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</si>
  <si>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</si>
  <si>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</si>
  <si>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</si>
  <si>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</si>
  <si>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</si>
  <si>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</si>
  <si>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</si>
  <si>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</si>
  <si>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</si>
  <si>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</si>
  <si>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</si>
  <si>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</si>
  <si>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</si>
  <si>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</si>
  <si>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</si>
  <si>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</si>
  <si>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</si>
  <si>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</si>
  <si>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</si>
  <si>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</si>
  <si>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</si>
  <si>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</si>
  <si>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</si>
  <si>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</si>
  <si>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</si>
  <si>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</si>
  <si>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</si>
  <si>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</si>
  <si>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</si>
  <si>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</si>
  <si>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</si>
  <si>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</si>
  <si>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</si>
  <si>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</si>
  <si>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</si>
  <si>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</si>
  <si>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</si>
  <si>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</si>
  <si>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</si>
  <si>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</si>
  <si>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</si>
  <si>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</si>
  <si>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</si>
  <si>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</si>
  <si>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</si>
  <si>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</si>
  <si>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</si>
  <si>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</si>
  <si>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</si>
  <si>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</si>
  <si>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</si>
  <si>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</si>
  <si>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</si>
  <si>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</si>
  <si>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</si>
  <si>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</si>
  <si>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</si>
  <si>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</si>
  <si>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</si>
  <si>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</si>
  <si>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</si>
  <si>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</si>
  <si>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</si>
  <si>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</si>
  <si>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</si>
  <si>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</si>
  <si>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</si>
  <si>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</si>
  <si>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</si>
  <si>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</si>
  <si>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</si>
  <si>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</si>
  <si>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</si>
  <si>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</si>
  <si>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</si>
  <si>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</si>
  <si>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</si>
  <si>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</si>
  <si>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</si>
  <si>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</si>
  <si>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</si>
  <si>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</si>
  <si>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</si>
  <si>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</si>
  <si>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</si>
  <si>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</si>
  <si>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</si>
  <si>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</si>
  <si>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</si>
  <si>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</si>
  <si>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</si>
  <si>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</si>
  <si>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</si>
  <si>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</si>
  <si>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</si>
  <si>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</si>
  <si>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</si>
  <si>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</si>
  <si>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</si>
  <si>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</si>
  <si>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</si>
  <si>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</si>
  <si>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</si>
  <si>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</si>
  <si>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</si>
  <si>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</si>
  <si>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</si>
  <si>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</si>
  <si>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</si>
  <si>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</si>
  <si>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</si>
  <si>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</si>
  <si>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</si>
  <si>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</si>
  <si>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</si>
  <si>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</si>
  <si>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</si>
  <si>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</si>
  <si>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</si>
  <si>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</si>
  <si>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</si>
  <si>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</si>
  <si>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</si>
  <si>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</si>
  <si>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</si>
  <si>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</si>
  <si>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</si>
  <si>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</si>
  <si>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</si>
  <si>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</si>
  <si>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</si>
  <si>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</si>
  <si>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</si>
  <si>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</si>
  <si>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</si>
  <si>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</si>
  <si>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</si>
  <si>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</si>
  <si>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</si>
  <si>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</si>
  <si>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</si>
  <si>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</si>
  <si>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</si>
  <si>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</si>
  <si>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</si>
  <si>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</si>
  <si>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</si>
  <si>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</si>
  <si>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</si>
  <si>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</si>
  <si>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</si>
  <si>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</si>
  <si>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</si>
  <si>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</si>
  <si>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</si>
  <si>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</si>
  <si>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</si>
  <si>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</si>
  <si>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</si>
  <si>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</si>
  <si>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</si>
  <si>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</si>
  <si>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</si>
  <si>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</si>
  <si>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</si>
  <si>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</si>
  <si>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</si>
  <si>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</si>
  <si>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</si>
  <si>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</si>
  <si>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</si>
  <si>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</si>
  <si>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</si>
  <si>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</si>
  <si>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</si>
  <si>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</si>
  <si>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</si>
  <si>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</si>
  <si>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</si>
  <si>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</si>
  <si>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</si>
  <si>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</si>
  <si>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</si>
  <si>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</si>
  <si>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</si>
  <si>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</si>
  <si>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</si>
  <si>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</si>
  <si>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</si>
  <si>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</si>
  <si>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</si>
  <si>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</si>
  <si>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</si>
  <si>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</si>
  <si>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</si>
  <si>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</si>
  <si>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</si>
  <si>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</si>
  <si>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</si>
  <si>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</si>
  <si>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</si>
  <si>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</si>
  <si>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</si>
  <si>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</si>
  <si>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</si>
  <si>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</si>
  <si>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</si>
  <si>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</si>
  <si>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</si>
  <si>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</si>
  <si>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</si>
  <si>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</si>
  <si>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</si>
  <si>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</si>
  <si>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</si>
  <si>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</si>
  <si>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</si>
  <si>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</si>
  <si>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</si>
  <si>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</si>
  <si>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</si>
  <si>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</si>
  <si>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</si>
  <si>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</si>
  <si>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</si>
  <si>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</si>
  <si>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</si>
  <si>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</si>
  <si>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</si>
  <si>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</si>
  <si>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</si>
  <si>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</si>
  <si>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</si>
  <si>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</si>
  <si>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</si>
  <si>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</si>
  <si>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</si>
  <si>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</si>
  <si>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</si>
  <si>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</si>
  <si>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</si>
  <si>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</si>
  <si>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</si>
  <si>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</si>
  <si>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</si>
  <si>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</si>
  <si>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</si>
  <si>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</si>
  <si>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</si>
  <si>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</si>
  <si>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</si>
  <si>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</si>
  <si>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</si>
  <si>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</si>
  <si>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</si>
  <si>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</si>
  <si>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</si>
  <si>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</si>
  <si>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</si>
  <si>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</si>
  <si>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</si>
  <si>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</si>
  <si>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</si>
  <si>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</si>
  <si>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</si>
  <si>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</si>
  <si>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</si>
  <si>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</si>
  <si>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</si>
  <si>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</si>
  <si>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</si>
  <si>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</si>
  <si>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</si>
  <si>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</si>
  <si>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</si>
  <si>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</si>
  <si>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</si>
  <si>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</si>
  <si>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</si>
  <si>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</si>
  <si>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</si>
  <si>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</si>
  <si>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</si>
  <si>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</si>
  <si>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</si>
  <si>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</si>
  <si>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</si>
  <si>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</si>
  <si>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</si>
  <si>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</si>
  <si>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</si>
  <si>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</si>
  <si>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</si>
  <si>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</si>
  <si>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</si>
  <si>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</si>
  <si>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</si>
  <si>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</si>
  <si>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</si>
  <si>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</si>
  <si>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</si>
  <si>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</si>
  <si>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</si>
  <si>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</si>
  <si>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</si>
  <si>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</si>
  <si>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</si>
  <si>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</si>
  <si>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</si>
  <si>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</si>
  <si>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</si>
  <si>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</si>
  <si>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</si>
  <si>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</si>
  <si>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</si>
  <si>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</si>
  <si>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</si>
  <si>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</si>
  <si>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</si>
  <si>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</si>
  <si>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</si>
  <si>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</si>
  <si>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</si>
  <si>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</si>
  <si>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</si>
  <si>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</si>
  <si>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</si>
  <si>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</si>
  <si>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</si>
  <si>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</si>
  <si>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</si>
  <si>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</si>
  <si>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</si>
  <si>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</si>
  <si>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</si>
  <si>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</si>
  <si>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</si>
  <si>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</si>
  <si>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</si>
  <si>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</si>
  <si>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</si>
  <si>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</si>
  <si>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</si>
  <si>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</si>
  <si>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</si>
  <si>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</si>
  <si>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</si>
  <si>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</si>
  <si>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</si>
  <si>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</si>
  <si>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</si>
  <si>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</si>
  <si>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</si>
  <si>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</si>
  <si>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</si>
  <si>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</si>
  <si>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</si>
  <si>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</si>
  <si>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</si>
  <si>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</si>
  <si>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</si>
  <si>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</si>
  <si>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</si>
  <si>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</si>
  <si>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</si>
  <si>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</si>
  <si>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</si>
  <si>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</si>
  <si>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</si>
  <si>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</si>
  <si>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</si>
  <si>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</si>
  <si>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</si>
  <si>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</si>
  <si>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</si>
  <si>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</si>
  <si>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</si>
  <si>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</si>
  <si>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</si>
  <si>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</si>
  <si>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</si>
  <si>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</si>
  <si>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</si>
  <si>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</si>
  <si>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</si>
  <si>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</si>
  <si>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</si>
  <si>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</si>
  <si>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</si>
  <si>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</si>
  <si>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</si>
  <si>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</si>
  <si>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</si>
  <si>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</si>
  <si>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</si>
  <si>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</si>
  <si>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</si>
  <si>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</si>
  <si>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</si>
  <si>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</si>
  <si>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</si>
  <si>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</si>
  <si>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</si>
  <si>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</si>
  <si>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</si>
  <si>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</si>
  <si>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</si>
  <si>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</si>
  <si>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</si>
  <si>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</si>
  <si>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</si>
  <si>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</si>
  <si>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</si>
  <si>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</si>
  <si>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</si>
  <si>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</si>
  <si>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</si>
  <si>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</si>
  <si>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</si>
  <si>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</si>
  <si>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</si>
  <si>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</si>
  <si>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</si>
  <si>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</si>
  <si>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</si>
  <si>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</si>
  <si>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</si>
  <si>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</si>
  <si>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</si>
  <si>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</si>
  <si>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</si>
  <si>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</si>
  <si>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</si>
  <si>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</si>
  <si>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</si>
  <si>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</si>
  <si>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</si>
  <si>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</si>
  <si>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</si>
  <si>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</si>
  <si>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</si>
  <si>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</si>
  <si>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</si>
  <si>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</si>
  <si>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</si>
  <si>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</si>
  <si>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</si>
  <si>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</si>
  <si>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</si>
  <si>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</si>
  <si>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</si>
  <si>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</si>
  <si>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</si>
  <si>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</si>
  <si>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</si>
  <si>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</si>
  <si>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</si>
  <si>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</si>
  <si>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</si>
  <si>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</si>
  <si>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</si>
  <si>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</si>
  <si>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</si>
  <si>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</si>
  <si>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</si>
  <si>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</si>
  <si>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</si>
  <si>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</si>
  <si>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</si>
  <si>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</si>
  <si>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</si>
  <si>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</si>
  <si>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</si>
  <si>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</si>
  <si>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</si>
  <si>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</si>
  <si>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</si>
  <si>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</si>
  <si>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</si>
  <si>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</si>
  <si>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</si>
  <si>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</si>
  <si>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</si>
  <si>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</si>
  <si>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</si>
  <si>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</si>
  <si>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</si>
  <si>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</si>
  <si>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</si>
  <si>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</si>
  <si>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</si>
  <si>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</si>
  <si>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</si>
  <si>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</si>
  <si>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</si>
  <si>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</si>
  <si>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</si>
  <si>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</si>
  <si>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</si>
  <si>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</si>
  <si>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</si>
  <si>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</si>
  <si>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</si>
  <si>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</si>
  <si>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</si>
  <si>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</si>
  <si>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</si>
  <si>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</si>
  <si>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</si>
  <si>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</si>
  <si>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</si>
  <si>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</si>
  <si>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</si>
  <si>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</si>
  <si>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</si>
  <si>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</si>
  <si>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</si>
  <si>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</si>
  <si>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</si>
  <si>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</si>
  <si>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</si>
  <si>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</si>
  <si>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</si>
  <si>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</si>
  <si>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</si>
  <si>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</si>
  <si>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</si>
  <si>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</si>
  <si>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</si>
  <si>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</si>
  <si>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</si>
  <si>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</si>
  <si>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</si>
  <si>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</si>
  <si>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</si>
  <si>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</si>
  <si>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</si>
  <si>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</si>
  <si>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</si>
  <si>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</si>
  <si>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</si>
  <si>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</si>
  <si>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</si>
  <si>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</si>
  <si>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</si>
  <si>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</si>
  <si>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</si>
  <si>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</si>
  <si>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</si>
  <si>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</si>
  <si>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</si>
  <si>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</si>
  <si>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</si>
  <si>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</si>
  <si>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</si>
  <si>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</si>
  <si>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</si>
  <si>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</si>
  <si>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</si>
  <si>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</si>
  <si>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</si>
  <si>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</si>
  <si>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</si>
  <si>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</si>
  <si>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</si>
  <si>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</si>
  <si>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</si>
  <si>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</si>
  <si>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</si>
  <si>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</si>
  <si>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</si>
  <si>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</si>
  <si>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</si>
  <si>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</si>
  <si>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</si>
  <si>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</si>
  <si>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</si>
  <si>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</si>
  <si>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</si>
  <si>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</si>
  <si>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</si>
  <si>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</si>
  <si>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</si>
  <si>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</si>
  <si>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</si>
  <si>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</si>
  <si>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</si>
  <si>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</si>
  <si>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</si>
  <si>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</si>
  <si>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</si>
  <si>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</si>
  <si>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</si>
  <si>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</si>
  <si>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</si>
  <si>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</si>
  <si>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</si>
  <si>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</si>
  <si>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</si>
  <si>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</si>
  <si>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</si>
  <si>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</si>
  <si>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</si>
  <si>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</si>
  <si>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</si>
  <si>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</si>
  <si>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</si>
  <si>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</si>
  <si>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</si>
  <si>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</si>
  <si>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</si>
  <si>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</si>
  <si>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</si>
  <si>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</si>
  <si>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</si>
  <si>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</si>
  <si>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</si>
  <si>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</si>
  <si>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</si>
  <si>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</si>
  <si>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</si>
  <si>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</si>
  <si>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</si>
  <si>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</si>
  <si>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</si>
  <si>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</si>
  <si>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</si>
  <si>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</si>
  <si>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</si>
  <si>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</si>
  <si>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</si>
  <si>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</si>
  <si>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</si>
  <si>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</si>
  <si>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</si>
  <si>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</si>
  <si>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</si>
  <si>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</si>
  <si>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</si>
  <si>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</si>
  <si>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</si>
  <si>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</si>
  <si>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</si>
  <si>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</si>
  <si>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</si>
  <si>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</si>
  <si>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</si>
  <si>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</si>
  <si>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</si>
  <si>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</si>
  <si>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</si>
  <si>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</si>
  <si>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</si>
  <si>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</si>
  <si>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</si>
  <si>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</si>
  <si>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</si>
  <si>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</si>
  <si>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</si>
  <si>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</si>
  <si>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</si>
  <si>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</si>
  <si>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</si>
  <si>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</si>
  <si>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</si>
  <si>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</si>
  <si>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</si>
  <si>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</si>
  <si>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</si>
  <si>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</si>
  <si>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</si>
  <si>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</si>
  <si>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</si>
  <si>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</si>
  <si>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</si>
  <si>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</si>
  <si>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</si>
  <si>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</si>
  <si>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</si>
  <si>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</si>
  <si>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</si>
  <si>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</si>
  <si>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</si>
  <si>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</si>
  <si>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</si>
  <si>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</si>
  <si>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</si>
  <si>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</si>
  <si>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</si>
  <si>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</si>
  <si>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</si>
  <si>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</si>
  <si>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</si>
  <si>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</si>
  <si>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</si>
  <si>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</si>
  <si>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</si>
  <si>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</si>
  <si>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</si>
  <si>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</si>
  <si>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</si>
  <si>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</si>
  <si>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</si>
  <si>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</si>
  <si>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</si>
  <si>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</si>
  <si>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</si>
  <si>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</si>
  <si>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</si>
  <si>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</si>
  <si>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</si>
  <si>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</si>
  <si>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</si>
  <si>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</si>
  <si>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</si>
  <si>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</si>
  <si>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</si>
  <si>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</si>
  <si>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</si>
  <si>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</si>
  <si>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</si>
  <si>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</si>
  <si>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</si>
  <si>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</si>
  <si>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</si>
  <si>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</si>
  <si>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</si>
  <si>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</si>
  <si>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</si>
  <si>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</si>
  <si>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</si>
  <si>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</si>
  <si>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</si>
  <si>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</si>
  <si>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</si>
  <si>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</si>
  <si>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</si>
  <si>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</si>
  <si>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</si>
  <si>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</si>
  <si>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</si>
  <si>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</si>
  <si>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</si>
  <si>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</si>
  <si>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</si>
  <si>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</si>
  <si>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</si>
  <si>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</si>
  <si>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</si>
  <si>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</si>
  <si>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</si>
  <si>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</si>
  <si>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</si>
  <si>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</si>
  <si>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</si>
  <si>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</si>
  <si>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</si>
  <si>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</si>
  <si>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</si>
  <si>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</si>
  <si>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</si>
  <si>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</si>
  <si>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</si>
  <si>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</si>
  <si>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</si>
  <si>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</si>
  <si>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</si>
  <si>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</si>
  <si>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</si>
  <si>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</si>
  <si>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</si>
  <si>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</si>
  <si>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</si>
  <si>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</si>
  <si>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</si>
  <si>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</si>
  <si>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</si>
  <si>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</si>
  <si>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</si>
  <si>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</si>
  <si>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</si>
  <si>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</si>
  <si>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</si>
  <si>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</si>
  <si>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</si>
  <si>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</si>
  <si>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</si>
  <si>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</si>
  <si>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</si>
  <si>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</si>
  <si>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</si>
  <si>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</si>
  <si>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</si>
  <si>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</si>
  <si>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</si>
  <si>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</si>
  <si>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</si>
  <si>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</si>
  <si>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</si>
  <si>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</si>
  <si>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</si>
  <si>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</si>
  <si>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</si>
  <si>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</si>
  <si>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</si>
  <si>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</si>
  <si>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</si>
  <si>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</si>
  <si>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</si>
  <si>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</si>
  <si>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</si>
  <si>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</si>
  <si>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</si>
  <si>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</si>
  <si>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</si>
  <si>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</si>
  <si>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</si>
  <si>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</si>
  <si>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</si>
  <si>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</si>
  <si>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</si>
  <si>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</si>
  <si>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</si>
  <si>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</si>
  <si>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</si>
  <si>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</si>
  <si>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</si>
  <si>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</si>
  <si>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</si>
  <si>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</si>
  <si>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</si>
  <si>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</si>
  <si>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</si>
  <si>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</si>
  <si>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</si>
  <si>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</si>
  <si>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</si>
  <si>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</si>
  <si>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</si>
  <si>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</si>
  <si>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</si>
  <si>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</si>
  <si>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</si>
  <si>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</si>
  <si>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</si>
  <si>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</si>
  <si>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</si>
  <si>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</si>
  <si>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</si>
  <si>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</si>
  <si>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</si>
  <si>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</si>
  <si>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</si>
  <si>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</si>
  <si>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</si>
  <si>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</si>
  <si>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</si>
  <si>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</si>
  <si>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</si>
  <si>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</si>
  <si>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</si>
  <si>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</si>
  <si>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</si>
  <si>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</si>
  <si>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</si>
  <si>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</si>
  <si>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</si>
  <si>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</si>
  <si>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</si>
  <si>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</si>
  <si>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</si>
  <si>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</si>
  <si>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</si>
  <si>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</si>
  <si>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</si>
  <si>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</si>
  <si>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</si>
  <si>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</si>
  <si>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</si>
  <si>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</si>
  <si>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</si>
  <si>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</si>
  <si>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</si>
  <si>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</si>
  <si>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</si>
  <si>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</si>
  <si>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</si>
  <si>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</si>
  <si>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</si>
  <si>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</si>
  <si>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</si>
  <si>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</si>
  <si>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</si>
  <si>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</si>
  <si>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</si>
  <si>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</si>
  <si>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</si>
  <si>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</si>
  <si>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</si>
  <si>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</si>
  <si>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</si>
  <si>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</si>
  <si>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</si>
  <si>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</si>
  <si>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</si>
  <si>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</si>
  <si>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</si>
  <si>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</si>
  <si>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</si>
  <si>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</si>
  <si>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</si>
  <si>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</si>
  <si>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</si>
  <si>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</si>
  <si>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</si>
  <si>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</si>
  <si>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</si>
  <si>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</si>
  <si>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</si>
  <si>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</si>
  <si>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</si>
  <si>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</si>
  <si>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</si>
  <si>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</si>
  <si>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</si>
  <si>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</si>
  <si>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</si>
  <si>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</si>
  <si>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</si>
  <si>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</si>
  <si>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</si>
  <si>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</si>
  <si>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</si>
  <si>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</si>
  <si>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</si>
  <si>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</si>
  <si>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</si>
  <si>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</si>
  <si>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</si>
  <si>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</si>
  <si>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</si>
  <si>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</si>
  <si>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</si>
  <si>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</si>
  <si>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</si>
  <si>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</si>
  <si>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</si>
  <si>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</si>
  <si>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</si>
  <si>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</si>
  <si>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</si>
  <si>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</si>
  <si>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</si>
  <si>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</si>
  <si>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</si>
  <si>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</si>
  <si>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</si>
  <si>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</si>
  <si>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</si>
  <si>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</si>
  <si>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</si>
  <si>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</si>
  <si>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</si>
  <si>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</si>
  <si>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</si>
  <si>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</si>
  <si>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</si>
  <si>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</si>
  <si>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</si>
  <si>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</si>
  <si>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</si>
  <si>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</si>
  <si>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</si>
  <si>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</si>
  <si>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</si>
  <si>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</si>
  <si>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</si>
  <si>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</si>
  <si>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</si>
  <si>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</si>
  <si>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</si>
  <si>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</si>
  <si>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</si>
  <si>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</si>
  <si>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</si>
  <si>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</si>
  <si>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</si>
  <si>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</si>
  <si>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</si>
  <si>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</si>
  <si>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</si>
  <si>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</si>
  <si>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</si>
  <si>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</si>
  <si>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</si>
  <si>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</si>
  <si>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</si>
  <si>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</si>
  <si>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</si>
  <si>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</si>
  <si>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</si>
  <si>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</si>
  <si>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</si>
  <si>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</si>
  <si>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</si>
  <si>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</si>
  <si>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</si>
  <si>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</si>
  <si>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</si>
  <si>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</si>
  <si>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</si>
  <si>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</si>
  <si>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</si>
  <si>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</si>
  <si>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</si>
  <si>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</si>
  <si>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</si>
  <si>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</si>
  <si>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</si>
  <si>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</si>
  <si>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</si>
  <si>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</si>
  <si>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</si>
  <si>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</si>
  <si>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</si>
  <si>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</si>
  <si>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</si>
  <si>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</si>
  <si>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</si>
  <si>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</si>
  <si>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</si>
  <si>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</si>
  <si>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</si>
  <si>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</si>
  <si>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</si>
  <si>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</si>
  <si>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</si>
  <si>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</si>
  <si>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</si>
  <si>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</si>
  <si>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</si>
  <si>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</si>
  <si>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</si>
  <si>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</si>
  <si>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</si>
  <si>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</si>
  <si>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</si>
  <si>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</si>
  <si>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</si>
  <si>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</si>
  <si>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</si>
  <si>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</si>
  <si>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</si>
  <si>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</si>
  <si>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</si>
  <si>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</si>
  <si>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</si>
  <si>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</si>
  <si>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</si>
  <si>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</si>
  <si>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</si>
  <si>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</si>
  <si>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</si>
  <si>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</si>
  <si>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</si>
  <si>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</si>
  <si>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</si>
  <si>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</si>
  <si>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</si>
  <si>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</si>
  <si>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</si>
  <si>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</si>
  <si>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</si>
  <si>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</si>
  <si>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</si>
  <si>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</si>
  <si>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</si>
  <si>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</si>
  <si>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</si>
  <si>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</si>
  <si>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</si>
  <si>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</si>
  <si>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</si>
  <si>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</si>
  <si>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</si>
  <si>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</si>
  <si>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</si>
  <si>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</si>
  <si>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</si>
  <si>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</si>
  <si>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</si>
  <si>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</si>
  <si>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</si>
  <si>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</si>
  <si>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</si>
  <si>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</si>
  <si>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</si>
  <si>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</si>
  <si>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</si>
  <si>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</si>
  <si>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</si>
  <si>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</si>
  <si>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</si>
  <si>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</si>
  <si>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</si>
  <si>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</si>
  <si>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</si>
  <si>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</si>
  <si>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</si>
  <si>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</si>
  <si>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</si>
  <si>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</si>
  <si>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</si>
  <si>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</si>
  <si>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</si>
  <si>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</si>
  <si>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</si>
  <si>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</si>
  <si>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</si>
  <si>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</si>
  <si>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</si>
  <si>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</si>
  <si>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</si>
  <si>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</si>
  <si>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</si>
  <si>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</si>
  <si>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</si>
  <si>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</si>
  <si>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</si>
  <si>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</si>
  <si>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</si>
  <si>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</si>
  <si>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</si>
  <si>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</si>
  <si>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</si>
  <si>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</si>
  <si>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</si>
  <si>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</si>
  <si>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</si>
  <si>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</si>
  <si>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</si>
  <si>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</si>
  <si>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</si>
  <si>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</si>
  <si>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</si>
  <si>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</si>
  <si>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</si>
  <si>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</si>
  <si>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</si>
  <si>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</si>
  <si>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</si>
  <si>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</si>
  <si>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</si>
  <si>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</si>
  <si>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</si>
  <si>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</si>
  <si>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</si>
  <si>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</si>
  <si>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</si>
  <si>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</si>
  <si>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</si>
  <si>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</si>
  <si>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</si>
  <si>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</si>
  <si>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</si>
  <si>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</si>
  <si>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</si>
  <si>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</si>
  <si>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</si>
  <si>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</si>
  <si>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</si>
  <si>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</si>
  <si>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</si>
  <si>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</si>
  <si>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</si>
  <si>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</si>
  <si>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</si>
  <si>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</si>
  <si>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</si>
  <si>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</si>
  <si>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</si>
  <si>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</si>
  <si>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</si>
  <si>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</si>
  <si>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</si>
  <si>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</si>
  <si>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</si>
  <si>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</si>
  <si>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</si>
  <si>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</si>
  <si>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</si>
  <si>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</si>
  <si>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</si>
  <si>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</si>
  <si>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</si>
  <si>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</si>
  <si>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</si>
  <si>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</si>
  <si>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</si>
  <si>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</si>
  <si>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</si>
  <si>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</si>
  <si>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</si>
  <si>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</si>
  <si>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</si>
  <si>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</si>
  <si>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</si>
  <si>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</si>
  <si>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</si>
  <si>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</si>
  <si>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</si>
  <si>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</si>
  <si>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</si>
  <si>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</si>
  <si>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</si>
  <si>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</si>
  <si>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</si>
  <si>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</si>
  <si>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</si>
  <si>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</si>
  <si>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</si>
  <si>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</si>
  <si>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</si>
  <si>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</si>
  <si>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</si>
  <si>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</si>
  <si>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</si>
  <si>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</si>
  <si>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</si>
  <si>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</si>
  <si>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</si>
  <si>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</si>
  <si>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</si>
  <si>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</si>
  <si>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</si>
  <si>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</si>
  <si>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</si>
  <si>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</si>
  <si>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</si>
  <si>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</si>
  <si>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</si>
  <si>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</si>
  <si>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</si>
  <si>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</si>
  <si>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</si>
  <si>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</si>
  <si>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</si>
  <si>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</si>
  <si>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</si>
  <si>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</si>
  <si>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</si>
  <si>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</si>
  <si>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</si>
  <si>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</si>
  <si>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</si>
  <si>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</si>
  <si>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</si>
  <si>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</si>
  <si>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</si>
  <si>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</si>
  <si>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</si>
  <si>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</si>
  <si>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</si>
  <si>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</si>
  <si>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</si>
  <si>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</si>
  <si>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</si>
  <si>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</si>
  <si>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</si>
  <si>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</si>
  <si>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</si>
  <si>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</si>
  <si>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</si>
  <si>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</si>
  <si>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</si>
  <si>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</si>
  <si>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</si>
  <si>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</si>
  <si>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</si>
  <si>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</si>
  <si>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</si>
  <si>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</si>
  <si>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</si>
  <si>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</si>
  <si>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</si>
  <si>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</si>
  <si>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</si>
  <si>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</si>
  <si>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</si>
  <si>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</si>
  <si>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</si>
  <si>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</si>
  <si>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</si>
  <si>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</si>
  <si>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</si>
  <si>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</si>
  <si>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</si>
  <si>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</si>
  <si>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</si>
  <si>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</si>
  <si>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</si>
  <si>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</si>
  <si>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</si>
  <si>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</si>
  <si>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</si>
  <si>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</si>
  <si>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</si>
  <si>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</si>
  <si>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</si>
  <si>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</si>
  <si>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</si>
  <si>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</si>
  <si>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</si>
  <si>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</si>
  <si>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</si>
  <si>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</si>
  <si>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</si>
  <si>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</si>
  <si>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</si>
  <si>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</si>
  <si>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</si>
  <si>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</si>
  <si>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</si>
  <si>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</si>
  <si>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</si>
  <si>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</si>
  <si>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</si>
  <si>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</si>
  <si>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</si>
  <si>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</si>
  <si>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</si>
  <si>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</si>
  <si>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</si>
  <si>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</si>
  <si>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</si>
  <si>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</si>
  <si>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</si>
  <si>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</si>
  <si>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</si>
  <si>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</si>
  <si>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</si>
  <si>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</si>
  <si>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</si>
  <si>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</si>
  <si>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</si>
  <si>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</si>
  <si>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</si>
  <si>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</si>
  <si>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</si>
  <si>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</si>
  <si>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</si>
  <si>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</si>
  <si>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</si>
  <si>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</si>
  <si>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</si>
  <si>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</si>
  <si>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</si>
  <si>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</si>
  <si>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</si>
  <si>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</si>
  <si>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</si>
  <si>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</si>
  <si>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</si>
  <si>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</si>
  <si>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</si>
  <si>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</si>
  <si>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</si>
  <si>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</si>
  <si>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</si>
  <si>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</si>
  <si>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</si>
  <si>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</si>
  <si>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</si>
  <si>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</si>
  <si>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</si>
  <si>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</si>
  <si>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</si>
  <si>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</si>
  <si>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</si>
  <si>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</si>
  <si>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</si>
  <si>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</si>
  <si>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</si>
  <si>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</si>
  <si>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</si>
  <si>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</si>
  <si>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</si>
  <si>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</si>
  <si>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</si>
  <si>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</si>
  <si>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</si>
  <si>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</si>
  <si>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</si>
  <si>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</si>
  <si>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</si>
  <si>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</si>
  <si>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</si>
  <si>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</si>
  <si>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</si>
  <si>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</si>
  <si>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</si>
  <si>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</si>
  <si>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</si>
  <si>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</si>
  <si>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</si>
  <si>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</si>
  <si>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</si>
  <si>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</si>
  <si>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</si>
  <si>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</si>
  <si>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</si>
  <si>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</si>
  <si>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</si>
  <si>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</si>
  <si>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</si>
  <si>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</si>
  <si>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</si>
  <si>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</si>
  <si>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</si>
  <si>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</si>
  <si>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</si>
  <si>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</si>
  <si>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</si>
  <si>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</si>
  <si>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</si>
  <si>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</si>
  <si>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</si>
  <si>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</si>
  <si>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</si>
  <si>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</si>
  <si>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</si>
  <si>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</si>
  <si>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</si>
  <si>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</si>
  <si>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</si>
  <si>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</si>
  <si>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</si>
  <si>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</si>
  <si>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</si>
  <si>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</si>
  <si>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</si>
  <si>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</si>
  <si>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</si>
  <si>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</si>
  <si>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</si>
  <si>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</si>
  <si>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</si>
  <si>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</si>
  <si>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</si>
  <si>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</si>
  <si>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</si>
  <si>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</si>
  <si>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</si>
  <si>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</si>
  <si>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</si>
  <si>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</si>
  <si>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</si>
  <si>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</si>
  <si>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</si>
  <si>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</si>
  <si>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</si>
  <si>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</si>
  <si>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</si>
  <si>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</si>
  <si>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</si>
  <si>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</si>
  <si>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</si>
  <si>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</si>
  <si>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</si>
  <si>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</si>
  <si>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</si>
  <si>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</si>
  <si>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</si>
  <si>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</si>
  <si>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</si>
  <si>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</si>
  <si>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</si>
  <si>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</si>
  <si>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</si>
  <si>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</si>
  <si>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</si>
  <si>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</si>
  <si>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</si>
  <si>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</si>
  <si>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</si>
  <si>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</si>
  <si>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</si>
  <si>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</si>
  <si>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</si>
  <si>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</si>
  <si>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</si>
  <si>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</si>
  <si>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</si>
  <si>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average donation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</si>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</sst>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Analysis.xlsx]Pivot1!PivotTable1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5D-479A-8AD0-92E265047DCA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5D-479A-8AD0-92E265047DCA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5D-479A-8AD0-92E265047DCA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5D-479A-8AD0-92E26504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1719472"/>
        <c:axId val="611719800"/>
      </c:barChart>
      <c:catAx>
        <c:axId val="61171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719800"/>
        <c:crosses val="autoZero"/>
        <c:auto val="1"/>
        <c:lblAlgn val="ctr"/>
        <c:lblOffset val="100"/>
        <c:noMultiLvlLbl val="0"/>
      </c:catAx>
      <c:valAx>
        <c:axId val="61171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71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B4-4B47-93B8-E9F268C4F8FC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4-4B47-93B8-E9F268C4F8FC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4-4B47-93B8-E9F268C4F8FC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B4-4B47-93B8-E9F268C4F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3502768"/>
        <c:axId val="613503424"/>
      </c:barChart>
      <c:catAx>
        <c:axId val="61350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503424"/>
        <c:crosses val="autoZero"/>
        <c:auto val="1"/>
        <c:lblAlgn val="ctr"/>
        <c:lblOffset val="100"/>
        <c:noMultiLvlLbl val="0"/>
      </c:catAx>
      <c:valAx>
        <c:axId val="61350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50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Analysis.xlsx]Pivot 3!PivotTable4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C2-4E1E-A437-0460A4009769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C2-4E1E-A437-0460A4009769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C2-4E1E-A437-0460A4009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1645336"/>
        <c:axId val="678357472"/>
      </c:lineChart>
      <c:catAx>
        <c:axId val="611645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357472"/>
        <c:crosses val="autoZero"/>
        <c:auto val="1"/>
        <c:lblAlgn val="ctr"/>
        <c:lblOffset val="100"/>
        <c:noMultiLvlLbl val="0"/>
      </c:catAx>
      <c:valAx>
        <c:axId val="67835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645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34-47AD-BF14-4E9069A7F6A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34-47AD-BF14-4E9069A7F6A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34-47AD-BF14-4E9069A7F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012776"/>
        <c:axId val="615003920"/>
      </c:lineChart>
      <c:catAx>
        <c:axId val="615012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003920"/>
        <c:crosses val="autoZero"/>
        <c:auto val="1"/>
        <c:lblAlgn val="ctr"/>
        <c:lblOffset val="100"/>
        <c:noMultiLvlLbl val="0"/>
      </c:catAx>
      <c:valAx>
        <c:axId val="61500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012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56504</xdr:colOff>
      <xdr:row>0</xdr:row>
      <xdr:rowOff>0</xdr:rowOff>
    </xdr:from>
    <xdr:to>
      <xdr:col>16</xdr:col>
      <xdr:colOff>476249</xdr:colOff>
      <xdr:row>22</xdr:row>
      <xdr:rowOff>40361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AE71DD-319E-41EE-A849-48C5F1AC5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41269</xdr:colOff>
      <xdr:row>2</xdr:row>
      <xdr:rowOff>175449</xdr:rowOff>
    </xdr:from>
    <xdr:to>
      <xdr:col>19</xdr:col>
      <xdr:colOff>45903</xdr:colOff>
      <xdr:row>46</xdr:row>
      <xdr:rowOff>129655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C4BC19-BC27-45D9-9839-E6C58D128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211968</xdr:colOff>
      <xdr:row>0</xdr:row>
      <xdr:rowOff>0</xdr:rowOff>
    </xdr:from>
    <xdr:to>
      <xdr:col>13</xdr:col>
      <xdr:colOff>234345</xdr:colOff>
      <xdr:row>18</xdr:row>
      <xdr:rowOff>75596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B2B32C-2FA5-43E5-B910-BCD1D8131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53914</xdr:colOff>
      <xdr:row>13</xdr:row>
      <xdr:rowOff>134788</xdr:rowOff>
    </xdr:from>
    <xdr:to>
      <xdr:col>7</xdr:col>
      <xdr:colOff>1177146</xdr:colOff>
      <xdr:row>41</xdr:row>
      <xdr:rowOff>71887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9BCCDA-F3FF-44C8-A6E2-27D618D51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" refreshedDate="43123.542716550925" createdVersion="6" refreshedVersion="6" minRefreshableVersion="3" recordCount="4114" xr:uid="{F191839A-08F0-4C11-B10D-78F77619D83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" refreshedDate="43123.542717013886" createdVersion="6" refreshedVersion="6" minRefreshableVersion="3" recordCount="4114" xr:uid="{9BFB5910-E56C-47A3-94BB-ECBCA22F05C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3A6941-21D6-4235-9B31-8F1F912E47C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D3A73B-331D-4E4E-8FD0-1F1ED92DA23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6C7B90-4604-41EC-83D9-78C5466AB32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0" zoomScaleNormal="55" workbookViewId="0">
      <selection activeCell="T4115" sqref="A1:T4115"/>
    </sheetView>
  </sheetViews>
  <sheetFormatPr defaultRowHeight="14.25" x14ac:dyDescent="0.45"/>
  <cols>
    <col min="1" max="1" width="9.1328125" bestFit="1" customWidth="1"/>
    <col min="2" max="2" width="38.3984375" style="3" customWidth="1"/>
    <col min="3" max="3" width="40.265625" style="3" customWidth="1"/>
    <col min="4" max="4" width="14.73046875" bestFit="1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6" width="23.9296875" style="6" customWidth="1"/>
    <col min="17" max="17" width="20.1328125" customWidth="1"/>
    <col min="18" max="18" width="17.46484375" customWidth="1"/>
    <col min="19" max="19" width="23.9296875" style="12" customWidth="1"/>
    <col min="20" max="20" width="21.1328125" style="12" customWidth="1"/>
    <col min="21" max="21" width="9.0664062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8309</v>
      </c>
      <c r="Q1" s="1" t="s">
        <v>8307</v>
      </c>
      <c r="R1" s="1" t="s">
        <v>8308</v>
      </c>
      <c r="S1" s="11" t="s">
        <v>8365</v>
      </c>
      <c r="T1" s="11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 FIND("/",N2)-1)</f>
        <v>film &amp; video</v>
      </c>
      <c r="R2" t="str">
        <f>RIGHT(N2, LEN(N2)-FIND("/",N2))</f>
        <v>television</v>
      </c>
      <c r="S2" s="12">
        <f>(J2/86400)+25569+(-5/24)</f>
        <v>42176.798738425925</v>
      </c>
      <c r="T2" s="12">
        <f>(I2/86400)+25569+(-5/24)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 FIND("/",N3)-1)</f>
        <v>film &amp; video</v>
      </c>
      <c r="R3" t="str">
        <f t="shared" ref="R3:R66" si="3">RIGHT(N3, LEN(N3)-FIND("/",N3))</f>
        <v>television</v>
      </c>
      <c r="S3" s="12">
        <f t="shared" ref="S3:S66" si="4">(J3/86400)+25569+(-5/24)</f>
        <v>42766.392164351848</v>
      </c>
      <c r="T3" s="12">
        <f t="shared" ref="T3:T66" si="5">(I3/86400)+25569+(-5/24)</f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42515.838738425919</v>
      </c>
      <c r="T9" s="12">
        <f t="shared" si="5"/>
        <v>42555.838738425919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41869.333981481475</v>
      </c>
      <c r="T20" s="12">
        <f t="shared" si="5"/>
        <v>41899.333981481475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42200.549907407403</v>
      </c>
      <c r="T22" s="12">
        <f t="shared" si="5"/>
        <v>42260.549907407403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42262.610416666663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42316.494224537033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41374.84888888889</v>
      </c>
      <c r="T40" s="12">
        <f t="shared" si="5"/>
        <v>41404.84888888889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41873.890474537031</v>
      </c>
      <c r="T46" s="12">
        <f t="shared" si="5"/>
        <v>41918.890474537031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42323.756643518514</v>
      </c>
      <c r="T48" s="12">
        <f t="shared" si="5"/>
        <v>42353.756643518514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</v>
      </c>
      <c r="T53" s="12">
        <f t="shared" si="5"/>
        <v>42226.72033564814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42149.340555555558</v>
      </c>
      <c r="T58" s="12">
        <f t="shared" si="5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42230.027499999997</v>
      </c>
      <c r="T61" s="12">
        <f t="shared" si="5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41701.693483796298</v>
      </c>
      <c r="T62" s="12">
        <f t="shared" si="5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41409.605983796289</v>
      </c>
      <c r="T63" s="12">
        <f t="shared" si="5"/>
        <v>41431.605983796289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 FIND("/",N67)-1)</f>
        <v>film &amp; video</v>
      </c>
      <c r="R67" t="str">
        <f t="shared" ref="R67:R130" si="9">RIGHT(N67, LEN(N67)-FIND("/",N67))</f>
        <v>shorts</v>
      </c>
      <c r="S67" s="12">
        <f t="shared" ref="S67:S130" si="10">(J67/86400)+25569+(-5/24)</f>
        <v>41835.612893518519</v>
      </c>
      <c r="T67" s="12">
        <f t="shared" ref="T67:T130" si="11">(I67/86400)+25569+(-5/24)</f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41207.801863425928</v>
      </c>
      <c r="T74" s="12">
        <f t="shared" si="11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40996.936539351846</v>
      </c>
      <c r="T79" s="12">
        <f t="shared" si="11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41099.950543981475</v>
      </c>
      <c r="T83" s="12">
        <f t="shared" si="11"/>
        <v>41103.918055555558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40322.331053240741</v>
      </c>
      <c r="T89" s="12">
        <f t="shared" si="11"/>
        <v>40331.861805555549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41402.543888888882</v>
      </c>
      <c r="T91" s="12">
        <f t="shared" si="11"/>
        <v>41427.543888888882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41214.586504629631</v>
      </c>
      <c r="T100" s="12">
        <f t="shared" si="11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40987.568298611106</v>
      </c>
      <c r="T108" s="12">
        <f t="shared" si="11"/>
        <v>41001.568298611106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41717.834699074076</v>
      </c>
      <c r="T114" s="12">
        <f t="shared" si="11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40918.530601851853</v>
      </c>
      <c r="T117" s="12">
        <f t="shared" si="11"/>
        <v>40943.530601851853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2">
        <f t="shared" si="11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2">
        <f t="shared" si="11"/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 FIND("/",N131)-1)</f>
        <v>film &amp; video</v>
      </c>
      <c r="R131" t="str">
        <f t="shared" ref="R131:R194" si="15">RIGHT(N131, LEN(N131)-FIND("/",N131))</f>
        <v>science fiction</v>
      </c>
      <c r="S131" s="12">
        <f t="shared" ref="S131:S194" si="16">(J131/86400)+25569+(-5/24)</f>
        <v>41882.728969907403</v>
      </c>
      <c r="T131" s="12">
        <f t="shared" ref="T131:T194" si="17">(I131/86400)+25569+(-5/24)</f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41778.707083333335</v>
      </c>
      <c r="T132" s="12">
        <f t="shared" si="17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42558.855810185181</v>
      </c>
      <c r="T145" s="12">
        <f t="shared" si="17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41874.869212962956</v>
      </c>
      <c r="T154" s="12">
        <f t="shared" si="17"/>
        <v>41904.869212962956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</v>
      </c>
      <c r="T162" s="12">
        <f t="shared" si="17"/>
        <v>42231.70475694444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2">
        <f t="shared" si="17"/>
        <v>42082.144942129627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2">
        <f t="shared" si="17"/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 FIND("/",N195)-1)</f>
        <v>film &amp; video</v>
      </c>
      <c r="R195" t="str">
        <f t="shared" ref="R195:R258" si="21">RIGHT(N195, LEN(N195)-FIND("/",N195))</f>
        <v>drama</v>
      </c>
      <c r="S195" s="12">
        <f t="shared" ref="S195:S258" si="22">(J195/86400)+25569+(-5/24)</f>
        <v>41911.726458333331</v>
      </c>
      <c r="T195" s="12">
        <f t="shared" ref="T195:T258" si="23">(I195/86400)+25569+(-5/24)</f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2">
        <f t="shared" si="23"/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2">
        <f t="shared" si="23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2">
        <f t="shared" si="23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2">
        <f t="shared" si="23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2">
        <f t="shared" si="23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2">
        <f t="shared" si="23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41866.875034722216</v>
      </c>
      <c r="T202" s="12">
        <f t="shared" si="23"/>
        <v>41896.875034722216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2">
        <f t="shared" si="23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2">
        <f t="shared" si="23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2">
        <f t="shared" si="23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2">
        <f t="shared" si="23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2">
        <f t="shared" si="23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2">
        <f t="shared" si="23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2">
        <f t="shared" si="23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2">
        <f t="shared" si="23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2">
        <f t="shared" si="23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2">
        <f t="shared" si="23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42235.951585648145</v>
      </c>
      <c r="T213" s="12">
        <f t="shared" si="23"/>
        <v>42265.951585648145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2">
        <f t="shared" si="23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2">
        <f t="shared" si="23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2">
        <f t="shared" si="23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2">
        <f t="shared" si="23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2">
        <f t="shared" si="23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2">
        <f t="shared" si="23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2">
        <f t="shared" si="23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2">
        <f t="shared" si="23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2">
        <f t="shared" si="23"/>
        <v>42236.629166666666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2">
        <f t="shared" si="23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2">
        <f t="shared" si="23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2">
        <f t="shared" si="23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2">
        <f t="shared" si="23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2">
        <f t="shared" si="23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2">
        <f t="shared" si="23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2">
        <f t="shared" si="23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2">
        <f t="shared" si="23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2">
        <f t="shared" si="23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42129.568877314814</v>
      </c>
      <c r="T232" s="12">
        <f t="shared" si="23"/>
        <v>42159.568877314814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</v>
      </c>
      <c r="T233" s="12">
        <f t="shared" si="23"/>
        <v>42371.75059027777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2">
        <f t="shared" si="23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2">
        <f t="shared" si="23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2">
        <f t="shared" si="23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2">
        <f t="shared" si="23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42320.876145833332</v>
      </c>
      <c r="T238" s="12">
        <f t="shared" si="23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2">
        <f t="shared" si="23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42713.754166666666</v>
      </c>
      <c r="T240" s="12">
        <f t="shared" si="23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2">
        <f t="shared" si="23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2">
        <f t="shared" si="23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2">
        <f t="shared" si="23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2">
        <f t="shared" si="23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2">
        <f t="shared" si="23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2">
        <f t="shared" si="23"/>
        <v>40253.087500000001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2">
        <f t="shared" si="23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2">
        <f t="shared" si="23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2">
        <f t="shared" si="23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2">
        <f t="shared" si="23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2">
        <f t="shared" si="23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2">
        <f t="shared" si="23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2">
        <f t="shared" si="23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40266.454374999994</v>
      </c>
      <c r="T254" s="12">
        <f t="shared" si="23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2">
        <f t="shared" si="23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42263.744328703702</v>
      </c>
      <c r="T256" s="12">
        <f t="shared" si="23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2">
        <f t="shared" si="23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2">
        <f t="shared" si="23"/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 FIND("/",N259)-1)</f>
        <v>film &amp; video</v>
      </c>
      <c r="R259" t="str">
        <f t="shared" ref="R259:R322" si="27">RIGHT(N259, LEN(N259)-FIND("/",N259))</f>
        <v>documentary</v>
      </c>
      <c r="S259" s="12">
        <f t="shared" ref="S259:S322" si="28">(J259/86400)+25569+(-5/24)</f>
        <v>42479.418541666666</v>
      </c>
      <c r="T259" s="12">
        <f t="shared" ref="T259:T322" si="29">(I259/86400)+25569+(-5/24)</f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2">
        <f t="shared" si="29"/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2">
        <f t="shared" si="29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2">
        <f t="shared" si="29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2">
        <f t="shared" si="29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2">
        <f t="shared" si="29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2">
        <f t="shared" si="29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2">
        <f t="shared" si="29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40267.03738425926</v>
      </c>
      <c r="T267" s="12">
        <f t="shared" si="29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2">
        <f t="shared" si="29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2">
        <f t="shared" si="29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2">
        <f t="shared" si="29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2">
        <f t="shared" si="29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40637.658217592594</v>
      </c>
      <c r="T272" s="12">
        <f t="shared" si="29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41611.891909722217</v>
      </c>
      <c r="T273" s="12">
        <f t="shared" si="29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2">
        <f t="shared" si="29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2">
        <f t="shared" si="29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2">
        <f t="shared" si="29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2">
        <f t="shared" si="29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40966.873541666668</v>
      </c>
      <c r="T278" s="12">
        <f t="shared" si="29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2">
        <f t="shared" si="29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2">
        <f t="shared" si="29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2">
        <f t="shared" si="29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41744.382349537038</v>
      </c>
      <c r="T282" s="12">
        <f t="shared" si="29"/>
        <v>41789.382349537038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2">
        <f t="shared" si="29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2">
        <f t="shared" si="29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2">
        <f t="shared" si="29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2">
        <f t="shared" si="29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2">
        <f t="shared" si="29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41313.607916666668</v>
      </c>
      <c r="T288" s="12">
        <f t="shared" si="29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2">
        <f t="shared" si="29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2">
        <f t="shared" si="29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2">
        <f t="shared" si="29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2">
        <f t="shared" si="29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2">
        <f t="shared" si="29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2">
        <f t="shared" si="29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2">
        <f t="shared" si="29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2">
        <f t="shared" si="29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2">
        <f t="shared" si="29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2">
        <f t="shared" si="29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42089.519687499997</v>
      </c>
      <c r="T299" s="12">
        <f t="shared" si="29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2">
        <f t="shared" si="29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2">
        <f t="shared" si="29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2">
        <f t="shared" si="29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2">
        <f t="shared" si="29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2">
        <f t="shared" si="29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41031.862800925919</v>
      </c>
      <c r="T305" s="12">
        <f t="shared" si="29"/>
        <v>41061.862800925919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2">
        <f t="shared" si="29"/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2">
        <f t="shared" si="29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2">
        <f t="shared" si="29"/>
        <v>41353.587187499994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41282.736122685186</v>
      </c>
      <c r="T309" s="12">
        <f t="shared" si="29"/>
        <v>41312.736122685186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2">
        <f t="shared" si="29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2">
        <f t="shared" si="29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2">
        <f t="shared" si="29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2">
        <f t="shared" si="29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2">
        <f t="shared" si="29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2">
        <f t="shared" si="29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2">
        <f t="shared" si="29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2">
        <f t="shared" si="29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2">
        <f t="shared" si="29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2">
        <f t="shared" si="29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2">
        <f t="shared" si="29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2">
        <f t="shared" si="29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2">
        <f t="shared" si="29"/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 FIND("/",N323)-1)</f>
        <v>film &amp; video</v>
      </c>
      <c r="R323" t="str">
        <f t="shared" ref="R323:R386" si="33">RIGHT(N323, LEN(N323)-FIND("/",N323))</f>
        <v>documentary</v>
      </c>
      <c r="S323" s="12">
        <f t="shared" ref="S323:S386" si="34">(J323/86400)+25569+(-5/24)</f>
        <v>42647.238263888888</v>
      </c>
      <c r="T323" s="12">
        <f t="shared" ref="T323:T386" si="35">(I323/86400)+25569+(-5/24)</f>
        <v>42682.279930555553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2">
        <f t="shared" si="35"/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2">
        <f t="shared" si="35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2">
        <f t="shared" si="35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2">
        <f t="shared" si="35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2">
        <f t="shared" si="35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2">
        <f t="shared" si="35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2">
        <f t="shared" si="35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2">
        <f t="shared" si="35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2">
        <f t="shared" si="35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2">
        <f t="shared" si="35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2">
        <f t="shared" si="35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2">
        <f t="shared" si="35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2">
        <f t="shared" si="35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2">
        <f t="shared" si="35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2">
        <f t="shared" si="35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2">
        <f t="shared" si="35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2">
        <f t="shared" si="35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2">
        <f t="shared" si="35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2">
        <f t="shared" si="35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2">
        <f t="shared" si="35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2">
        <f t="shared" si="35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2">
        <f t="shared" si="35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2">
        <f t="shared" si="35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2">
        <f t="shared" si="35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42261.291909722218</v>
      </c>
      <c r="T348" s="12">
        <f t="shared" si="35"/>
        <v>42291.291909722218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2">
        <f t="shared" si="35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2">
        <f t="shared" si="35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2">
        <f t="shared" si="35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2">
        <f t="shared" si="35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2">
        <f t="shared" si="35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2">
        <f t="shared" si="35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2">
        <f t="shared" si="35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2">
        <f t="shared" si="35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2">
        <f t="shared" si="35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2">
        <f t="shared" si="35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2">
        <f t="shared" si="35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2">
        <f t="shared" si="35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41934.86215277778</v>
      </c>
      <c r="T361" s="12">
        <f t="shared" si="35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2">
        <f t="shared" si="35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2">
        <f t="shared" si="35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2">
        <f t="shared" si="35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2">
        <f t="shared" si="35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2">
        <f t="shared" si="35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2">
        <f t="shared" si="35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41019.584699074076</v>
      </c>
      <c r="T368" s="12">
        <f t="shared" si="35"/>
        <v>41049.584699074076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2">
        <f t="shared" si="35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2">
        <f t="shared" si="35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2">
        <f t="shared" si="35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2">
        <f t="shared" si="35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2">
        <f t="shared" si="35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2">
        <f t="shared" si="35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2">
        <f t="shared" si="35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2">
        <f t="shared" si="35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2">
        <f t="shared" si="35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2">
        <f t="shared" si="35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2">
        <f t="shared" si="35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2">
        <f t="shared" si="35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2">
        <f t="shared" si="35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2">
        <f t="shared" si="35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2">
        <f t="shared" si="35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2">
        <f t="shared" si="35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2">
        <f t="shared" si="35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2">
        <f t="shared" si="35"/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 FIND("/",N387)-1)</f>
        <v>film &amp; video</v>
      </c>
      <c r="R387" t="str">
        <f t="shared" ref="R387:R450" si="39">RIGHT(N387, LEN(N387)-FIND("/",N387))</f>
        <v>documentary</v>
      </c>
      <c r="S387" s="12">
        <f t="shared" ref="S387:S450" si="40">(J387/86400)+25569+(-5/24)</f>
        <v>41934.376168981478</v>
      </c>
      <c r="T387" s="12">
        <f t="shared" ref="T387:T450" si="41">(I387/86400)+25569+(-5/24)</f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2">
        <f t="shared" si="41"/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2">
        <f t="shared" si="41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</v>
      </c>
      <c r="T390" s="12">
        <f t="shared" si="41"/>
        <v>42578.86782407407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41673.854745370372</v>
      </c>
      <c r="T391" s="12">
        <f t="shared" si="41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2">
        <f t="shared" si="41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40864.833923611106</v>
      </c>
      <c r="T393" s="12">
        <f t="shared" si="41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2">
        <f t="shared" si="41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2">
        <f t="shared" si="41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2">
        <f t="shared" si="41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2">
        <f t="shared" si="41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41082.356550925928</v>
      </c>
      <c r="T398" s="12">
        <f t="shared" si="41"/>
        <v>41097.356550925928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2">
        <f t="shared" si="41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2">
        <f t="shared" si="41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2">
        <f t="shared" si="41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2">
        <f t="shared" si="41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2">
        <f t="shared" si="41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2">
        <f t="shared" si="41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2">
        <f t="shared" si="41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41646.419699074067</v>
      </c>
      <c r="T406" s="12">
        <f t="shared" si="41"/>
        <v>41675.75277777778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2">
        <f t="shared" si="41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2">
        <f t="shared" si="41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2">
        <f t="shared" si="41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2">
        <f t="shared" si="41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2">
        <f t="shared" si="41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42113.773113425923</v>
      </c>
      <c r="T412" s="12">
        <f t="shared" si="41"/>
        <v>42173.773113425923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2">
        <f t="shared" si="41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2">
        <f t="shared" si="41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2">
        <f t="shared" si="41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2">
        <f t="shared" si="41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2">
        <f t="shared" si="41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2">
        <f t="shared" si="41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41360.762268518512</v>
      </c>
      <c r="T419" s="12">
        <f t="shared" si="41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2">
        <f t="shared" si="41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2">
        <f t="shared" si="41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2">
        <f t="shared" si="41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2">
        <f t="shared" si="41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41863.052048611113</v>
      </c>
      <c r="T424" s="12">
        <f t="shared" si="41"/>
        <v>41893.052048611113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2">
        <f t="shared" si="41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2">
        <f t="shared" si="41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2">
        <f t="shared" si="41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2">
        <f t="shared" si="41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42285.700694444444</v>
      </c>
      <c r="T429" s="12">
        <f t="shared" si="41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2">
        <f t="shared" si="41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2">
        <f t="shared" si="41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2">
        <f t="shared" si="41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42526.662997685184</v>
      </c>
      <c r="T433" s="12">
        <f t="shared" si="41"/>
        <v>42556.662997685184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2">
        <f t="shared" si="41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42228.421550925923</v>
      </c>
      <c r="T435" s="12">
        <f t="shared" si="41"/>
        <v>42288.421550925923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2">
        <f t="shared" si="41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2">
        <f t="shared" si="41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2">
        <f t="shared" si="41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2">
        <f t="shared" si="41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2">
        <f t="shared" si="41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41919.553449074076</v>
      </c>
      <c r="T441" s="12">
        <f t="shared" si="41"/>
        <v>41929.553449074076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2">
        <f t="shared" si="41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2">
        <f t="shared" si="41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2">
        <f t="shared" si="41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2">
        <f t="shared" si="41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2">
        <f t="shared" si="41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2">
        <f t="shared" si="41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2">
        <f t="shared" si="41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2">
        <f t="shared" si="41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2">
        <f t="shared" si="41"/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 FIND("/",N451)-1)</f>
        <v>film &amp; video</v>
      </c>
      <c r="R451" t="str">
        <f t="shared" ref="R451:R514" si="45">RIGHT(N451, LEN(N451)-FIND("/",N451))</f>
        <v>animation</v>
      </c>
      <c r="S451" s="12">
        <f t="shared" ref="S451:S514" si="46">(J451/86400)+25569+(-5/24)</f>
        <v>41534.359780092593</v>
      </c>
      <c r="T451" s="12">
        <f t="shared" ref="T451:T514" si="47">(I451/86400)+25569+(-5/24)</f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2">
        <f t="shared" si="47"/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2">
        <f t="shared" si="47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42107.49554398148</v>
      </c>
      <c r="T454" s="12">
        <f t="shared" si="47"/>
        <v>42137.49554398148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2">
        <f t="shared" si="47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2">
        <f t="shared" si="47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40970.794236111113</v>
      </c>
      <c r="T457" s="12">
        <f t="shared" si="47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41547.486122685186</v>
      </c>
      <c r="T458" s="12">
        <f t="shared" si="47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2">
        <f t="shared" si="47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2">
        <f t="shared" si="47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2">
        <f t="shared" si="47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2">
        <f t="shared" si="47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2">
        <f t="shared" si="47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40704.918298611105</v>
      </c>
      <c r="T464" s="12">
        <f t="shared" si="47"/>
        <v>40764.918298611105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2">
        <f t="shared" si="47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42488.640451388885</v>
      </c>
      <c r="T466" s="12">
        <f t="shared" si="47"/>
        <v>42508.640451388885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2">
        <f t="shared" si="47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2">
        <f t="shared" si="47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2">
        <f t="shared" si="47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41040.959293981483</v>
      </c>
      <c r="T470" s="12">
        <f t="shared" si="47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2">
        <f t="shared" si="47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2">
        <f t="shared" si="47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2">
        <f t="shared" si="47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2">
        <f t="shared" si="47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2">
        <f t="shared" si="47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2">
        <f t="shared" si="47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2">
        <f t="shared" si="47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2">
        <f t="shared" si="47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2">
        <f t="shared" si="47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2">
        <f t="shared" si="47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2">
        <f t="shared" si="47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41465.29184027778</v>
      </c>
      <c r="T482" s="12">
        <f t="shared" si="47"/>
        <v>41495.29184027778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2">
        <f t="shared" si="47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42447.688541666663</v>
      </c>
      <c r="T484" s="12">
        <f t="shared" si="47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2">
        <f t="shared" si="47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2">
        <f t="shared" si="47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41381.297442129631</v>
      </c>
      <c r="T487" s="12">
        <f t="shared" si="47"/>
        <v>41411.297442129631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2">
        <f t="shared" si="47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2">
        <f t="shared" si="47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2">
        <f t="shared" si="47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2">
        <f t="shared" si="47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41113.760243055549</v>
      </c>
      <c r="T492" s="12">
        <f t="shared" si="47"/>
        <v>41143.760243055549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42366.774293981478</v>
      </c>
      <c r="T493" s="12">
        <f t="shared" si="47"/>
        <v>42396.774293981478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2">
        <f t="shared" si="47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42114.517800925925</v>
      </c>
      <c r="T495" s="12">
        <f t="shared" si="47"/>
        <v>42144.517800925925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2">
        <f t="shared" si="47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2">
        <f t="shared" si="47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2">
        <f t="shared" si="47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2">
        <f t="shared" si="47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2">
        <f t="shared" si="47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2">
        <f t="shared" si="47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40247.677673611106</v>
      </c>
      <c r="T502" s="12">
        <f t="shared" si="47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2">
        <f t="shared" si="47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2">
        <f t="shared" si="47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2">
        <f t="shared" si="47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2">
        <f t="shared" si="47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2">
        <f t="shared" si="47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2">
        <f t="shared" si="47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2">
        <f t="shared" si="47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2">
        <f t="shared" si="47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2">
        <f t="shared" si="47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2">
        <f t="shared" si="47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2">
        <f t="shared" si="47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2">
        <f t="shared" si="47"/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 FIND("/",N515)-1)</f>
        <v>film &amp; video</v>
      </c>
      <c r="R515" t="str">
        <f t="shared" ref="R515:R578" si="51">RIGHT(N515, LEN(N515)-FIND("/",N515))</f>
        <v>animation</v>
      </c>
      <c r="S515" s="12">
        <f t="shared" ref="S515:S578" si="52">(J515/86400)+25569+(-5/24)</f>
        <v>42552.445659722223</v>
      </c>
      <c r="T515" s="12">
        <f t="shared" ref="T515:T578" si="53">(I515/86400)+25569+(-5/24)</f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2">
        <f t="shared" si="53"/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2">
        <f t="shared" si="53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2">
        <f t="shared" si="53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2">
        <f t="shared" si="53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2">
        <f t="shared" si="53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41218.183113425919</v>
      </c>
      <c r="T521" s="12">
        <f t="shared" si="53"/>
        <v>41248.183113425919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2">
        <f t="shared" si="53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2">
        <f t="shared" si="53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2">
        <f t="shared" si="53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2">
        <f t="shared" si="53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2">
        <f t="shared" si="53"/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2">
        <f t="shared" si="53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2">
        <f t="shared" si="53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2">
        <f t="shared" si="53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2">
        <f t="shared" si="53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2">
        <f t="shared" si="53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2">
        <f t="shared" si="53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2">
        <f t="shared" si="53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2">
        <f t="shared" si="53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2">
        <f t="shared" si="53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2">
        <f t="shared" si="53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42711.336863425924</v>
      </c>
      <c r="T537" s="12">
        <f t="shared" si="53"/>
        <v>42741.336863425924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42179.136655092589</v>
      </c>
      <c r="T538" s="12">
        <f t="shared" si="53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2">
        <f t="shared" si="53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2">
        <f t="shared" si="53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2">
        <f t="shared" si="53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2">
        <f t="shared" si="53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2">
        <f t="shared" si="53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2">
        <f t="shared" si="53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2">
        <f t="shared" si="53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2">
        <f t="shared" si="53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2">
        <f t="shared" si="53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2">
        <f t="shared" si="53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2">
        <f t="shared" si="53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2">
        <f t="shared" si="53"/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2">
        <f t="shared" si="53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2">
        <f t="shared" si="53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2">
        <f t="shared" si="53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2">
        <f t="shared" si="53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2">
        <f t="shared" si="53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2">
        <f t="shared" si="53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2">
        <f t="shared" si="53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2">
        <f t="shared" si="53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2">
        <f t="shared" si="53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2">
        <f t="shared" si="53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2">
        <f t="shared" si="53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2">
        <f t="shared" si="53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2">
        <f t="shared" si="53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42692.180729166663</v>
      </c>
      <c r="T564" s="12">
        <f t="shared" si="53"/>
        <v>42722.180729166663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2">
        <f t="shared" si="53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2">
        <f t="shared" si="53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42165.576956018514</v>
      </c>
      <c r="T567" s="12">
        <f t="shared" si="53"/>
        <v>42195.576956018514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2">
        <f t="shared" si="53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2">
        <f t="shared" si="53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2">
        <f t="shared" si="53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2">
        <f t="shared" si="53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42388.589918981474</v>
      </c>
      <c r="T572" s="12">
        <f t="shared" si="53"/>
        <v>42418.589918981474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2">
        <f t="shared" si="53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42282.507962962962</v>
      </c>
      <c r="T574" s="12">
        <f t="shared" si="53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2">
        <f t="shared" si="53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2">
        <f t="shared" si="53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2">
        <f t="shared" si="53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2">
        <f t="shared" si="53"/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 FIND("/",N579)-1)</f>
        <v>technology</v>
      </c>
      <c r="R579" t="str">
        <f t="shared" ref="R579:R642" si="57">RIGHT(N579, LEN(N579)-FIND("/",N579))</f>
        <v>web</v>
      </c>
      <c r="S579" s="12">
        <f t="shared" ref="S579:S642" si="58">(J579/86400)+25569+(-5/24)</f>
        <v>42450.380810185183</v>
      </c>
      <c r="T579" s="12">
        <f t="shared" ref="T579:T642" si="59">(I579/86400)+25569+(-5/24)</f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2">
        <f t="shared" si="59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2">
        <f t="shared" si="59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2">
        <f t="shared" si="59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2">
        <f t="shared" si="59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2">
        <f t="shared" si="59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2">
        <f t="shared" si="59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2">
        <f t="shared" si="59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2">
        <f t="shared" si="59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2">
        <f t="shared" si="59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2">
        <f t="shared" si="59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42631.561180555553</v>
      </c>
      <c r="T590" s="12">
        <f t="shared" si="59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2">
        <f t="shared" si="59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2">
        <f t="shared" si="59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2">
        <f t="shared" si="59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2">
        <f t="shared" si="59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2">
        <f t="shared" si="59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2">
        <f t="shared" si="59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42082.861550925925</v>
      </c>
      <c r="T597" s="12">
        <f t="shared" si="59"/>
        <v>42127.861550925925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2">
        <f t="shared" si="59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2">
        <f t="shared" si="59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2">
        <f t="shared" si="59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2">
        <f t="shared" si="59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2">
        <f t="shared" si="59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2">
        <f t="shared" si="59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2">
        <f t="shared" si="59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2">
        <f t="shared" si="59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2">
        <f t="shared" si="59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42194.149398148147</v>
      </c>
      <c r="T607" s="12">
        <f t="shared" si="59"/>
        <v>42239.149398148147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2">
        <f t="shared" si="59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2">
        <f t="shared" si="59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2">
        <f t="shared" si="59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2">
        <f t="shared" si="59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2">
        <f t="shared" si="59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2">
        <f t="shared" si="59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42584.823449074072</v>
      </c>
      <c r="T614" s="12">
        <f t="shared" si="59"/>
        <v>42614.823449074072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2">
        <f t="shared" si="59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2">
        <f t="shared" si="59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2">
        <f t="shared" si="59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42761.167905092589</v>
      </c>
      <c r="T618" s="12">
        <f t="shared" si="59"/>
        <v>42791.167905092589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2">
        <f t="shared" si="59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2">
        <f t="shared" si="59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2">
        <f t="shared" si="59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2">
        <f t="shared" si="59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2">
        <f t="shared" si="59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2">
        <f t="shared" si="59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2">
        <f t="shared" si="59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2">
        <f t="shared" si="59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2">
        <f t="shared" si="59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2">
        <f t="shared" si="59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2">
        <f t="shared" si="59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2">
        <f t="shared" si="59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2">
        <f t="shared" si="59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2">
        <f t="shared" si="59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2">
        <f t="shared" si="59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2">
        <f t="shared" si="59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42507.090995370367</v>
      </c>
      <c r="T635" s="12">
        <f t="shared" si="59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2">
        <f t="shared" si="59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2">
        <f t="shared" si="59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2">
        <f t="shared" si="59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2">
        <f t="shared" si="59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2">
        <f t="shared" si="59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2">
        <f t="shared" si="59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42683.211979166663</v>
      </c>
      <c r="T642" s="12">
        <f t="shared" si="59"/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 FIND("/",N643)-1)</f>
        <v>technology</v>
      </c>
      <c r="R643" t="str">
        <f t="shared" ref="R643:R706" si="63">RIGHT(N643, LEN(N643)-FIND("/",N643))</f>
        <v>wearables</v>
      </c>
      <c r="S643" s="12">
        <f t="shared" ref="S643:S706" si="64">(J643/86400)+25569+(-5/24)</f>
        <v>42199.361666666664</v>
      </c>
      <c r="T643" s="12">
        <f t="shared" ref="T643:T706" si="65">(I643/86400)+25569+(-5/24)</f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2">
        <f t="shared" si="65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2">
        <f t="shared" si="65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2">
        <f t="shared" si="65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2">
        <f t="shared" si="65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2">
        <f t="shared" si="65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2">
        <f t="shared" si="65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2">
        <f t="shared" si="65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2">
        <f t="shared" si="65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2">
        <f t="shared" si="65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2">
        <f t="shared" si="65"/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2">
        <f t="shared" si="65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2">
        <f t="shared" si="65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2">
        <f t="shared" si="65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2">
        <f t="shared" si="65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2">
        <f t="shared" si="65"/>
        <v>42477.554618055554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2">
        <f t="shared" si="65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2">
        <f t="shared" si="65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2">
        <f t="shared" si="65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2">
        <f t="shared" si="65"/>
        <v>41952.57498842592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2">
        <f t="shared" si="65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2">
        <f t="shared" si="65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2">
        <f t="shared" si="65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2">
        <f t="shared" si="65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2">
        <f t="shared" si="65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41838.623819444438</v>
      </c>
      <c r="T668" s="12">
        <f t="shared" si="65"/>
        <v>41868.623819444438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2">
        <f t="shared" si="65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2">
        <f t="shared" si="65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2">
        <f t="shared" si="65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2">
        <f t="shared" si="65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2">
        <f t="shared" si="65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2">
        <f t="shared" si="65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2">
        <f t="shared" si="65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2">
        <f t="shared" si="65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2">
        <f t="shared" si="65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42012.559965277775</v>
      </c>
      <c r="T678" s="12">
        <f t="shared" si="65"/>
        <v>42042.559965277775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2">
        <f t="shared" si="65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2">
        <f t="shared" si="65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2">
        <f t="shared" si="65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2">
        <f t="shared" si="65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2">
        <f t="shared" si="65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2">
        <f t="shared" si="65"/>
        <v>42808.515300925923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2">
        <f t="shared" si="65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2">
        <f t="shared" si="65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2">
        <f t="shared" si="65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2">
        <f t="shared" si="65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2">
        <f t="shared" si="65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2">
        <f t="shared" si="65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2">
        <f t="shared" si="65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2">
        <f t="shared" si="65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2">
        <f t="shared" si="65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2">
        <f t="shared" si="65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2">
        <f t="shared" si="65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2">
        <f t="shared" si="65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2">
        <f t="shared" si="65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2">
        <f t="shared" si="65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2">
        <f t="shared" si="65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41866.722743055558</v>
      </c>
      <c r="T700" s="12">
        <f t="shared" si="65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2">
        <f t="shared" si="65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2">
        <f t="shared" si="65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2">
        <f t="shared" si="65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2">
        <f t="shared" si="65"/>
        <v>42698.560034722221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2">
        <f t="shared" si="65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2">
        <f t="shared" si="65"/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 FIND("/",N707)-1)</f>
        <v>technology</v>
      </c>
      <c r="R707" t="str">
        <f t="shared" ref="R707:R770" si="69">RIGHT(N707, LEN(N707)-FIND("/",N707))</f>
        <v>wearables</v>
      </c>
      <c r="S707" s="12">
        <f t="shared" ref="S707:S770" si="70">(J707/86400)+25569+(-5/24)</f>
        <v>42726.283310185179</v>
      </c>
      <c r="T707" s="12">
        <f t="shared" ref="T707:T770" si="71">(I707/86400)+25569+(-5/24)</f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2">
        <f t="shared" si="71"/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2">
        <f t="shared" si="71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2">
        <f t="shared" si="71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2">
        <f t="shared" si="71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2">
        <f t="shared" si="71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2">
        <f t="shared" si="71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42384.472592592589</v>
      </c>
      <c r="T714" s="12">
        <f t="shared" si="71"/>
        <v>42414.472592592589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2">
        <f t="shared" si="71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2">
        <f t="shared" si="71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2">
        <f t="shared" si="71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2">
        <f t="shared" si="71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41857.645856481475</v>
      </c>
      <c r="T719" s="12">
        <f t="shared" si="71"/>
        <v>41887.645856481475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2">
        <f t="shared" si="71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2">
        <f t="shared" si="71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2">
        <f t="shared" si="71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2">
        <f t="shared" si="71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2">
        <f t="shared" si="71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42184.608206018514</v>
      </c>
      <c r="T725" s="12">
        <f t="shared" si="71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2">
        <f t="shared" si="71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2">
        <f t="shared" si="71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2">
        <f t="shared" si="71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41246.811909722222</v>
      </c>
      <c r="T729" s="12">
        <f t="shared" si="71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2">
        <f t="shared" si="71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2">
        <f t="shared" si="71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2">
        <f t="shared" si="71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2">
        <f t="shared" si="71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2">
        <f t="shared" si="71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2">
        <f t="shared" si="71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2">
        <f t="shared" si="71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2">
        <f t="shared" si="71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2">
        <f t="shared" si="71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2">
        <f t="shared" si="71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41943.39576388889</v>
      </c>
      <c r="T740" s="12">
        <f t="shared" si="71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2">
        <f t="shared" si="71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2">
        <f t="shared" si="71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2">
        <f t="shared" si="71"/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2">
        <f t="shared" si="71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2">
        <f t="shared" si="71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2">
        <f t="shared" si="71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2">
        <f t="shared" si="71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2">
        <f t="shared" si="71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2">
        <f t="shared" si="71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2">
        <f t="shared" si="71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2">
        <f t="shared" si="71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2">
        <f t="shared" si="71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2">
        <f t="shared" si="71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2">
        <f t="shared" si="71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2">
        <f t="shared" si="71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2">
        <f t="shared" si="71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2">
        <f t="shared" si="71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2">
        <f t="shared" si="71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2">
        <f t="shared" si="71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2">
        <f t="shared" si="71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2">
        <f t="shared" si="71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2">
        <f t="shared" si="71"/>
        <v>42700.597372685188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2">
        <f t="shared" si="71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2">
        <f t="shared" si="71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41471.238518518519</v>
      </c>
      <c r="T765" s="12">
        <f t="shared" si="71"/>
        <v>41501.238518518519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2">
        <f t="shared" si="71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2">
        <f t="shared" si="71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2">
        <f t="shared" si="71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2">
        <f t="shared" si="71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2">
        <f t="shared" si="71"/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 FIND("/",N771)-1)</f>
        <v>publishing</v>
      </c>
      <c r="R771" t="str">
        <f t="shared" ref="R771:R834" si="75">RIGHT(N771, LEN(N771)-FIND("/",N771))</f>
        <v>fiction</v>
      </c>
      <c r="S771" s="12">
        <f t="shared" ref="S771:S834" si="76">(J771/86400)+25569+(-5/24)</f>
        <v>41604.788124999999</v>
      </c>
      <c r="T771" s="12">
        <f t="shared" ref="T771:T834" si="77">(I771/86400)+25569+(-5/24)</f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41289.791307870364</v>
      </c>
      <c r="T772" s="12">
        <f t="shared" si="77"/>
        <v>41329.791307870364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2">
        <f t="shared" si="77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2">
        <f t="shared" si="77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42100.527604166666</v>
      </c>
      <c r="T775" s="12">
        <f t="shared" si="77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2">
        <f t="shared" si="77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2">
        <f t="shared" si="77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2">
        <f t="shared" si="77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2">
        <f t="shared" si="77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2">
        <f t="shared" si="77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2">
        <f t="shared" si="77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2">
        <f t="shared" si="77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41402.792523148142</v>
      </c>
      <c r="T783" s="12">
        <f t="shared" si="77"/>
        <v>41432.792523148142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2">
        <f t="shared" si="77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2">
        <f t="shared" si="77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2">
        <f t="shared" si="77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41303.38559027778</v>
      </c>
      <c r="T787" s="12">
        <f t="shared" si="77"/>
        <v>41333.38559027778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2">
        <f t="shared" si="77"/>
        <v>41040.449305555558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2">
        <f t="shared" si="77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2">
        <f t="shared" si="77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41276.977777777771</v>
      </c>
      <c r="T791" s="12">
        <f t="shared" si="77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2">
        <f t="shared" si="77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2">
        <f t="shared" si="77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41555.665312499994</v>
      </c>
      <c r="T794" s="12">
        <f t="shared" si="77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2">
        <f t="shared" si="77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2">
        <f t="shared" si="77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2">
        <f t="shared" si="77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2">
        <f t="shared" si="77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2">
        <f t="shared" si="77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2">
        <f t="shared" si="77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2">
        <f t="shared" si="77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2">
        <f t="shared" si="77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2">
        <f t="shared" si="77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41122.813935185179</v>
      </c>
      <c r="T804" s="12">
        <f t="shared" si="77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2">
        <f t="shared" si="77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40729.897291666661</v>
      </c>
      <c r="T806" s="12">
        <f t="shared" si="77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2">
        <f t="shared" si="77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2">
        <f t="shared" si="77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2">
        <f t="shared" si="77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2">
        <f t="shared" si="77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2">
        <f t="shared" si="77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2">
        <f t="shared" si="77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2">
        <f t="shared" si="77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2">
        <f t="shared" si="77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2">
        <f t="shared" si="77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2">
        <f t="shared" si="77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2">
        <f t="shared" si="77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2">
        <f t="shared" si="77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2">
        <f t="shared" si="77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2">
        <f t="shared" si="77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2">
        <f t="shared" si="77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2">
        <f t="shared" si="77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2">
        <f t="shared" si="77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2">
        <f t="shared" si="77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2">
        <f t="shared" si="77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2">
        <f t="shared" si="77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2">
        <f t="shared" si="77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2">
        <f t="shared" si="77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2">
        <f t="shared" si="77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41072.842384259253</v>
      </c>
      <c r="T830" s="12">
        <f t="shared" si="77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2">
        <f t="shared" si="77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2">
        <f t="shared" si="77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2">
        <f t="shared" si="77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2">
        <f t="shared" si="77"/>
        <v>40929.134027777771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 FIND("/",N835)-1)</f>
        <v>music</v>
      </c>
      <c r="R835" t="str">
        <f t="shared" ref="R835:R898" si="81">RIGHT(N835, LEN(N835)-FIND("/",N835))</f>
        <v>rock</v>
      </c>
      <c r="S835" s="12">
        <f t="shared" ref="S835:S898" si="82">(J835/86400)+25569+(-5/24)</f>
        <v>41718.669849537036</v>
      </c>
      <c r="T835" s="12">
        <f t="shared" ref="T835:T898" si="83">(I835/86400)+25569+(-5/24)</f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2">
        <f t="shared" si="83"/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2">
        <f t="shared" si="83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2">
        <f t="shared" si="83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2">
        <f t="shared" si="83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2">
        <f t="shared" si="83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2">
        <f t="shared" si="83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2">
        <f t="shared" si="83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41923.630358796298</v>
      </c>
      <c r="T843" s="12">
        <f t="shared" si="83"/>
        <v>41953.672025462962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41526.384062499994</v>
      </c>
      <c r="T844" s="12">
        <f t="shared" si="83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2">
        <f t="shared" si="83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2">
        <f t="shared" si="83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2">
        <f t="shared" si="83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2">
        <f t="shared" si="83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</v>
      </c>
      <c r="T849" s="12">
        <f t="shared" si="83"/>
        <v>42195.59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2">
        <f t="shared" si="83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2">
        <f t="shared" si="83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2">
        <f t="shared" si="83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2">
        <f t="shared" si="83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2">
        <f t="shared" si="83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2">
        <f t="shared" si="83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2">
        <f t="shared" si="83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42544.916863425919</v>
      </c>
      <c r="T857" s="12">
        <f t="shared" si="83"/>
        <v>42574.916863425919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2">
        <f t="shared" si="83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2">
        <f t="shared" si="83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2">
        <f t="shared" si="83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2">
        <f t="shared" si="83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2">
        <f t="shared" si="83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2">
        <f t="shared" si="83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2">
        <f t="shared" si="83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2">
        <f t="shared" si="83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2">
        <f t="shared" si="83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41230.564780092587</v>
      </c>
      <c r="T867" s="12">
        <f t="shared" si="83"/>
        <v>41290.564780092587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2">
        <f t="shared" si="83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2">
        <f t="shared" si="83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2">
        <f t="shared" si="83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41342.637233796289</v>
      </c>
      <c r="T871" s="12">
        <f t="shared" si="83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2">
        <f t="shared" si="83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2">
        <f t="shared" si="83"/>
        <v>41607.394618055558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2">
        <f t="shared" si="83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41183.958796296291</v>
      </c>
      <c r="T875" s="12">
        <f t="shared" si="83"/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2">
        <f t="shared" si="83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2">
        <f t="shared" si="83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2">
        <f t="shared" si="83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41597.580555555549</v>
      </c>
      <c r="T879" s="12">
        <f t="shared" si="83"/>
        <v>41627.580555555549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2">
        <f t="shared" si="83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2">
        <f t="shared" si="83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2">
        <f t="shared" si="83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2">
        <f t="shared" si="83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2">
        <f t="shared" si="83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2">
        <f t="shared" si="83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40981.594282407408</v>
      </c>
      <c r="T886" s="12">
        <f t="shared" si="83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2">
        <f t="shared" si="83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2">
        <f t="shared" si="83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2">
        <f t="shared" si="83"/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2">
        <f t="shared" si="83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2">
        <f t="shared" si="83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2">
        <f t="shared" si="83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2">
        <f t="shared" si="83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2">
        <f t="shared" si="83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2">
        <f t="shared" si="83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42496.773263888885</v>
      </c>
      <c r="T896" s="12">
        <f t="shared" si="83"/>
        <v>42526.773263888885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2">
        <f t="shared" si="83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</v>
      </c>
      <c r="T898" s="12">
        <f t="shared" si="83"/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 FIND("/",N899)-1)</f>
        <v>music</v>
      </c>
      <c r="R899" t="str">
        <f t="shared" ref="R899:R962" si="87">RIGHT(N899, LEN(N899)-FIND("/",N899))</f>
        <v>indie rock</v>
      </c>
      <c r="S899" s="12">
        <f t="shared" ref="S899:S962" si="88">(J899/86400)+25569+(-5/24)</f>
        <v>41211.480416666665</v>
      </c>
      <c r="T899" s="12">
        <f t="shared" ref="T899:T962" si="89">(I899/86400)+25569+(-5/24)</f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2">
        <f t="shared" si="89"/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2">
        <f t="shared" si="89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2">
        <f t="shared" si="89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2">
        <f t="shared" si="89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2">
        <f t="shared" si="89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2">
        <f t="shared" si="89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2">
        <f t="shared" si="89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2">
        <f t="shared" si="89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2">
        <f t="shared" si="89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2">
        <f t="shared" si="89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2">
        <f t="shared" si="89"/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2">
        <f t="shared" si="89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2">
        <f t="shared" si="89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2">
        <f t="shared" si="89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2">
        <f t="shared" si="89"/>
        <v>41253.942673611113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2">
        <f t="shared" si="89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41116.554942129624</v>
      </c>
      <c r="T916" s="12">
        <f t="shared" si="89"/>
        <v>41146.554942129624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2">
        <f t="shared" si="89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2">
        <f t="shared" si="89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2">
        <f t="shared" si="89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2">
        <f t="shared" si="89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2">
        <f t="shared" si="89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41562.463217592587</v>
      </c>
      <c r="T922" s="12">
        <f t="shared" si="89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40846.962685185186</v>
      </c>
      <c r="T923" s="12">
        <f t="shared" si="89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2">
        <f t="shared" si="89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2">
        <f t="shared" si="89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41288.734594907401</v>
      </c>
      <c r="T926" s="12">
        <f t="shared" si="89"/>
        <v>41318.734594907401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2">
        <f t="shared" si="89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2">
        <f t="shared" si="89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2">
        <f t="shared" si="89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2">
        <f t="shared" si="89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2">
        <f t="shared" si="89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2">
        <f t="shared" si="89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2">
        <f t="shared" si="89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2">
        <f t="shared" si="89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41710.960752314808</v>
      </c>
      <c r="T935" s="12">
        <f t="shared" si="89"/>
        <v>41770.960752314808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2">
        <f t="shared" si="89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2">
        <f t="shared" si="89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2">
        <f t="shared" si="89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2">
        <f t="shared" si="89"/>
        <v>41581.631446759253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2">
        <f t="shared" si="89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2">
        <f t="shared" si="89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2">
        <f t="shared" si="89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2">
        <f t="shared" si="89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42382.634953703702</v>
      </c>
      <c r="T944" s="12">
        <f t="shared" si="89"/>
        <v>42418.634953703702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2">
        <f t="shared" si="89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2">
        <f t="shared" si="89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</v>
      </c>
      <c r="T947" s="12">
        <f t="shared" si="89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2">
        <f t="shared" si="89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2">
        <f t="shared" si="89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2">
        <f t="shared" si="89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2">
        <f t="shared" si="89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2">
        <f t="shared" si="89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42480.445277777777</v>
      </c>
      <c r="T953" s="12">
        <f t="shared" si="89"/>
        <v>42525.445277777777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2">
        <f t="shared" si="89"/>
        <v>42692.44689814814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2">
        <f t="shared" si="89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2">
        <f t="shared" si="89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2">
        <f t="shared" si="89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2">
        <f t="shared" si="89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2">
        <f t="shared" si="89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2">
        <f t="shared" si="89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2">
        <f t="shared" si="89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2">
        <f t="shared" si="89"/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 FIND("/",N963)-1)</f>
        <v>technology</v>
      </c>
      <c r="R963" t="str">
        <f t="shared" ref="R963:R1026" si="93">RIGHT(N963, LEN(N963)-FIND("/",N963))</f>
        <v>wearables</v>
      </c>
      <c r="S963" s="12">
        <f t="shared" ref="S963:S1026" si="94">(J963/86400)+25569+(-5/24)</f>
        <v>42740.485358796293</v>
      </c>
      <c r="T963" s="12">
        <f t="shared" ref="T963:T1026" si="95">(I963/86400)+25569+(-5/24)</f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2">
        <f t="shared" si="95"/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2">
        <f t="shared" si="95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2">
        <f t="shared" si="95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2">
        <f t="shared" si="95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2">
        <f t="shared" si="95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2">
        <f t="shared" si="95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2">
        <f t="shared" si="95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2">
        <f t="shared" si="95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2">
        <f t="shared" si="95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2">
        <f t="shared" si="95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2">
        <f t="shared" si="95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2">
        <f t="shared" si="95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2">
        <f t="shared" si="95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2">
        <f t="shared" si="95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2">
        <f t="shared" si="95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2">
        <f t="shared" si="95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2">
        <f t="shared" si="95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42506.208657407406</v>
      </c>
      <c r="T981" s="12">
        <f t="shared" si="95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2">
        <f t="shared" si="95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2">
        <f t="shared" si="95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2">
        <f t="shared" si="95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42574.459317129622</v>
      </c>
      <c r="T985" s="12">
        <f t="shared" si="95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2">
        <f t="shared" si="95"/>
        <v>42090.86583333333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2">
        <f t="shared" si="95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2">
        <f t="shared" si="95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2">
        <f t="shared" si="95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2">
        <f t="shared" si="95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2">
        <f t="shared" si="95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2">
        <f t="shared" si="95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2">
        <f t="shared" si="95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2">
        <f t="shared" si="95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2">
        <f t="shared" si="95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2">
        <f t="shared" si="95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2">
        <f t="shared" si="95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2">
        <f t="shared" si="95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2">
        <f t="shared" si="95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2">
        <f t="shared" si="95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2">
        <f t="shared" si="95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42748.851388888885</v>
      </c>
      <c r="T1002" s="12">
        <f t="shared" si="95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2">
        <f t="shared" si="95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2">
        <f t="shared" si="95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2">
        <f t="shared" si="95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2">
        <f t="shared" si="95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42276.41646990741</v>
      </c>
      <c r="T1007" s="12">
        <f t="shared" si="95"/>
        <v>42307.41646990741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2">
        <f t="shared" si="95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2">
        <f t="shared" si="95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2">
        <f t="shared" si="95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2">
        <f t="shared" si="95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2">
        <f t="shared" si="95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2">
        <f t="shared" si="95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2">
        <f t="shared" si="95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2">
        <f t="shared" si="95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2">
        <f t="shared" si="95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2">
        <f t="shared" si="95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2">
        <f t="shared" si="95"/>
        <v>42466.857129629629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2">
        <f t="shared" si="95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2">
        <f t="shared" si="95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2">
        <f t="shared" si="95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2">
        <f t="shared" si="95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2">
        <f t="shared" si="95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42111.438391203701</v>
      </c>
      <c r="T1024" s="12">
        <f t="shared" si="95"/>
        <v>42141.438391203701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2">
        <f t="shared" si="95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2">
        <f t="shared" si="95"/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 FIND("/",N1027)-1)</f>
        <v>music</v>
      </c>
      <c r="R1027" t="str">
        <f t="shared" ref="R1027:R1090" si="99">RIGHT(N1027, LEN(N1027)-FIND("/",N1027))</f>
        <v>electronic music</v>
      </c>
      <c r="S1027" s="12">
        <f t="shared" ref="S1027:S1090" si="100">(J1027/86400)+25569+(-5/24)</f>
        <v>42049.625428240739</v>
      </c>
      <c r="T1027" s="12">
        <f t="shared" ref="T1027:T1090" si="101">(I1027/86400)+25569+(-5/24)</f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2">
        <f t="shared" si="101"/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2">
        <f t="shared" si="101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2">
        <f t="shared" si="101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2">
        <f t="shared" si="101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2">
        <f t="shared" si="101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2">
        <f t="shared" si="101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2">
        <f t="shared" si="101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</v>
      </c>
      <c r="T1035" s="12">
        <f t="shared" si="101"/>
        <v>42716.52407407407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2">
        <f t="shared" si="101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2">
        <f t="shared" si="101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2">
        <f t="shared" si="101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2">
        <f t="shared" si="101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2">
        <f t="shared" si="101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2">
        <f t="shared" si="101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2">
        <f t="shared" si="101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41830.851759259254</v>
      </c>
      <c r="T1043" s="12">
        <f t="shared" si="101"/>
        <v>41850.851759259254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2">
        <f t="shared" si="101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2">
        <f t="shared" si="101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2">
        <f t="shared" si="101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41844.666087962956</v>
      </c>
      <c r="T1047" s="12">
        <f t="shared" si="101"/>
        <v>41874.666087962956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2">
        <f t="shared" si="101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41918.610127314816</v>
      </c>
      <c r="T1049" s="12">
        <f t="shared" si="101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2">
        <f t="shared" si="101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2">
        <f t="shared" si="101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2">
        <f t="shared" si="101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2">
        <f t="shared" si="101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2">
        <f t="shared" si="101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2">
        <f t="shared" si="101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2">
        <f t="shared" si="101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2">
        <f t="shared" si="101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2">
        <f t="shared" si="101"/>
        <v>42118.469641203701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42678.662997685184</v>
      </c>
      <c r="T1059" s="12">
        <f t="shared" si="101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2">
        <f t="shared" si="101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2">
        <f t="shared" si="101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2">
        <f t="shared" si="101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2">
        <f t="shared" si="101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2">
        <f t="shared" si="101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2">
        <f t="shared" si="101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2">
        <f t="shared" si="101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2">
        <f t="shared" si="101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41445.754421296289</v>
      </c>
      <c r="T1068" s="12">
        <f t="shared" si="101"/>
        <v>41490.754421296289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2">
        <f t="shared" si="101"/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42440.162777777776</v>
      </c>
      <c r="T1070" s="12">
        <f t="shared" si="101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2">
        <f t="shared" si="101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2">
        <f t="shared" si="101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2">
        <f t="shared" si="101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2">
        <f t="shared" si="101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2">
        <f t="shared" si="101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2">
        <f t="shared" si="101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2">
        <f t="shared" si="101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2">
        <f t="shared" si="101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2">
        <f t="shared" si="101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2">
        <f t="shared" si="101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42479.358055555553</v>
      </c>
      <c r="T1081" s="12">
        <f t="shared" si="101"/>
        <v>42504.358055555553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2">
        <f t="shared" si="101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2">
        <f t="shared" si="101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41101.697777777772</v>
      </c>
      <c r="T1084" s="12">
        <f t="shared" si="101"/>
        <v>41131.697777777772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2">
        <f t="shared" si="101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2">
        <f t="shared" si="101"/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2">
        <f t="shared" si="101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2">
        <f t="shared" si="101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41775.505636574067</v>
      </c>
      <c r="T1089" s="12">
        <f t="shared" si="101"/>
        <v>41805.505636574067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2">
        <f t="shared" si="101"/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 FIND("/",N1091)-1)</f>
        <v>games</v>
      </c>
      <c r="R1091" t="str">
        <f t="shared" ref="R1091:R1154" si="105">RIGHT(N1091, LEN(N1091)-FIND("/",N1091))</f>
        <v>video games</v>
      </c>
      <c r="S1091" s="12">
        <f t="shared" ref="S1091:S1154" si="106">(J1091/86400)+25569+(-5/24)</f>
        <v>42150.981192129628</v>
      </c>
      <c r="T1091" s="12">
        <f t="shared" ref="T1091:T1154" si="107">(I1091/86400)+25569+(-5/24)</f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2">
        <f t="shared" si="107"/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2">
        <f t="shared" si="107"/>
        <v>42470.570277777777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2">
        <f t="shared" si="107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2">
        <f t="shared" si="107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40795.505011574074</v>
      </c>
      <c r="T1096" s="12">
        <f t="shared" si="107"/>
        <v>40825.505011574074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2">
        <f t="shared" si="107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2">
        <f t="shared" si="107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2">
        <f t="shared" si="107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2">
        <f t="shared" si="107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2">
        <f t="shared" si="107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2">
        <f t="shared" si="107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2">
        <f t="shared" si="107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2">
        <f t="shared" si="107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2">
        <f t="shared" si="107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2">
        <f t="shared" si="107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2">
        <f t="shared" si="107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2">
        <f t="shared" si="107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2">
        <f t="shared" si="107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2">
        <f t="shared" si="107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2">
        <f t="shared" si="107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2">
        <f t="shared" si="107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42346.995254629626</v>
      </c>
      <c r="T1113" s="12">
        <f t="shared" si="107"/>
        <v>42376.995254629626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2">
        <f t="shared" si="107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2">
        <f t="shared" si="107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2">
        <f t="shared" si="107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2">
        <f t="shared" si="107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41009.638981481483</v>
      </c>
      <c r="T1118" s="12">
        <f t="shared" si="107"/>
        <v>41069.638981481483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2">
        <f t="shared" si="107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2">
        <f t="shared" si="107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2">
        <f t="shared" si="107"/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2">
        <f t="shared" si="107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2">
        <f t="shared" si="107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2">
        <f t="shared" si="107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2">
        <f t="shared" si="107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2">
        <f t="shared" si="107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2">
        <f t="shared" si="107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42535.119143518517</v>
      </c>
      <c r="T1128" s="12">
        <f t="shared" si="107"/>
        <v>42565.119143518517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2">
        <f t="shared" si="107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2">
        <f t="shared" si="107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2">
        <f t="shared" si="107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2">
        <f t="shared" si="107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2">
        <f t="shared" si="107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2">
        <f t="shared" si="107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2">
        <f t="shared" si="107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2">
        <f t="shared" si="107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42558.781180555554</v>
      </c>
      <c r="T1137" s="12">
        <f t="shared" si="107"/>
        <v>42588.781180555554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42327.46329861111</v>
      </c>
      <c r="T1138" s="12">
        <f t="shared" si="107"/>
        <v>42357.46329861111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2">
        <f t="shared" si="107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2">
        <f t="shared" si="107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41975.139189814814</v>
      </c>
      <c r="T1141" s="12">
        <f t="shared" si="107"/>
        <v>42005.139189814814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2">
        <f t="shared" si="107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2">
        <f t="shared" si="107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42021.797766203701</v>
      </c>
      <c r="T1144" s="12">
        <f t="shared" si="107"/>
        <v>42051.797766203701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2">
        <f t="shared" si="107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2">
        <f t="shared" si="107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41854.539259259254</v>
      </c>
      <c r="T1147" s="12">
        <f t="shared" si="107"/>
        <v>41914.539259259254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2">
        <f t="shared" si="107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2">
        <f t="shared" si="107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2">
        <f t="shared" si="107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2">
        <f t="shared" si="107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2">
        <f t="shared" si="107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42223.894247685188</v>
      </c>
      <c r="T1153" s="12">
        <f t="shared" si="107"/>
        <v>42253.894247685188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2">
        <f t="shared" si="107"/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 FIND("/",N1155)-1)</f>
        <v>food</v>
      </c>
      <c r="R1155" t="str">
        <f t="shared" ref="R1155:R1218" si="111">RIGHT(N1155, LEN(N1155)-FIND("/",N1155))</f>
        <v>food trucks</v>
      </c>
      <c r="S1155" s="12">
        <f t="shared" ref="S1155:S1218" si="112">(J1155/86400)+25569+(-5/24)</f>
        <v>42143.505844907406</v>
      </c>
      <c r="T1155" s="12">
        <f t="shared" ref="T1155:T1218" si="113">(I1155/86400)+25569+(-5/24)</f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2">
        <f t="shared" si="113"/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2">
        <f t="shared" si="113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2">
        <f t="shared" si="113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2">
        <f t="shared" si="113"/>
        <v>41978.46157407407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2">
        <f t="shared" si="113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2">
        <f t="shared" si="113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2">
        <f t="shared" si="113"/>
        <v>42090.904930555553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2">
        <f t="shared" si="113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2">
        <f t="shared" si="113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2">
        <f t="shared" si="113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2">
        <f t="shared" si="113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41792.00613425926</v>
      </c>
      <c r="T1167" s="12">
        <f t="shared" si="113"/>
        <v>41826.00613425926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2">
        <f t="shared" si="113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2">
        <f t="shared" si="113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2">
        <f t="shared" si="113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2">
        <f t="shared" si="113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2">
        <f t="shared" si="113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2">
        <f t="shared" si="113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41841.473981481475</v>
      </c>
      <c r="T1174" s="12">
        <f t="shared" si="113"/>
        <v>41871.473981481475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2">
        <f t="shared" si="113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2">
        <f t="shared" si="113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2">
        <f t="shared" si="113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2">
        <f t="shared" si="113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2">
        <f t="shared" si="113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2">
        <f t="shared" si="113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2">
        <f t="shared" si="113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2">
        <f t="shared" si="113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2">
        <f t="shared" si="113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2">
        <f t="shared" si="113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2">
        <f t="shared" si="113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2">
        <f t="shared" si="113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2">
        <f t="shared" si="113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2">
        <f t="shared" si="113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2">
        <f t="shared" si="113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2">
        <f t="shared" si="113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2">
        <f t="shared" si="113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2">
        <f t="shared" si="113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2">
        <f t="shared" si="113"/>
        <v>42449.353703703702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2">
        <f t="shared" si="113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42409.567743055552</v>
      </c>
      <c r="T1195" s="12">
        <f t="shared" si="113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2">
        <f t="shared" si="113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2">
        <f t="shared" si="113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2">
        <f t="shared" si="113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2">
        <f t="shared" si="113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2">
        <f t="shared" si="113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2">
        <f t="shared" si="113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2">
        <f t="shared" si="113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2">
        <f t="shared" si="113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42152.08048611111</v>
      </c>
      <c r="T1204" s="12">
        <f t="shared" si="113"/>
        <v>42182.08048611111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2">
        <f t="shared" si="113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2">
        <f t="shared" si="113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2">
        <f t="shared" si="113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42772.567743055552</v>
      </c>
      <c r="T1208" s="12">
        <f t="shared" si="113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2">
        <f t="shared" si="113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2">
        <f t="shared" si="113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2">
        <f t="shared" si="113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2">
        <f t="shared" si="113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2">
        <f t="shared" si="113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2">
        <f t="shared" si="113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2">
        <f t="shared" si="113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2">
        <f t="shared" si="113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2">
        <f t="shared" si="113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2">
        <f t="shared" si="113"/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 FIND("/",N1219)-1)</f>
        <v>photography</v>
      </c>
      <c r="R1219" t="str">
        <f t="shared" ref="R1219:R1282" si="117">RIGHT(N1219, LEN(N1219)-FIND("/",N1219))</f>
        <v>photobooks</v>
      </c>
      <c r="S1219" s="12">
        <f t="shared" ref="S1219:S1282" si="118">(J1219/86400)+25569+(-5/24)</f>
        <v>42535.6011574074</v>
      </c>
      <c r="T1219" s="12">
        <f t="shared" ref="T1219:T1282" si="119">(I1219/86400)+25569+(-5/24)</f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2">
        <f t="shared" si="119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42633.253622685188</v>
      </c>
      <c r="T1221" s="12">
        <f t="shared" si="119"/>
        <v>42663.253622685188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2">
        <f t="shared" si="119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2">
        <f t="shared" si="119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2">
        <f t="shared" si="119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2">
        <f t="shared" si="119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2">
        <f t="shared" si="119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2">
        <f t="shared" si="119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2">
        <f t="shared" si="119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2">
        <f t="shared" si="119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2">
        <f t="shared" si="119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2">
        <f t="shared" si="119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2">
        <f t="shared" si="119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2">
        <f t="shared" si="119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41506.639699074069</v>
      </c>
      <c r="T1234" s="12">
        <f t="shared" si="119"/>
        <v>41553.639699074069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2">
        <f t="shared" si="119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2">
        <f t="shared" si="119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2">
        <f t="shared" si="119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2">
        <f t="shared" si="119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2">
        <f t="shared" si="119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2">
        <f t="shared" si="119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2">
        <f t="shared" si="119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2">
        <f t="shared" si="119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2">
        <f t="shared" si="119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2">
        <f t="shared" si="119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2">
        <f t="shared" si="119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41355.617164351854</v>
      </c>
      <c r="T1246" s="12">
        <f t="shared" si="119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41774.391597222224</v>
      </c>
      <c r="T1247" s="12">
        <f t="shared" si="119"/>
        <v>41804.391597222224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2">
        <f t="shared" si="119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2">
        <f t="shared" si="119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2">
        <f t="shared" si="119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41067.532534722217</v>
      </c>
      <c r="T1251" s="12">
        <f t="shared" si="119"/>
        <v>41097.532534722217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2">
        <f t="shared" si="119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2">
        <f t="shared" si="119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2">
        <f t="shared" si="119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2">
        <f t="shared" si="119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2">
        <f t="shared" si="119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2">
        <f t="shared" si="119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40921.711006944439</v>
      </c>
      <c r="T1258" s="12">
        <f t="shared" si="119"/>
        <v>40951.711006944439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2">
        <f t="shared" si="119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2">
        <f t="shared" si="119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2">
        <f t="shared" si="119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2">
        <f t="shared" si="119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2">
        <f t="shared" si="119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2">
        <f t="shared" si="119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2">
        <f t="shared" si="119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2">
        <f t="shared" si="119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2">
        <f t="shared" si="119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2">
        <f t="shared" si="119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2">
        <f t="shared" si="119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2">
        <f t="shared" si="119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42445.614722222221</v>
      </c>
      <c r="T1271" s="12">
        <f t="shared" si="119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40933.648634259254</v>
      </c>
      <c r="T1272" s="12">
        <f t="shared" si="119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2">
        <f t="shared" si="119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2">
        <f t="shared" si="119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2">
        <f t="shared" si="119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2">
        <f t="shared" si="119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2">
        <f t="shared" si="119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2">
        <f t="shared" si="119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2">
        <f t="shared" si="119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2">
        <f t="shared" si="119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2">
        <f t="shared" si="119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2">
        <f t="shared" si="119"/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 FIND("/",N1283)-1)</f>
        <v>music</v>
      </c>
      <c r="R1283" t="str">
        <f t="shared" ref="R1283:R1346" si="123">RIGHT(N1283, LEN(N1283)-FIND("/",N1283))</f>
        <v>rock</v>
      </c>
      <c r="S1283" s="12">
        <f t="shared" ref="S1283:S1346" si="124">(J1283/86400)+25569+(-5/24)</f>
        <v>41463.535138888888</v>
      </c>
      <c r="T1283" s="12">
        <f t="shared" ref="T1283:T1346" si="125">(I1283/86400)+25569+(-5/24)</f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41586.266840277771</v>
      </c>
      <c r="T1284" s="12">
        <f t="shared" si="125"/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2">
        <f t="shared" si="125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2">
        <f t="shared" si="125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2">
        <f t="shared" si="125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2">
        <f t="shared" si="125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2">
        <f t="shared" si="125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2">
        <f t="shared" si="125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42708.926446759258</v>
      </c>
      <c r="T1291" s="12">
        <f t="shared" si="125"/>
        <v>42738.926446759258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2">
        <f t="shared" si="125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2">
        <f t="shared" si="125"/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2">
        <f t="shared" si="125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2">
        <f t="shared" si="125"/>
        <v>42322.534386574072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2">
        <f t="shared" si="125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2">
        <f t="shared" si="125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2">
        <f t="shared" si="125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2">
        <f t="shared" si="125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42458.472592592589</v>
      </c>
      <c r="T1300" s="12">
        <f t="shared" si="125"/>
        <v>42488.472592592589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2">
        <f t="shared" si="125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2">
        <f t="shared" si="125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2">
        <f t="shared" si="125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2">
        <f t="shared" si="125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2">
        <f t="shared" si="125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2">
        <f t="shared" si="125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2">
        <f t="shared" si="125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2">
        <f t="shared" si="125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42387.294895833336</v>
      </c>
      <c r="T1309" s="12">
        <f t="shared" si="125"/>
        <v>42417.294895833336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2">
        <f t="shared" si="125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2">
        <f t="shared" si="125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2">
        <f t="shared" si="125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2">
        <f t="shared" si="125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2">
        <f t="shared" si="125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2">
        <f t="shared" si="125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2">
        <f t="shared" si="125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2">
        <f t="shared" si="125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42393.753576388888</v>
      </c>
      <c r="T1318" s="12">
        <f t="shared" si="125"/>
        <v>42428.753576388888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2">
        <f t="shared" si="125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2">
        <f t="shared" si="125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2">
        <f t="shared" si="125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2">
        <f t="shared" si="125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2">
        <f t="shared" si="125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2">
        <f t="shared" si="125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2">
        <f t="shared" si="125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2">
        <f t="shared" si="125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2">
        <f t="shared" si="125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41974.583657407406</v>
      </c>
      <c r="T1328" s="12">
        <f t="shared" si="125"/>
        <v>42019.583657407406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2">
        <f t="shared" si="125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2">
        <f t="shared" si="125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2">
        <f t="shared" si="125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2">
        <f t="shared" si="125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2">
        <f t="shared" si="125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2">
        <f t="shared" si="125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2">
        <f t="shared" si="125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2">
        <f t="shared" si="125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2">
        <f t="shared" si="125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2">
        <f t="shared" si="125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2">
        <f t="shared" si="125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2">
        <f t="shared" si="125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2">
        <f t="shared" si="125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2">
        <f t="shared" si="125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2">
        <f t="shared" si="125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42172.608090277776</v>
      </c>
      <c r="T1344" s="12">
        <f t="shared" si="125"/>
        <v>42202.608090277776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2">
        <f t="shared" si="125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2">
        <f t="shared" si="125"/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 FIND("/",N1347)-1)</f>
        <v>publishing</v>
      </c>
      <c r="R1347" t="str">
        <f t="shared" ref="R1347:R1410" si="129">RIGHT(N1347, LEN(N1347)-FIND("/",N1347))</f>
        <v>nonfiction</v>
      </c>
      <c r="S1347" s="12">
        <f t="shared" ref="S1347:S1410" si="130">(J1347/86400)+25569+(-5/24)</f>
        <v>41799.606006944443</v>
      </c>
      <c r="T1347" s="12">
        <f t="shared" ref="T1347:T1410" si="131">(I1347/86400)+25569+(-5/24)</f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2">
        <f t="shared" si="131"/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2">
        <f t="shared" si="131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41963.297835648147</v>
      </c>
      <c r="T1350" s="12">
        <f t="shared" si="131"/>
        <v>41991.297835648147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2">
        <f t="shared" si="131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2">
        <f t="shared" si="131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2">
        <f t="shared" si="131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2">
        <f t="shared" si="131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2">
        <f t="shared" si="131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2">
        <f t="shared" si="131"/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2">
        <f t="shared" si="131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41429.830555555549</v>
      </c>
      <c r="T1358" s="12">
        <f t="shared" si="131"/>
        <v>41459.830555555549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2">
        <f t="shared" si="131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2">
        <f t="shared" si="131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2">
        <f t="shared" si="131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2">
        <f t="shared" si="131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2">
        <f t="shared" si="131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2">
        <f t="shared" si="131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2">
        <f t="shared" si="131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41951.487337962964</v>
      </c>
      <c r="T1366" s="12">
        <f t="shared" si="131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2">
        <f t="shared" si="131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2">
        <f t="shared" si="131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2">
        <f t="shared" si="131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2">
        <f t="shared" si="131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2">
        <f t="shared" si="131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2">
        <f t="shared" si="131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2">
        <f t="shared" si="131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2">
        <f t="shared" si="131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2">
        <f t="shared" si="131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2">
        <f t="shared" si="131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2">
        <f t="shared" si="131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2">
        <f t="shared" si="131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2">
        <f t="shared" si="131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42568.551041666666</v>
      </c>
      <c r="T1380" s="12">
        <f t="shared" si="131"/>
        <v>42583.551041666666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42130.283287037033</v>
      </c>
      <c r="T1381" s="12">
        <f t="shared" si="131"/>
        <v>42160.283287037033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2">
        <f t="shared" si="131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2">
        <f t="shared" si="131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2">
        <f t="shared" si="131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2">
        <f t="shared" si="131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2">
        <f t="shared" si="131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2">
        <f t="shared" si="131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2">
        <f t="shared" si="131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2">
        <f t="shared" si="131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2">
        <f t="shared" si="131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2">
        <f t="shared" si="131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42087.594976851855</v>
      </c>
      <c r="T1392" s="12">
        <f t="shared" si="131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2">
        <f t="shared" si="131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2">
        <f t="shared" si="131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2">
        <f t="shared" si="131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2">
        <f t="shared" si="131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2">
        <f t="shared" si="131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2">
        <f t="shared" si="131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2">
        <f t="shared" si="131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2">
        <f t="shared" si="131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2">
        <f t="shared" si="131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2">
        <f t="shared" si="131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2">
        <f t="shared" si="131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2">
        <f t="shared" si="131"/>
        <v>42124.803368055553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2">
        <f t="shared" si="131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2">
        <f t="shared" si="131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2">
        <f t="shared" si="131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2">
        <f t="shared" si="131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2">
        <f t="shared" si="131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2">
        <f t="shared" si="131"/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 FIND("/",N1411)-1)</f>
        <v>publishing</v>
      </c>
      <c r="R1411" t="str">
        <f t="shared" ref="R1411:R1474" si="135">RIGHT(N1411, LEN(N1411)-FIND("/",N1411))</f>
        <v>translations</v>
      </c>
      <c r="S1411" s="12">
        <f t="shared" ref="S1411:S1474" si="136">(J1411/86400)+25569+(-5/24)</f>
        <v>41944.925173611111</v>
      </c>
      <c r="T1411" s="12">
        <f t="shared" ref="T1411:T1474" si="137">(I1411/86400)+25569+(-5/24)</f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2">
        <f t="shared" si="137"/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2">
        <f t="shared" si="137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2">
        <f t="shared" si="137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2">
        <f t="shared" si="137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2">
        <f t="shared" si="137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2">
        <f t="shared" si="137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2">
        <f t="shared" si="137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2">
        <f t="shared" si="137"/>
        <v>42262.257638888885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2">
        <f t="shared" si="137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2">
        <f t="shared" si="137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2">
        <f t="shared" si="137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2">
        <f t="shared" si="137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2">
        <f t="shared" si="137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2">
        <f t="shared" si="137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2">
        <f t="shared" si="137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2">
        <f t="shared" si="137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2">
        <f t="shared" si="137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2">
        <f t="shared" si="137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2">
        <f t="shared" si="137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42073.852337962962</v>
      </c>
      <c r="T1431" s="12">
        <f t="shared" si="137"/>
        <v>42103.852337962962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41961.605185185188</v>
      </c>
      <c r="T1432" s="12">
        <f t="shared" si="137"/>
        <v>41992.605185185188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2">
        <f t="shared" si="137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2">
        <f t="shared" si="137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2">
        <f t="shared" si="137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2">
        <f t="shared" si="137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2">
        <f t="shared" si="137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2">
        <f t="shared" si="137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2">
        <f t="shared" si="137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2">
        <f t="shared" si="137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42040.621539351851</v>
      </c>
      <c r="T1441" s="12">
        <f t="shared" si="137"/>
        <v>42070.621539351851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2">
        <f t="shared" si="137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2">
        <f t="shared" si="137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2">
        <f t="shared" si="137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2">
        <f t="shared" si="137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2">
        <f t="shared" si="137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2">
        <f t="shared" si="137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2">
        <f t="shared" si="137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2">
        <f t="shared" si="137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2">
        <f t="shared" si="137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2">
        <f t="shared" si="137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2">
        <f t="shared" si="137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2">
        <f t="shared" si="137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2">
        <f t="shared" si="137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2">
        <f t="shared" si="137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2">
        <f t="shared" si="137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2">
        <f t="shared" si="137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2">
        <f t="shared" si="137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2">
        <f t="shared" si="137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2">
        <f t="shared" si="137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2">
        <f t="shared" si="137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2">
        <f t="shared" si="137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2">
        <f t="shared" si="137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2">
        <f t="shared" si="137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2">
        <f t="shared" si="137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2">
        <f t="shared" si="137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2">
        <f t="shared" si="137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2">
        <f t="shared" si="137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2">
        <f t="shared" si="137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40645.806122685179</v>
      </c>
      <c r="T1470" s="12">
        <f t="shared" si="137"/>
        <v>40705.806122685179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2">
        <f t="shared" si="137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2">
        <f t="shared" si="137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2">
        <f t="shared" si="137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2">
        <f t="shared" si="137"/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 FIND("/",N1475)-1)</f>
        <v>publishing</v>
      </c>
      <c r="R1475" t="str">
        <f t="shared" ref="R1475:R1538" si="141">RIGHT(N1475, LEN(N1475)-FIND("/",N1475))</f>
        <v>radio &amp; podcasts</v>
      </c>
      <c r="S1475" s="12">
        <f t="shared" ref="S1475:S1538" si="142">(J1475/86400)+25569+(-5/24)</f>
        <v>40939.771284722221</v>
      </c>
      <c r="T1475" s="12">
        <f t="shared" ref="T1475:T1538" si="143">(I1475/86400)+25569+(-5/24)</f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41500.519583333335</v>
      </c>
      <c r="T1476" s="12">
        <f t="shared" si="143"/>
        <v>41530.519583333335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2">
        <f t="shared" si="143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2">
        <f t="shared" si="143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2">
        <f t="shared" si="143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2">
        <f t="shared" si="143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2">
        <f t="shared" si="143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2">
        <f t="shared" si="143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2">
        <f t="shared" si="143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41136.649722222217</v>
      </c>
      <c r="T1484" s="12">
        <f t="shared" si="143"/>
        <v>41159.118750000001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2">
        <f t="shared" si="143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2">
        <f t="shared" si="143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2">
        <f t="shared" si="143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2">
        <f t="shared" si="143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2">
        <f t="shared" si="143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2">
        <f t="shared" si="143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2">
        <f t="shared" si="143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2">
        <f t="shared" si="143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2">
        <f t="shared" si="143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2">
        <f t="shared" si="143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41411.658275462956</v>
      </c>
      <c r="T1495" s="12">
        <f t="shared" si="143"/>
        <v>41441.658275462956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2">
        <f t="shared" si="143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2">
        <f t="shared" si="143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2">
        <f t="shared" si="143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2">
        <f t="shared" si="143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2">
        <f t="shared" si="143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2">
        <f t="shared" si="143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2">
        <f t="shared" si="143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2">
        <f t="shared" si="143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2">
        <f t="shared" si="143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2">
        <f t="shared" si="143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2">
        <f t="shared" si="143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2">
        <f t="shared" si="143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2">
        <f t="shared" si="143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40254.242002314808</v>
      </c>
      <c r="T1509" s="12">
        <f t="shared" si="143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2">
        <f t="shared" si="143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2">
        <f t="shared" si="143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41809.176828703705</v>
      </c>
      <c r="T1512" s="12">
        <f t="shared" si="143"/>
        <v>41839.176828703705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2">
        <f t="shared" si="143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2">
        <f t="shared" si="143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2">
        <f t="shared" si="143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2">
        <f t="shared" si="143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2">
        <f t="shared" si="143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2">
        <f t="shared" si="143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2">
        <f t="shared" si="143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2">
        <f t="shared" si="143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2">
        <f t="shared" si="143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2">
        <f t="shared" si="143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2">
        <f t="shared" si="143"/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2">
        <f t="shared" si="143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2">
        <f t="shared" si="143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2">
        <f t="shared" si="143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2">
        <f t="shared" si="143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2">
        <f t="shared" si="143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2">
        <f t="shared" si="143"/>
        <v>42808.350532407407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2">
        <f t="shared" si="143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2">
        <f t="shared" si="143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42275.558969907404</v>
      </c>
      <c r="T1532" s="12">
        <f t="shared" si="143"/>
        <v>42300.558969907404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2">
        <f t="shared" si="143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2">
        <f t="shared" si="143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2">
        <f t="shared" si="143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42221.465995370367</v>
      </c>
      <c r="T1536" s="12">
        <f t="shared" si="143"/>
        <v>42251.465995370367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2">
        <f t="shared" si="143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2">
        <f t="shared" si="143"/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 FIND("/",N1539)-1)</f>
        <v>photography</v>
      </c>
      <c r="R1539" t="str">
        <f t="shared" ref="R1539:R1602" si="147">RIGHT(N1539, LEN(N1539)-FIND("/",N1539))</f>
        <v>photobooks</v>
      </c>
      <c r="S1539" s="12">
        <f t="shared" ref="S1539:S1602" si="148">(J1539/86400)+25569+(-5/24)</f>
        <v>42552.106793981475</v>
      </c>
      <c r="T1539" s="12">
        <f t="shared" ref="T1539:T1602" si="149">(I1539/86400)+25569+(-5/24)</f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2">
        <f t="shared" si="149"/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42705.710868055554</v>
      </c>
      <c r="T1541" s="12">
        <f t="shared" si="149"/>
        <v>42738.710868055554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2">
        <f t="shared" si="149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2">
        <f t="shared" si="149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2">
        <f t="shared" si="149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2">
        <f t="shared" si="149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2">
        <f t="shared" si="149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2">
        <f t="shared" si="149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2">
        <f t="shared" si="149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2">
        <f t="shared" si="149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2">
        <f t="shared" si="149"/>
        <v>42316.715509259258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2">
        <f t="shared" si="149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2">
        <f t="shared" si="149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2">
        <f t="shared" si="149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2">
        <f t="shared" si="149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2">
        <f t="shared" si="149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2">
        <f t="shared" si="149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2">
        <f t="shared" si="149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2">
        <f t="shared" si="149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2">
        <f t="shared" si="149"/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2">
        <f t="shared" si="149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42107.844895833332</v>
      </c>
      <c r="T1561" s="12">
        <f t="shared" si="149"/>
        <v>42122.844895833332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2">
        <f t="shared" si="149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2">
        <f t="shared" si="149"/>
        <v>41584.875034722216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2">
        <f t="shared" si="149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2">
        <f t="shared" si="149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2">
        <f t="shared" si="149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2">
        <f t="shared" si="149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2">
        <f t="shared" si="149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41671.728530092594</v>
      </c>
      <c r="T1569" s="12">
        <f t="shared" si="149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2">
        <f t="shared" si="149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2">
        <f t="shared" si="149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2">
        <f t="shared" si="149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</v>
      </c>
      <c r="T1573" s="12">
        <f t="shared" si="149"/>
        <v>42174.56114583333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2">
        <f t="shared" si="149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2">
        <f t="shared" si="149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2">
        <f t="shared" si="149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41799.315925925919</v>
      </c>
      <c r="T1577" s="12">
        <f t="shared" si="149"/>
        <v>41829.315925925919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2">
        <f t="shared" si="149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41054.639444444438</v>
      </c>
      <c r="T1579" s="12">
        <f t="shared" si="149"/>
        <v>41114.639444444438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2">
        <f t="shared" si="149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2">
        <f t="shared" si="149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40989.841736111106</v>
      </c>
      <c r="T1582" s="12">
        <f t="shared" si="149"/>
        <v>41049.841736111106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2">
        <f t="shared" si="149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2">
        <f t="shared" si="149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2">
        <f t="shared" si="149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2">
        <f t="shared" si="149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2">
        <f t="shared" si="149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42068.896087962959</v>
      </c>
      <c r="T1588" s="12">
        <f t="shared" si="149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2">
        <f t="shared" si="149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2">
        <f t="shared" si="149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2">
        <f t="shared" si="149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2">
        <f t="shared" si="149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2">
        <f t="shared" si="149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2">
        <f t="shared" si="149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2">
        <f t="shared" si="149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2">
        <f t="shared" si="149"/>
        <v>42505.472916666666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2">
        <f t="shared" si="149"/>
        <v>41808.634027777771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2">
        <f t="shared" si="149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2">
        <f t="shared" si="149"/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2">
        <f t="shared" si="149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2">
        <f t="shared" si="149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41790.848981481475</v>
      </c>
      <c r="T1602" s="12">
        <f t="shared" si="149"/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 FIND("/",N1603)-1)</f>
        <v>music</v>
      </c>
      <c r="R1603" t="str">
        <f t="shared" ref="R1603:R1666" si="153">RIGHT(N1603, LEN(N1603)-FIND("/",N1603))</f>
        <v>rock</v>
      </c>
      <c r="S1603" s="12">
        <f t="shared" ref="S1603:S1666" si="154">(J1603/86400)+25569+(-5/24)</f>
        <v>40637.884641203702</v>
      </c>
      <c r="T1603" s="12">
        <f t="shared" ref="T1603:T1666" si="155">(I1603/86400)+25569+(-5/24)</f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2">
        <f t="shared" si="155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2">
        <f t="shared" si="155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2">
        <f t="shared" si="155"/>
        <v>40985.595312500001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2">
        <f t="shared" si="155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2">
        <f t="shared" si="155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2">
        <f t="shared" si="155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2">
        <f t="shared" si="155"/>
        <v>41640.018055555549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2">
        <f t="shared" si="155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2">
        <f t="shared" si="155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2">
        <f t="shared" si="155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2">
        <f t="shared" si="155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2">
        <f t="shared" si="155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41794.772789351853</v>
      </c>
      <c r="T1616" s="12">
        <f t="shared" si="155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2">
        <f t="shared" si="155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2">
        <f t="shared" si="155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2">
        <f t="shared" si="155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2">
        <f t="shared" si="155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41875.977847222217</v>
      </c>
      <c r="T1621" s="12">
        <f t="shared" si="155"/>
        <v>41896.977847222217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2">
        <f t="shared" si="155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2">
        <f t="shared" si="155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41950.086504629631</v>
      </c>
      <c r="T1624" s="12">
        <f t="shared" si="155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2">
        <f t="shared" si="155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2">
        <f t="shared" si="155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2">
        <f t="shared" si="155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41579.639664351846</v>
      </c>
      <c r="T1628" s="12">
        <f t="shared" si="155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2">
        <f t="shared" si="155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2">
        <f t="shared" si="155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2">
        <f t="shared" si="155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2">
        <f t="shared" si="155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2">
        <f t="shared" si="155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40750.132569444446</v>
      </c>
      <c r="T1634" s="12">
        <f t="shared" si="155"/>
        <v>40810.132569444446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2">
        <f t="shared" si="155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2">
        <f t="shared" si="155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2">
        <f t="shared" si="155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2">
        <f t="shared" si="155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2">
        <f t="shared" si="155"/>
        <v>40178.777083333327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2">
        <f t="shared" si="155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2">
        <f t="shared" si="155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2">
        <f t="shared" si="155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2">
        <f t="shared" si="155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2">
        <f t="shared" si="155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2">
        <f t="shared" si="155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2">
        <f t="shared" si="155"/>
        <v>41234.893055555549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41521.40902777778</v>
      </c>
      <c r="T1647" s="12">
        <f t="shared" si="155"/>
        <v>41535.40902777778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2">
        <f t="shared" si="155"/>
        <v>41865.549305555549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2">
        <f t="shared" si="155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2">
        <f t="shared" si="155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2">
        <f t="shared" si="155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2">
        <f t="shared" si="155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2">
        <f t="shared" si="155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2">
        <f t="shared" si="155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2">
        <f t="shared" si="155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2">
        <f t="shared" si="155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2">
        <f t="shared" si="155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2">
        <f t="shared" si="155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2">
        <f t="shared" si="155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2">
        <f t="shared" si="155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2">
        <f t="shared" si="155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2">
        <f t="shared" si="155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2">
        <f t="shared" si="155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2">
        <f t="shared" si="155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2">
        <f t="shared" si="155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40939.553449074076</v>
      </c>
      <c r="T1666" s="12">
        <f t="shared" si="155"/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 FIND("/",N1667)-1)</f>
        <v>music</v>
      </c>
      <c r="R1667" t="str">
        <f t="shared" ref="R1667:R1730" si="159">RIGHT(N1667, LEN(N1667)-FIND("/",N1667))</f>
        <v>pop</v>
      </c>
      <c r="S1667" s="12">
        <f t="shared" ref="S1667:S1730" si="160">(J1667/86400)+25569+(-5/24)</f>
        <v>40564.441122685181</v>
      </c>
      <c r="T1667" s="12">
        <f t="shared" ref="T1667:T1730" si="161">(I1667/86400)+25569+(-5/24)</f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2">
        <f t="shared" si="161"/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2">
        <f t="shared" si="161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40844.941423611112</v>
      </c>
      <c r="T1670" s="12">
        <f t="shared" si="161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2">
        <f t="shared" si="161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40313.722210648142</v>
      </c>
      <c r="T1672" s="12">
        <f t="shared" si="161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2">
        <f t="shared" si="161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2">
        <f t="shared" si="161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2">
        <f t="shared" si="161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2">
        <f t="shared" si="161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2">
        <f t="shared" si="161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40973.517905092587</v>
      </c>
      <c r="T1678" s="12">
        <f t="shared" si="161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2">
        <f t="shared" si="161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2">
        <f t="shared" si="161"/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2">
        <f t="shared" si="161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2">
        <f t="shared" si="161"/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2">
        <f t="shared" si="161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2">
        <f t="shared" si="161"/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2">
        <f t="shared" si="161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2">
        <f t="shared" si="161"/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2">
        <f t="shared" si="161"/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2">
        <f t="shared" si="161"/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2">
        <f t="shared" si="161"/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2">
        <f t="shared" si="161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2">
        <f t="shared" si="161"/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2">
        <f t="shared" si="161"/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42795.493148148147</v>
      </c>
      <c r="T1693" s="12">
        <f t="shared" si="161"/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2">
        <f t="shared" si="161"/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2">
        <f t="shared" si="161"/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2">
        <f t="shared" si="161"/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2">
        <f t="shared" si="161"/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2">
        <f t="shared" si="161"/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42804.824629629627</v>
      </c>
      <c r="T1699" s="12">
        <f t="shared" si="161"/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2">
        <f t="shared" si="161"/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2">
        <f t="shared" si="161"/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2">
        <f t="shared" si="161"/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2">
        <f t="shared" si="161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2">
        <f t="shared" si="161"/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42187.073344907403</v>
      </c>
      <c r="T1705" s="12">
        <f t="shared" si="161"/>
        <v>42247.073344907403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2">
        <f t="shared" si="161"/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2">
        <f t="shared" si="161"/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2">
        <f t="shared" si="161"/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2">
        <f t="shared" si="161"/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2">
        <f t="shared" si="161"/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41841.355486111112</v>
      </c>
      <c r="T1711" s="12">
        <f t="shared" si="161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42341.382962962962</v>
      </c>
      <c r="T1712" s="12">
        <f t="shared" si="161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2">
        <f t="shared" si="161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2">
        <f t="shared" si="161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2">
        <f t="shared" si="161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2">
        <f t="shared" si="161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2">
        <f t="shared" si="161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2">
        <f t="shared" si="161"/>
        <v>42713.410868055558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42460.773587962962</v>
      </c>
      <c r="T1719" s="12">
        <f t="shared" si="161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2">
        <f t="shared" si="161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2">
        <f t="shared" si="161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2">
        <f t="shared" si="161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2">
        <f t="shared" si="161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2">
        <f t="shared" si="161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2">
        <f t="shared" si="161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2">
        <f t="shared" si="161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2">
        <f t="shared" si="161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2">
        <f t="shared" si="161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42044.719641203701</v>
      </c>
      <c r="T1729" s="12">
        <f t="shared" si="161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2">
        <f t="shared" si="161"/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 FIND("/",N1731)-1)</f>
        <v>music</v>
      </c>
      <c r="R1731" t="str">
        <f t="shared" ref="R1731:R1794" si="165">RIGHT(N1731, LEN(N1731)-FIND("/",N1731))</f>
        <v>faith</v>
      </c>
      <c r="S1731" s="12">
        <f t="shared" ref="S1731:S1794" si="166">(J1731/86400)+25569+(-5/24)</f>
        <v>42470.843819444439</v>
      </c>
      <c r="T1731" s="12">
        <f t="shared" ref="T1731:T1794" si="167">(I1731/86400)+25569+(-5/24)</f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42271.879432870366</v>
      </c>
      <c r="T1732" s="12">
        <f t="shared" si="167"/>
        <v>42301.879432870366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2">
        <f t="shared" si="167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2">
        <f t="shared" si="167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2">
        <f t="shared" si="167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2">
        <f t="shared" si="167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42559.605844907404</v>
      </c>
      <c r="T1737" s="12">
        <f t="shared" si="167"/>
        <v>42589.605844907404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2">
        <f t="shared" si="167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42175.740648148145</v>
      </c>
      <c r="T1739" s="12">
        <f t="shared" si="167"/>
        <v>42205.740648148145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2">
        <f t="shared" si="167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2">
        <f t="shared" si="167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42171.609050925923</v>
      </c>
      <c r="T1742" s="12">
        <f t="shared" si="167"/>
        <v>42201.609050925923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2">
        <f t="shared" si="167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42710.668634259258</v>
      </c>
      <c r="T1744" s="12">
        <f t="shared" si="167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2">
        <f t="shared" si="167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2">
        <f t="shared" si="167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2">
        <f t="shared" si="167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2">
        <f t="shared" si="167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</v>
      </c>
      <c r="T1749" s="12">
        <f t="shared" si="167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2">
        <f t="shared" si="167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2">
        <f t="shared" si="167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2">
        <f t="shared" si="167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2">
        <f t="shared" si="167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2">
        <f t="shared" si="167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2">
        <f t="shared" si="167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2">
        <f t="shared" si="167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2">
        <f t="shared" si="167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2">
        <f t="shared" si="167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2">
        <f t="shared" si="167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2">
        <f t="shared" si="167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2">
        <f t="shared" si="167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2">
        <f t="shared" si="167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2">
        <f t="shared" si="167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2">
        <f t="shared" si="167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2">
        <f t="shared" si="167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2">
        <f t="shared" si="167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2">
        <f t="shared" si="167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2">
        <f t="shared" si="167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2">
        <f t="shared" si="167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2">
        <f t="shared" si="167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2">
        <f t="shared" si="167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2">
        <f t="shared" si="167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41905.771296296291</v>
      </c>
      <c r="T1773" s="12">
        <f t="shared" si="167"/>
        <v>41935.771296296291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2">
        <f t="shared" si="167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2">
        <f t="shared" si="167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2">
        <f t="shared" si="167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41891.768055555549</v>
      </c>
      <c r="T1777" s="12">
        <f t="shared" si="167"/>
        <v>41936.768055555549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2">
        <f t="shared" si="167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2">
        <f t="shared" si="167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2">
        <f t="shared" si="167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2">
        <f t="shared" si="167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42493.392476851848</v>
      </c>
      <c r="T1782" s="12">
        <f t="shared" si="167"/>
        <v>42553.392476851848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2">
        <f t="shared" si="167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2">
        <f t="shared" si="167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2">
        <f t="shared" si="167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2">
        <f t="shared" si="167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2">
        <f t="shared" si="167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2">
        <f t="shared" si="167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2">
        <f t="shared" si="167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2">
        <f t="shared" si="167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2">
        <f t="shared" si="167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42010.466180555552</v>
      </c>
      <c r="T1792" s="12">
        <f t="shared" si="167"/>
        <v>42040.466180555552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2">
        <f t="shared" si="167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2">
        <f t="shared" si="167"/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 FIND("/",N1795)-1)</f>
        <v>photography</v>
      </c>
      <c r="R1795" t="str">
        <f t="shared" ref="R1795:R1858" si="171">RIGHT(N1795, LEN(N1795)-FIND("/",N1795))</f>
        <v>photobooks</v>
      </c>
      <c r="S1795" s="12">
        <f t="shared" ref="S1795:S1858" si="172">(J1795/86400)+25569+(-5/24)</f>
        <v>41940.683333333327</v>
      </c>
      <c r="T1795" s="12">
        <f t="shared" ref="T1795:T1858" si="173">(I1795/86400)+25569+(-5/24)</f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2">
        <f t="shared" si="173"/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2">
        <f t="shared" si="173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2">
        <f t="shared" si="173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2">
        <f t="shared" si="173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2">
        <f t="shared" si="173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2">
        <f t="shared" si="173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2">
        <f t="shared" si="173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2">
        <f t="shared" si="173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2">
        <f t="shared" si="173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42017.863217592589</v>
      </c>
      <c r="T1805" s="12">
        <f t="shared" si="173"/>
        <v>42048.863217592589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2">
        <f t="shared" si="173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2">
        <f t="shared" si="173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2">
        <f t="shared" si="173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2">
        <f t="shared" si="173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2">
        <f t="shared" si="173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2">
        <f t="shared" si="173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2">
        <f t="shared" si="173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2">
        <f t="shared" si="173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2">
        <f t="shared" si="173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2">
        <f t="shared" si="173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2">
        <f t="shared" si="173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42172.698344907403</v>
      </c>
      <c r="T1817" s="12">
        <f t="shared" si="173"/>
        <v>42186.698344907403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2">
        <f t="shared" si="173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2">
        <f t="shared" si="173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2">
        <f t="shared" si="173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2">
        <f t="shared" si="173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42064.876041666663</v>
      </c>
      <c r="T1822" s="12">
        <f t="shared" si="173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2">
        <f t="shared" si="173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41634.588680555556</v>
      </c>
      <c r="T1824" s="12">
        <f t="shared" si="173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2">
        <f t="shared" si="173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41626.707951388882</v>
      </c>
      <c r="T1826" s="12">
        <f t="shared" si="173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2">
        <f t="shared" si="173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2">
        <f t="shared" si="173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2">
        <f t="shared" si="173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2">
        <f t="shared" si="173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2">
        <f t="shared" si="173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2">
        <f t="shared" si="173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2">
        <f t="shared" si="173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2">
        <f t="shared" si="173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2">
        <f t="shared" si="173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2">
        <f t="shared" si="173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2">
        <f t="shared" si="173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2">
        <f t="shared" si="173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2">
        <f t="shared" si="173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2">
        <f t="shared" si="173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2">
        <f t="shared" si="173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2">
        <f t="shared" si="173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2">
        <f t="shared" si="173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2">
        <f t="shared" si="173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2">
        <f t="shared" si="173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2">
        <f t="shared" si="173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2">
        <f t="shared" si="173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2">
        <f t="shared" si="173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2">
        <f t="shared" si="173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2">
        <f t="shared" si="173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2">
        <f t="shared" si="173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2">
        <f t="shared" si="173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2">
        <f t="shared" si="173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2">
        <f t="shared" si="173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2">
        <f t="shared" si="173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2">
        <f t="shared" si="173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2">
        <f t="shared" si="173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2">
        <f t="shared" si="173"/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 FIND("/",N1859)-1)</f>
        <v>music</v>
      </c>
      <c r="R1859" t="str">
        <f t="shared" ref="R1859:R1922" si="177">RIGHT(N1859, LEN(N1859)-FIND("/",N1859))</f>
        <v>rock</v>
      </c>
      <c r="S1859" s="12">
        <f t="shared" ref="S1859:S1922" si="178">(J1859/86400)+25569+(-5/24)</f>
        <v>41864.560335648144</v>
      </c>
      <c r="T1859" s="12">
        <f t="shared" ref="T1859:T1922" si="179">(I1859/86400)+25569+(-5/24)</f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2">
        <f t="shared" si="179"/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2">
        <f t="shared" si="179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41655.500972222224</v>
      </c>
      <c r="T1862" s="12">
        <f t="shared" si="179"/>
        <v>41676.500972222224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2">
        <f t="shared" si="179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42755.284421296295</v>
      </c>
      <c r="T1864" s="12">
        <f t="shared" si="179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2">
        <f t="shared" si="179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2">
        <f t="shared" si="179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2">
        <f t="shared" si="179"/>
        <v>42680.200775462959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2">
        <f t="shared" si="179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2">
        <f t="shared" si="179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2">
        <f t="shared" si="179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2">
        <f t="shared" si="179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2">
        <f t="shared" si="179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2">
        <f t="shared" si="179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2">
        <f t="shared" si="179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2">
        <f t="shared" si="179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2">
        <f t="shared" si="179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2">
        <f t="shared" si="179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41776.07644675926</v>
      </c>
      <c r="T1878" s="12">
        <f t="shared" si="179"/>
        <v>41806.07644675926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2">
        <f t="shared" si="179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2">
        <f t="shared" si="179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2">
        <f t="shared" si="179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2">
        <f t="shared" si="179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2">
        <f t="shared" si="179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2">
        <f t="shared" si="179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2">
        <f t="shared" si="179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2">
        <f t="shared" si="179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2">
        <f t="shared" si="179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2">
        <f t="shared" si="179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2">
        <f t="shared" si="179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2">
        <f t="shared" si="179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2">
        <f t="shared" si="179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2">
        <f t="shared" si="179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2">
        <f t="shared" si="179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2">
        <f t="shared" si="179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2">
        <f t="shared" si="179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40920.696562499994</v>
      </c>
      <c r="T1896" s="12">
        <f t="shared" si="179"/>
        <v>40951.696562499994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2">
        <f t="shared" si="179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2">
        <f t="shared" si="179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41680.375069444439</v>
      </c>
      <c r="T1899" s="12">
        <f t="shared" si="179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2">
        <f t="shared" si="179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2">
        <f t="shared" si="179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2">
        <f t="shared" si="179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2">
        <f t="shared" si="179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2">
        <f t="shared" si="179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2">
        <f t="shared" si="179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2">
        <f t="shared" si="179"/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2">
        <f t="shared" si="179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2">
        <f t="shared" si="179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2">
        <f t="shared" si="179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2">
        <f t="shared" si="179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2">
        <f t="shared" si="179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2">
        <f t="shared" si="179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2">
        <f t="shared" si="179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2">
        <f t="shared" si="179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2">
        <f t="shared" si="179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2">
        <f t="shared" si="179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2">
        <f t="shared" si="179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2">
        <f t="shared" si="179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2">
        <f t="shared" si="179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2">
        <f t="shared" si="179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42113.667233796295</v>
      </c>
      <c r="T1921" s="12">
        <f t="shared" si="179"/>
        <v>42143.667233796295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2">
        <f t="shared" si="179"/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 FIND("/",N1923)-1)</f>
        <v>music</v>
      </c>
      <c r="R1923" t="str">
        <f t="shared" ref="R1923:R1986" si="183">RIGHT(N1923, LEN(N1923)-FIND("/",N1923))</f>
        <v>indie rock</v>
      </c>
      <c r="S1923" s="12">
        <f t="shared" ref="S1923:S1986" si="184">(J1923/86400)+25569+(-5/24)</f>
        <v>41074.013229166667</v>
      </c>
      <c r="T1923" s="12">
        <f t="shared" ref="T1923:T1986" si="185">(I1923/86400)+25569+(-5/24)</f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2">
        <f t="shared" si="185"/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2">
        <f t="shared" si="185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2">
        <f t="shared" si="185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2">
        <f t="shared" si="185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2">
        <f t="shared" si="185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2">
        <f t="shared" si="185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41371.439745370364</v>
      </c>
      <c r="T1930" s="12">
        <f t="shared" si="185"/>
        <v>41401.439745370364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2">
        <f t="shared" si="185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2">
        <f t="shared" si="185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2">
        <f t="shared" si="185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40911.601539351854</v>
      </c>
      <c r="T1934" s="12">
        <f t="shared" si="185"/>
        <v>40932.601539351854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2">
        <f t="shared" si="185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2">
        <f t="shared" si="185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41773.724201388883</v>
      </c>
      <c r="T1937" s="12">
        <f t="shared" si="185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2">
        <f t="shared" si="185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2">
        <f t="shared" si="185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2">
        <f t="shared" si="185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2">
        <f t="shared" si="185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2">
        <f t="shared" si="185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2">
        <f t="shared" si="185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2">
        <f t="shared" si="185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2">
        <f t="shared" si="185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2">
        <f t="shared" si="185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42157.043495370366</v>
      </c>
      <c r="T1947" s="12">
        <f t="shared" si="185"/>
        <v>42197.043495370366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41688.941678240742</v>
      </c>
      <c r="T1948" s="12">
        <f t="shared" si="185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2">
        <f t="shared" si="185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2">
        <f t="shared" si="185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41800.21471064815</v>
      </c>
      <c r="T1951" s="12">
        <f t="shared" si="185"/>
        <v>41830.21471064815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2">
        <f t="shared" si="185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2">
        <f t="shared" si="185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2">
        <f t="shared" si="185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2">
        <f t="shared" si="185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2">
        <f t="shared" si="185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2">
        <f t="shared" si="185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2">
        <f t="shared" si="185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41178.890196759261</v>
      </c>
      <c r="T1959" s="12">
        <f t="shared" si="185"/>
        <v>41208.890196759261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2">
        <f t="shared" si="185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41871.637268518512</v>
      </c>
      <c r="T1961" s="12">
        <f t="shared" si="185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2">
        <f t="shared" si="185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2">
        <f t="shared" si="185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2">
        <f t="shared" si="185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2">
        <f t="shared" si="185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2">
        <f t="shared" si="185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2">
        <f t="shared" si="185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2">
        <f t="shared" si="185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2">
        <f t="shared" si="185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2">
        <f t="shared" si="185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2">
        <f t="shared" si="185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2">
        <f t="shared" si="185"/>
        <v>41383.943298611106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2">
        <f t="shared" si="185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2">
        <f t="shared" si="185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2">
        <f t="shared" si="185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2">
        <f t="shared" si="185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2">
        <f t="shared" si="185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2">
        <f t="shared" si="185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2">
        <f t="shared" si="185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2">
        <f t="shared" si="185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2">
        <f t="shared" si="185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2">
        <f t="shared" si="185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2">
        <f t="shared" si="185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2">
        <f t="shared" si="185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2">
        <f t="shared" si="185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2">
        <f t="shared" si="185"/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 FIND("/",N1987)-1)</f>
        <v>photography</v>
      </c>
      <c r="R1987" t="str">
        <f t="shared" ref="R1987:R2050" si="189">RIGHT(N1987, LEN(N1987)-FIND("/",N1987))</f>
        <v>people</v>
      </c>
      <c r="S1987" s="12">
        <f t="shared" ref="S1987:S2050" si="190">(J1987/86400)+25569+(-5/24)</f>
        <v>42555.490405092591</v>
      </c>
      <c r="T1987" s="12">
        <f t="shared" ref="T1987:T2050" si="191">(I1987/86400)+25569+(-5/24)</f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42413.225497685184</v>
      </c>
      <c r="T1988" s="12">
        <f t="shared" si="191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2">
        <f t="shared" si="191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2">
        <f t="shared" si="191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2">
        <f t="shared" si="191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2">
        <f t="shared" si="191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2">
        <f t="shared" si="191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2">
        <f t="shared" si="191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42329.380057870367</v>
      </c>
      <c r="T1995" s="12">
        <f t="shared" si="191"/>
        <v>42359.380057870367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2">
        <f t="shared" si="191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2">
        <f t="shared" si="191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2">
        <f t="shared" si="191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2">
        <f t="shared" si="191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2">
        <f t="shared" si="191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2">
        <f t="shared" si="191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2">
        <f t="shared" si="191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2">
        <f t="shared" si="191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2">
        <f t="shared" si="191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2">
        <f t="shared" si="191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2">
        <f t="shared" si="191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2">
        <f t="shared" si="191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2">
        <f t="shared" si="191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2">
        <f t="shared" si="191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2">
        <f t="shared" si="191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2">
        <f t="shared" si="191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2">
        <f t="shared" si="191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2">
        <f t="shared" si="191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2">
        <f t="shared" si="191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2">
        <f t="shared" si="191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2">
        <f t="shared" si="191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2">
        <f t="shared" si="191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41312.672442129631</v>
      </c>
      <c r="T2018" s="12">
        <f t="shared" si="191"/>
        <v>41342.672442129631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2">
        <f t="shared" si="191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2">
        <f t="shared" si="191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2">
        <f t="shared" si="191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41736.889166666668</v>
      </c>
      <c r="T2022" s="12">
        <f t="shared" si="191"/>
        <v>41773.75277777778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2">
        <f t="shared" si="191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2">
        <f t="shared" si="191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2">
        <f t="shared" si="191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2">
        <f t="shared" si="191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2">
        <f t="shared" si="191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2">
        <f t="shared" si="191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42048.605543981474</v>
      </c>
      <c r="T2029" s="12">
        <f t="shared" si="191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2">
        <f t="shared" si="191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2">
        <f t="shared" si="191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2">
        <f t="shared" si="191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2">
        <f t="shared" si="191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2">
        <f t="shared" si="191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2">
        <f t="shared" si="191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2">
        <f t="shared" si="191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2">
        <f t="shared" si="191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41738.656469907401</v>
      </c>
      <c r="T2038" s="12">
        <f t="shared" si="191"/>
        <v>41768.656469907401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2">
        <f t="shared" si="191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2">
        <f t="shared" si="191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2">
        <f t="shared" si="191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41578.718784722216</v>
      </c>
      <c r="T2042" s="12">
        <f t="shared" si="191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2">
        <f t="shared" si="191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2">
        <f t="shared" si="191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2">
        <f t="shared" si="191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2">
        <f t="shared" si="191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41068.880173611113</v>
      </c>
      <c r="T2047" s="12">
        <f t="shared" si="191"/>
        <v>41098.880173611113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2">
        <f t="shared" si="191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2">
        <f t="shared" si="191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2">
        <f t="shared" si="191"/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 FIND("/",N2051)-1)</f>
        <v>technology</v>
      </c>
      <c r="R2051" t="str">
        <f t="shared" ref="R2051:R2114" si="195">RIGHT(N2051, LEN(N2051)-FIND("/",N2051))</f>
        <v>hardware</v>
      </c>
      <c r="S2051" s="12">
        <f t="shared" ref="S2051:S2114" si="196">(J2051/86400)+25569+(-5/24)</f>
        <v>41575.319016203699</v>
      </c>
      <c r="T2051" s="12">
        <f t="shared" ref="T2051:T2114" si="197">(I2051/86400)+25569+(-5/24)</f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2">
        <f t="shared" si="197"/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2">
        <f t="shared" si="197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2">
        <f t="shared" si="197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2">
        <f t="shared" si="197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2">
        <f t="shared" si="197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2">
        <f t="shared" si="197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2">
        <f t="shared" si="197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2">
        <f t="shared" si="197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2">
        <f t="shared" si="197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2">
        <f t="shared" si="197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2">
        <f t="shared" si="197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2">
        <f t="shared" si="197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2">
        <f t="shared" si="197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2">
        <f t="shared" si="197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2">
        <f t="shared" si="197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2">
        <f t="shared" si="197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2">
        <f t="shared" si="197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2">
        <f t="shared" si="197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2">
        <f t="shared" si="197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2">
        <f t="shared" si="197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2">
        <f t="shared" si="197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2">
        <f t="shared" si="197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2">
        <f t="shared" si="197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2">
        <f t="shared" si="197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2">
        <f t="shared" si="197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2">
        <f t="shared" si="197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2">
        <f t="shared" si="197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2">
        <f t="shared" si="197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2">
        <f t="shared" si="197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2">
        <f t="shared" si="197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2">
        <f t="shared" si="197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41003.948553240734</v>
      </c>
      <c r="T2083" s="12">
        <f t="shared" si="197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2">
        <f t="shared" si="197"/>
        <v>40870.953657407408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2">
        <f t="shared" si="197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2">
        <f t="shared" si="197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2">
        <f t="shared" si="197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2">
        <f t="shared" si="197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2">
        <f t="shared" si="197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40395.506388888891</v>
      </c>
      <c r="T2090" s="12">
        <f t="shared" si="197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2">
        <f t="shared" si="197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41299.173090277771</v>
      </c>
      <c r="T2092" s="12">
        <f t="shared" si="197"/>
        <v>41329.173090277771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40555.114328703705</v>
      </c>
      <c r="T2093" s="12">
        <f t="shared" si="197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2">
        <f t="shared" si="197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2">
        <f t="shared" si="197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2">
        <f t="shared" si="197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40758.525150462963</v>
      </c>
      <c r="T2097" s="12">
        <f t="shared" si="197"/>
        <v>40818.525150462963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2">
        <f t="shared" si="197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40818.376562500001</v>
      </c>
      <c r="T2099" s="12">
        <f t="shared" si="197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2">
        <f t="shared" si="197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2">
        <f t="shared" si="197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2">
        <f t="shared" si="197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2">
        <f t="shared" si="197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2">
        <f t="shared" si="197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2">
        <f t="shared" si="197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2">
        <f t="shared" si="197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2">
        <f t="shared" si="197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2">
        <f t="shared" si="197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2">
        <f t="shared" si="197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2">
        <f t="shared" si="197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2">
        <f t="shared" si="197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2">
        <f t="shared" si="197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2">
        <f t="shared" si="197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2">
        <f t="shared" si="197"/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 FIND("/",N2115)-1)</f>
        <v>music</v>
      </c>
      <c r="R2115" t="str">
        <f t="shared" ref="R2115:R2178" si="201">RIGHT(N2115, LEN(N2115)-FIND("/",N2115))</f>
        <v>indie rock</v>
      </c>
      <c r="S2115" s="12">
        <f t="shared" ref="S2115:S2178" si="202">(J2115/86400)+25569+(-5/24)</f>
        <v>41870.657129629624</v>
      </c>
      <c r="T2115" s="12">
        <f t="shared" ref="T2115:T2178" si="203">(I2115/86400)+25569+(-5/24)</f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2">
        <f t="shared" si="203"/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2">
        <f t="shared" si="203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2">
        <f t="shared" si="203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2">
        <f t="shared" si="203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2">
        <f t="shared" si="203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2">
        <f t="shared" si="203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2">
        <f t="shared" si="203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2">
        <f t="shared" si="203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2">
        <f t="shared" si="203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2">
        <f t="shared" si="203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40463.819849537038</v>
      </c>
      <c r="T2126" s="12">
        <f t="shared" si="203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2">
        <f t="shared" si="203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2">
        <f t="shared" si="203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42045.297025462962</v>
      </c>
      <c r="T2129" s="12">
        <f t="shared" si="203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2">
        <f t="shared" si="203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2">
        <f t="shared" si="203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2">
        <f t="shared" si="203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2">
        <f t="shared" si="203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2">
        <f t="shared" si="203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2">
        <f t="shared" si="203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2">
        <f t="shared" si="203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41156.755011574074</v>
      </c>
      <c r="T2137" s="12">
        <f t="shared" si="203"/>
        <v>41186.755011574074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2">
        <f t="shared" si="203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2">
        <f t="shared" si="203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2">
        <f t="shared" si="203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2">
        <f t="shared" si="203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2">
        <f t="shared" si="203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2">
        <f t="shared" si="203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2">
        <f t="shared" si="203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2">
        <f t="shared" si="203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2">
        <f t="shared" si="203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2">
        <f t="shared" si="203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2">
        <f t="shared" si="203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2">
        <f t="shared" si="203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2">
        <f t="shared" si="203"/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2">
        <f t="shared" si="203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2">
        <f t="shared" si="203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42520.639050925922</v>
      </c>
      <c r="T2153" s="12">
        <f t="shared" si="203"/>
        <v>42550.639050925922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2">
        <f t="shared" si="203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2">
        <f t="shared" si="203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2">
        <f t="shared" si="203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2">
        <f t="shared" si="203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2">
        <f t="shared" si="203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2">
        <f t="shared" si="203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2">
        <f t="shared" si="203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40710.522847222222</v>
      </c>
      <c r="T2161" s="12">
        <f t="shared" si="203"/>
        <v>40740.522847222222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2">
        <f t="shared" si="203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42240.644201388888</v>
      </c>
      <c r="T2163" s="12">
        <f t="shared" si="203"/>
        <v>42270.644201388888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2">
        <f t="shared" si="203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2">
        <f t="shared" si="203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2">
        <f t="shared" si="203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2">
        <f t="shared" si="203"/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2">
        <f t="shared" si="203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2">
        <f t="shared" si="203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2">
        <f t="shared" si="203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2">
        <f t="shared" si="203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2">
        <f t="shared" si="203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2">
        <f t="shared" si="203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42082.371759259258</v>
      </c>
      <c r="T2174" s="12">
        <f t="shared" si="203"/>
        <v>42112.371759259258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2">
        <f t="shared" si="203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2">
        <f t="shared" si="203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2">
        <f t="shared" si="203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2">
        <f t="shared" si="203"/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 FIND("/",N2179)-1)</f>
        <v>music</v>
      </c>
      <c r="R2179" t="str">
        <f t="shared" ref="R2179:R2242" si="207">RIGHT(N2179, LEN(N2179)-FIND("/",N2179))</f>
        <v>rock</v>
      </c>
      <c r="S2179" s="12">
        <f t="shared" ref="S2179:S2242" si="208">(J2179/86400)+25569+(-5/24)</f>
        <v>42502.042442129627</v>
      </c>
      <c r="T2179" s="12">
        <f t="shared" ref="T2179:T2242" si="209">(I2179/86400)+25569+(-5/24)</f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2">
        <f t="shared" si="209"/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2">
        <f t="shared" si="209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2">
        <f t="shared" si="209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2">
        <f t="shared" si="209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2">
        <f t="shared" si="209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42745.157141203701</v>
      </c>
      <c r="T2185" s="12">
        <f t="shared" si="209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2">
        <f t="shared" si="209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41319.141655092586</v>
      </c>
      <c r="T2187" s="12">
        <f t="shared" si="209"/>
        <v>41359.141655092586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2">
        <f t="shared" si="209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2">
        <f t="shared" si="209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2">
        <f t="shared" si="209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2">
        <f t="shared" si="209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2">
        <f t="shared" si="209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2">
        <f t="shared" si="209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2">
        <f t="shared" si="209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2">
        <f t="shared" si="209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2">
        <f t="shared" si="209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2">
        <f t="shared" si="209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2">
        <f t="shared" si="209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2">
        <f t="shared" si="209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2">
        <f t="shared" si="209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2">
        <f t="shared" si="209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2">
        <f t="shared" si="209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41276.638483796291</v>
      </c>
      <c r="T2203" s="12">
        <f t="shared" si="209"/>
        <v>41290.638483796291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2">
        <f t="shared" si="209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2">
        <f t="shared" si="209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2">
        <f t="shared" si="209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41031.613298611112</v>
      </c>
      <c r="T2207" s="12">
        <f t="shared" si="209"/>
        <v>41061.613298611112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2">
        <f t="shared" si="209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2">
        <f t="shared" si="209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2">
        <f t="shared" si="209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2">
        <f t="shared" si="209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2">
        <f t="shared" si="209"/>
        <v>41013.525000000001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2">
        <f t="shared" si="209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2">
        <f t="shared" si="209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2">
        <f t="shared" si="209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2">
        <f t="shared" si="209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2">
        <f t="shared" si="209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42194.543344907404</v>
      </c>
      <c r="T2218" s="12">
        <f t="shared" si="209"/>
        <v>42208.543344907404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2">
        <f t="shared" si="209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2">
        <f t="shared" si="209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2">
        <f t="shared" si="209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2">
        <f t="shared" si="209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2">
        <f t="shared" si="209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2">
        <f t="shared" si="209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2">
        <f t="shared" si="209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2">
        <f t="shared" si="209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2">
        <f t="shared" si="209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2">
        <f t="shared" si="209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2">
        <f t="shared" si="209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2">
        <f t="shared" si="209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2">
        <f t="shared" si="209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2">
        <f t="shared" si="209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2">
        <f t="shared" si="209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2">
        <f t="shared" si="209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42331.170590277776</v>
      </c>
      <c r="T2235" s="12">
        <f t="shared" si="209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2">
        <f t="shared" si="209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2">
        <f t="shared" si="209"/>
        <v>42091.772118055553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2">
        <f t="shared" si="209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2">
        <f t="shared" si="209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2">
        <f t="shared" si="209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2">
        <f t="shared" si="209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2">
        <f t="shared" si="209"/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 FIND("/",N2243)-1)</f>
        <v>games</v>
      </c>
      <c r="R2243" t="str">
        <f t="shared" ref="R2243:R2306" si="213">RIGHT(N2243, LEN(N2243)-FIND("/",N2243))</f>
        <v>tabletop games</v>
      </c>
      <c r="S2243" s="12">
        <f t="shared" ref="S2243:S2306" si="214">(J2243/86400)+25569+(-5/24)</f>
        <v>42766.619212962956</v>
      </c>
      <c r="T2243" s="12">
        <f t="shared" ref="T2243:T2306" si="215">(I2243/86400)+25569+(-5/24)</f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2">
        <f t="shared" si="215"/>
        <v>41604.918055555558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2">
        <f t="shared" si="215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2">
        <f t="shared" si="215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41660.500196759254</v>
      </c>
      <c r="T2247" s="12">
        <f t="shared" si="215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2">
        <f t="shared" si="215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2">
        <f t="shared" si="215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2">
        <f t="shared" si="215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41336.49496527778</v>
      </c>
      <c r="T2251" s="12">
        <f t="shared" si="215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2">
        <f t="shared" si="215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2">
        <f t="shared" si="215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2">
        <f t="shared" si="215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2">
        <f t="shared" si="215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2">
        <f t="shared" si="215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2">
        <f t="shared" si="215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2">
        <f t="shared" si="215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2">
        <f t="shared" si="215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2">
        <f t="shared" si="215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2">
        <f t="shared" si="215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2">
        <f t="shared" si="215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2">
        <f t="shared" si="215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2">
        <f t="shared" si="215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2">
        <f t="shared" si="215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2">
        <f t="shared" si="215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2">
        <f t="shared" si="215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2">
        <f t="shared" si="215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2">
        <f t="shared" si="215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42775.874016203707</v>
      </c>
      <c r="T2270" s="12">
        <f t="shared" si="215"/>
        <v>42805.874016203707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2">
        <f t="shared" si="215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2">
        <f t="shared" si="215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2">
        <f t="shared" si="215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42315.491157407407</v>
      </c>
      <c r="T2274" s="12">
        <f t="shared" si="215"/>
        <v>42345.491157407407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2">
        <f t="shared" si="215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2">
        <f t="shared" si="215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41965.408321759256</v>
      </c>
      <c r="T2277" s="12">
        <f t="shared" si="215"/>
        <v>41995.408321759256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2">
        <f t="shared" si="215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2">
        <f t="shared" si="215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42338.500775462962</v>
      </c>
      <c r="T2280" s="12">
        <f t="shared" si="215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42020.598368055558</v>
      </c>
      <c r="T2281" s="12">
        <f t="shared" si="215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2">
        <f t="shared" si="215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2">
        <f t="shared" si="215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2">
        <f t="shared" si="215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2">
        <f t="shared" si="215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2">
        <f t="shared" si="215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41058.977349537039</v>
      </c>
      <c r="T2287" s="12">
        <f t="shared" si="215"/>
        <v>41088.977349537039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2">
        <f t="shared" si="215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2">
        <f t="shared" si="215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2">
        <f t="shared" si="215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2">
        <f t="shared" si="215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2">
        <f t="shared" si="215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2">
        <f t="shared" si="215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2">
        <f t="shared" si="215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2">
        <f t="shared" si="215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2">
        <f t="shared" si="215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2">
        <f t="shared" si="215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2">
        <f t="shared" si="215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2">
        <f t="shared" si="215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2">
        <f t="shared" si="215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2">
        <f t="shared" si="215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2">
        <f t="shared" si="215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2">
        <f t="shared" si="215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2">
        <f t="shared" si="215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2">
        <f t="shared" si="215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2">
        <f t="shared" si="215"/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 FIND("/",N2307)-1)</f>
        <v>music</v>
      </c>
      <c r="R2307" t="str">
        <f t="shared" ref="R2307:R2370" si="219">RIGHT(N2307, LEN(N2307)-FIND("/",N2307))</f>
        <v>indie rock</v>
      </c>
      <c r="S2307" s="12">
        <f t="shared" ref="S2307:S2370" si="220">(J2307/86400)+25569+(-5/24)</f>
        <v>41834.486944444441</v>
      </c>
      <c r="T2307" s="12">
        <f t="shared" ref="T2307:T2370" si="221">(I2307/86400)+25569+(-5/24)</f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2">
        <f t="shared" si="221"/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41004.594131944446</v>
      </c>
      <c r="T2309" s="12">
        <f t="shared" si="221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2">
        <f t="shared" si="221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2">
        <f t="shared" si="221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2">
        <f t="shared" si="221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2">
        <f t="shared" si="221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2">
        <f t="shared" si="221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2">
        <f t="shared" si="221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2">
        <f t="shared" si="221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2">
        <f t="shared" si="221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2">
        <f t="shared" si="221"/>
        <v>40156.558333333327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2">
        <f t="shared" si="221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2">
        <f t="shared" si="221"/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2">
        <f t="shared" si="221"/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2">
        <f t="shared" si="221"/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2">
        <f t="shared" si="221"/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</v>
      </c>
      <c r="T2324" s="12">
        <f t="shared" si="221"/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42807.546840277777</v>
      </c>
      <c r="T2325" s="12">
        <f t="shared" si="221"/>
        <v>42814.546840277777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2">
        <f t="shared" si="221"/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2">
        <f t="shared" si="221"/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2">
        <f t="shared" si="221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41842.708796296291</v>
      </c>
      <c r="T2329" s="12">
        <f t="shared" si="221"/>
        <v>41877.708796296291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42139.573344907403</v>
      </c>
      <c r="T2330" s="12">
        <f t="shared" si="221"/>
        <v>42169.573344907403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2">
        <f t="shared" si="221"/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2">
        <f t="shared" si="221"/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2">
        <f t="shared" si="221"/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2">
        <f t="shared" si="221"/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2">
        <f t="shared" si="221"/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2">
        <f t="shared" si="221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2">
        <f t="shared" si="221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2">
        <f t="shared" si="221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2">
        <f t="shared" si="221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41789.688472222224</v>
      </c>
      <c r="T2340" s="12">
        <f t="shared" si="221"/>
        <v>41819.688472222224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2">
        <f t="shared" si="221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2">
        <f t="shared" si="221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2">
        <f t="shared" si="221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2">
        <f t="shared" si="221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2">
        <f t="shared" si="221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2">
        <f t="shared" si="221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2">
        <f t="shared" si="221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2">
        <f t="shared" si="221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</v>
      </c>
      <c r="T2349" s="12">
        <f t="shared" si="221"/>
        <v>42607.39902777777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2">
        <f t="shared" si="221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2">
        <f t="shared" si="221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2">
        <f t="shared" si="221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2">
        <f t="shared" si="221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2">
        <f t="shared" si="221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2">
        <f t="shared" si="221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2">
        <f t="shared" si="221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42096.709907407407</v>
      </c>
      <c r="T2357" s="12">
        <f t="shared" si="221"/>
        <v>42126.709907407407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2">
        <f t="shared" si="221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42264.411782407406</v>
      </c>
      <c r="T2359" s="12">
        <f t="shared" si="221"/>
        <v>42294.411782407406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2">
        <f t="shared" si="221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2">
        <f t="shared" si="221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2">
        <f t="shared" si="221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2">
        <f t="shared" si="221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2">
        <f t="shared" si="221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2">
        <f t="shared" si="221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2">
        <f t="shared" si="221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2">
        <f t="shared" si="221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2">
        <f t="shared" si="221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2">
        <f t="shared" si="221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2">
        <f t="shared" si="221"/>
        <v>42108.471817129626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 FIND("/",N2371)-1)</f>
        <v>technology</v>
      </c>
      <c r="R2371" t="str">
        <f t="shared" ref="R2371:R2434" si="225">RIGHT(N2371, LEN(N2371)-FIND("/",N2371))</f>
        <v>web</v>
      </c>
      <c r="S2371" s="12">
        <f t="shared" ref="S2371:S2434" si="226">(J2371/86400)+25569+(-5/24)</f>
        <v>42380.60429398148</v>
      </c>
      <c r="T2371" s="12">
        <f t="shared" ref="T2371:T2434" si="227">(I2371/86400)+25569+(-5/24)</f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2">
        <f t="shared" si="227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2">
        <f t="shared" si="227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2">
        <f t="shared" si="227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42215.453981481478</v>
      </c>
      <c r="T2375" s="12">
        <f t="shared" si="227"/>
        <v>42245.453981481478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42017.634953703702</v>
      </c>
      <c r="T2376" s="12">
        <f t="shared" si="227"/>
        <v>42047.634953703702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2">
        <f t="shared" si="227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2">
        <f t="shared" si="227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2">
        <f t="shared" si="227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2">
        <f t="shared" si="227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2">
        <f t="shared" si="227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2">
        <f t="shared" si="227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2">
        <f t="shared" si="227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2">
        <f t="shared" si="227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2">
        <f t="shared" si="227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2">
        <f t="shared" si="227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2">
        <f t="shared" si="227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2">
        <f t="shared" si="227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2">
        <f t="shared" si="227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2">
        <f t="shared" si="227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2">
        <f t="shared" si="227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2">
        <f t="shared" si="227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2">
        <f t="shared" si="227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2">
        <f t="shared" si="227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2">
        <f t="shared" si="227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2">
        <f t="shared" si="227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2">
        <f t="shared" si="227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2">
        <f t="shared" si="227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2">
        <f t="shared" si="227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2">
        <f t="shared" si="227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2">
        <f t="shared" si="227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2">
        <f t="shared" si="227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2">
        <f t="shared" si="227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2">
        <f t="shared" si="227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42399.67428240741</v>
      </c>
      <c r="T2405" s="12">
        <f t="shared" si="227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2">
        <f t="shared" si="227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2">
        <f t="shared" si="227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2">
        <f t="shared" si="227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2">
        <f t="shared" si="227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2">
        <f t="shared" si="227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2">
        <f t="shared" si="227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2">
        <f t="shared" si="227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2">
        <f t="shared" si="227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2">
        <f t="shared" si="227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2">
        <f t="shared" si="227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2">
        <f t="shared" si="227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2">
        <f t="shared" si="227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2">
        <f t="shared" si="227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2">
        <f t="shared" si="227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2">
        <f t="shared" si="227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41993.529965277776</v>
      </c>
      <c r="T2421" s="12">
        <f t="shared" si="227"/>
        <v>42053.529965277776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2">
        <f t="shared" si="227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2">
        <f t="shared" si="227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2">
        <f t="shared" si="227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2">
        <f t="shared" si="227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2">
        <f t="shared" si="227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2">
        <f t="shared" si="227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42163.961712962962</v>
      </c>
      <c r="T2428" s="12">
        <f t="shared" si="227"/>
        <v>42223.961712962962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42412.110335648147</v>
      </c>
      <c r="T2429" s="12">
        <f t="shared" si="227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2">
        <f t="shared" si="227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2">
        <f t="shared" si="227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2">
        <f t="shared" si="227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2">
        <f t="shared" si="227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2">
        <f t="shared" si="227"/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 FIND("/",N2435)-1)</f>
        <v>food</v>
      </c>
      <c r="R2435" t="str">
        <f t="shared" ref="R2435:R2498" si="231">RIGHT(N2435, LEN(N2435)-FIND("/",N2435))</f>
        <v>food trucks</v>
      </c>
      <c r="S2435" s="12">
        <f t="shared" ref="S2435:S2498" si="232">(J2435/86400)+25569+(-5/24)</f>
        <v>42397.691469907404</v>
      </c>
      <c r="T2435" s="12">
        <f t="shared" ref="T2435:T2498" si="233">(I2435/86400)+25569+(-5/24)</f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42179.977708333332</v>
      </c>
      <c r="T2436" s="12">
        <f t="shared" si="233"/>
        <v>42219.977708333332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42252.069282407407</v>
      </c>
      <c r="T2437" s="12">
        <f t="shared" si="233"/>
        <v>42282.069282407407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2">
        <f t="shared" si="233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2">
        <f t="shared" si="233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2">
        <f t="shared" si="233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2">
        <f t="shared" si="233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42383.691122685188</v>
      </c>
      <c r="T2442" s="12">
        <f t="shared" si="233"/>
        <v>42413.691122685188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2">
        <f t="shared" si="233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42052.458657407406</v>
      </c>
      <c r="T2444" s="12">
        <f t="shared" si="233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2">
        <f t="shared" si="233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2">
        <f t="shared" si="233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2">
        <f t="shared" si="233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2">
        <f t="shared" si="233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2">
        <f t="shared" si="233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2">
        <f t="shared" si="233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2">
        <f t="shared" si="233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2">
        <f t="shared" si="233"/>
        <v>41939.924305555549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2">
        <f t="shared" si="233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2">
        <f t="shared" si="233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2">
        <f t="shared" si="233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42769.993148148147</v>
      </c>
      <c r="T2456" s="12">
        <f t="shared" si="233"/>
        <v>42804.993148148147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2">
        <f t="shared" si="233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2">
        <f t="shared" si="233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2">
        <f t="shared" si="233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2">
        <f t="shared" si="233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2">
        <f t="shared" si="233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2">
        <f t="shared" si="233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2">
        <f t="shared" si="233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2">
        <f t="shared" si="233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2">
        <f t="shared" si="233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2">
        <f t="shared" si="233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2">
        <f t="shared" si="233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2">
        <f t="shared" si="233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2">
        <f t="shared" si="233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41173.945844907408</v>
      </c>
      <c r="T2470" s="12">
        <f t="shared" si="233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2">
        <f t="shared" si="233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2">
        <f t="shared" si="233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2">
        <f t="shared" si="233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2">
        <f t="shared" si="233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2">
        <f t="shared" si="233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2">
        <f t="shared" si="233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40310.079340277771</v>
      </c>
      <c r="T2477" s="12">
        <f t="shared" si="233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2">
        <f t="shared" si="233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2">
        <f t="shared" si="233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2">
        <f t="shared" si="233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2">
        <f t="shared" si="233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2">
        <f t="shared" si="233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2">
        <f t="shared" si="233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2">
        <f t="shared" si="233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2">
        <f t="shared" si="233"/>
        <v>41030.500034722216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2">
        <f t="shared" si="233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2">
        <f t="shared" si="233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2">
        <f t="shared" si="233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2">
        <f t="shared" si="233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2">
        <f t="shared" si="233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2">
        <f t="shared" si="233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41023.01939814815</v>
      </c>
      <c r="T2492" s="12">
        <f t="shared" si="233"/>
        <v>41083.01939814815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2">
        <f t="shared" si="233"/>
        <v>40558.868750000001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2">
        <f t="shared" si="233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2">
        <f t="shared" si="233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41022.436851851853</v>
      </c>
      <c r="T2496" s="12">
        <f t="shared" si="233"/>
        <v>41052.436851851853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2">
        <f t="shared" si="233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41327.788101851846</v>
      </c>
      <c r="T2498" s="12">
        <f t="shared" si="233"/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 FIND("/",N2499)-1)</f>
        <v>music</v>
      </c>
      <c r="R2499" t="str">
        <f t="shared" ref="R2499:R2562" si="237">RIGHT(N2499, LEN(N2499)-FIND("/",N2499))</f>
        <v>indie rock</v>
      </c>
      <c r="S2499" s="12">
        <f t="shared" ref="S2499:S2562" si="238">(J2499/86400)+25569+(-5/24)</f>
        <v>40730.670578703699</v>
      </c>
      <c r="T2499" s="12">
        <f t="shared" ref="T2499:T2562" si="239">(I2499/86400)+25569+(-5/24)</f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2">
        <f t="shared" si="239"/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41226.440243055556</v>
      </c>
      <c r="T2501" s="12">
        <f t="shared" si="239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41053.564525462956</v>
      </c>
      <c r="T2502" s="12">
        <f t="shared" si="239"/>
        <v>41083.564525462956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42244.568333333336</v>
      </c>
      <c r="T2503" s="12">
        <f t="shared" si="239"/>
        <v>42274.568333333336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2">
        <f t="shared" si="239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2">
        <f t="shared" si="239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2">
        <f t="shared" si="239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2">
        <f t="shared" si="239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2">
        <f t="shared" si="239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2">
        <f t="shared" si="239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2">
        <f t="shared" si="239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2">
        <f t="shared" si="239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42078.789027777777</v>
      </c>
      <c r="T2512" s="12">
        <f t="shared" si="239"/>
        <v>42138.789027777777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2">
        <f t="shared" si="239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2">
        <f t="shared" si="239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2">
        <f t="shared" si="239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2">
        <f t="shared" si="239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2">
        <f t="shared" si="239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2">
        <f t="shared" si="239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2">
        <f t="shared" si="239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2">
        <f t="shared" si="239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2">
        <f t="shared" si="239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2">
        <f t="shared" si="239"/>
        <v>42658.597916666666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2">
        <f t="shared" si="239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2">
        <f t="shared" si="239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2">
        <f t="shared" si="239"/>
        <v>41960.808935185181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2">
        <f t="shared" si="239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41058.636238425919</v>
      </c>
      <c r="T2527" s="12">
        <f t="shared" si="239"/>
        <v>41088.636238425919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2">
        <f t="shared" si="239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2">
        <f t="shared" si="239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2">
        <f t="shared" si="239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2">
        <f t="shared" si="239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2">
        <f t="shared" si="239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2">
        <f t="shared" si="239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2">
        <f t="shared" si="239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2">
        <f t="shared" si="239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40127.492037037031</v>
      </c>
      <c r="T2536" s="12">
        <f t="shared" si="239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2">
        <f t="shared" si="239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2">
        <f t="shared" si="239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2">
        <f t="shared" si="239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2">
        <f t="shared" si="239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2">
        <f t="shared" si="239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2">
        <f t="shared" si="239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41483.240949074076</v>
      </c>
      <c r="T2543" s="12">
        <f t="shared" si="239"/>
        <v>41543.240949074076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2">
        <f t="shared" si="239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2">
        <f t="shared" si="239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2">
        <f t="shared" si="239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42026.929837962962</v>
      </c>
      <c r="T2547" s="12">
        <f t="shared" si="239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41524.650219907409</v>
      </c>
      <c r="T2548" s="12">
        <f t="shared" si="239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2">
        <f t="shared" si="239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42618.417094907403</v>
      </c>
      <c r="T2550" s="12">
        <f t="shared" si="239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2">
        <f t="shared" si="239"/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2">
        <f t="shared" si="239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2">
        <f t="shared" si="239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2">
        <f t="shared" si="239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41112.990821759253</v>
      </c>
      <c r="T2555" s="12">
        <f t="shared" si="239"/>
        <v>41172.990821759253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2">
        <f t="shared" si="239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2">
        <f t="shared" si="239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2">
        <f t="shared" si="239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2">
        <f t="shared" si="239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42093.651689814811</v>
      </c>
      <c r="T2560" s="12">
        <f t="shared" si="239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2">
        <f t="shared" si="239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2">
        <f t="shared" si="239"/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 FIND("/",N2563)-1)</f>
        <v>food</v>
      </c>
      <c r="R2563" t="str">
        <f t="shared" ref="R2563:R2626" si="243">RIGHT(N2563, LEN(N2563)-FIND("/",N2563))</f>
        <v>food trucks</v>
      </c>
      <c r="S2563" s="12">
        <f t="shared" ref="S2563:S2626" si="244">(J2563/86400)+25569+(-5/24)</f>
        <v>42260.320474537039</v>
      </c>
      <c r="T2563" s="12">
        <f t="shared" ref="T2563:T2626" si="245">(I2563/86400)+25569+(-5/24)</f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2">
        <f t="shared" si="245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2">
        <f t="shared" si="245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2">
        <f t="shared" si="245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2">
        <f t="shared" si="245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2">
        <f t="shared" si="245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2">
        <f t="shared" si="245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2">
        <f t="shared" si="245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2">
        <f t="shared" si="245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2">
        <f t="shared" si="245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2">
        <f t="shared" si="245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2">
        <f t="shared" si="245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2">
        <f t="shared" si="245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2">
        <f t="shared" si="245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41985.900393518517</v>
      </c>
      <c r="T2577" s="12">
        <f t="shared" si="245"/>
        <v>42015.900393518517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2">
        <f t="shared" si="245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2">
        <f t="shared" si="245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42237.814571759256</v>
      </c>
      <c r="T2580" s="12">
        <f t="shared" si="245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2">
        <f t="shared" si="245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2">
        <f t="shared" si="245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2">
        <f t="shared" si="245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2">
        <f t="shared" si="245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2">
        <f t="shared" si="245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42139.964918981474</v>
      </c>
      <c r="T2586" s="12">
        <f t="shared" si="245"/>
        <v>42169.964918981474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2">
        <f t="shared" si="245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2">
        <f t="shared" si="245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2">
        <f t="shared" si="245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2">
        <f t="shared" si="245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2">
        <f t="shared" si="245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2">
        <f t="shared" si="245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2">
        <f t="shared" si="245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2">
        <f t="shared" si="245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42089.636874999997</v>
      </c>
      <c r="T2595" s="12">
        <f t="shared" si="245"/>
        <v>42119.636874999997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2">
        <f t="shared" si="245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2">
        <f t="shared" si="245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2">
        <f t="shared" si="245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2">
        <f t="shared" si="245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2">
        <f t="shared" si="245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2">
        <f t="shared" si="245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2">
        <f t="shared" si="245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41150.693854166668</v>
      </c>
      <c r="T2603" s="12">
        <f t="shared" si="245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2">
        <f t="shared" si="245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2">
        <f t="shared" si="245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2">
        <f t="shared" si="245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2">
        <f t="shared" si="245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41726.504421296289</v>
      </c>
      <c r="T2608" s="12">
        <f t="shared" si="245"/>
        <v>41758.504421296289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2">
        <f t="shared" si="245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2">
        <f t="shared" si="245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2">
        <f t="shared" si="245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2">
        <f t="shared" si="245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2">
        <f t="shared" si="245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2">
        <f t="shared" si="245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2">
        <f t="shared" si="245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2">
        <f t="shared" si="245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2">
        <f t="shared" si="245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2">
        <f t="shared" si="245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2">
        <f t="shared" si="245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2">
        <f t="shared" si="245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2">
        <f t="shared" si="245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2">
        <f t="shared" si="245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42115.539212962962</v>
      </c>
      <c r="T2623" s="12">
        <f t="shared" si="245"/>
        <v>42145.539212962962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2">
        <f t="shared" si="245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2">
        <f t="shared" si="245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41144.213217592587</v>
      </c>
      <c r="T2626" s="12">
        <f t="shared" si="245"/>
        <v>41165.213217592587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 FIND("/",N2627)-1)</f>
        <v>technology</v>
      </c>
      <c r="R2627" t="str">
        <f t="shared" ref="R2627:R2690" si="249">RIGHT(N2627, LEN(N2627)-FIND("/",N2627))</f>
        <v>space exploration</v>
      </c>
      <c r="S2627" s="12">
        <f t="shared" ref="S2627:S2690" si="250">(J2627/86400)+25569+(-5/24)</f>
        <v>42658.601944444446</v>
      </c>
      <c r="T2627" s="12">
        <f t="shared" ref="T2627:T2690" si="251">(I2627/86400)+25569+(-5/24)</f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2">
        <f t="shared" si="251"/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2">
        <f t="shared" si="251"/>
        <v>42334.662743055553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2">
        <f t="shared" si="251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2">
        <f t="shared" si="251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2">
        <f t="shared" si="251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2">
        <f t="shared" si="251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2">
        <f t="shared" si="251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2">
        <f t="shared" si="251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42612.448159722218</v>
      </c>
      <c r="T2636" s="12">
        <f t="shared" si="251"/>
        <v>42642.448159722218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2">
        <f t="shared" si="251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2">
        <f t="shared" si="251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2">
        <f t="shared" si="251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2">
        <f t="shared" si="251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2">
        <f t="shared" si="251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2">
        <f t="shared" si="251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2">
        <f t="shared" si="251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2">
        <f t="shared" si="251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42689.374016203707</v>
      </c>
      <c r="T2645" s="12">
        <f t="shared" si="251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2">
        <f t="shared" si="251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2">
        <f t="shared" si="251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2">
        <f t="shared" si="251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2">
        <f t="shared" si="251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2">
        <f t="shared" si="251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2">
        <f t="shared" si="251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2">
        <f t="shared" si="251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42327.597326388888</v>
      </c>
      <c r="T2653" s="12">
        <f t="shared" si="251"/>
        <v>42355.597326388888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2">
        <f t="shared" si="251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2">
        <f t="shared" si="251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42055.392662037033</v>
      </c>
      <c r="T2656" s="12">
        <f t="shared" si="251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2">
        <f t="shared" si="251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42767.480185185188</v>
      </c>
      <c r="T2658" s="12">
        <f t="shared" si="251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2">
        <f t="shared" si="251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42551.675856481474</v>
      </c>
      <c r="T2660" s="12">
        <f t="shared" si="251"/>
        <v>42581.675856481474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42081.861226851848</v>
      </c>
      <c r="T2661" s="12">
        <f t="shared" si="251"/>
        <v>42111.861226851848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2">
        <f t="shared" si="251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2">
        <f t="shared" si="251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2">
        <f t="shared" si="251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2">
        <f t="shared" si="251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2">
        <f t="shared" si="251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2">
        <f t="shared" si="251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2">
        <f t="shared" si="251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2">
        <f t="shared" si="251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42275.380381944444</v>
      </c>
      <c r="T2670" s="12">
        <f t="shared" si="251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42318.827499999992</v>
      </c>
      <c r="T2671" s="12">
        <f t="shared" si="251"/>
        <v>42378.827499999992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2">
        <f t="shared" si="251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</v>
      </c>
      <c r="T2673" s="12">
        <f t="shared" si="251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2">
        <f t="shared" si="251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2">
        <f t="shared" si="251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2">
        <f t="shared" si="251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2">
        <f t="shared" si="251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2">
        <f t="shared" si="251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41792.821099537039</v>
      </c>
      <c r="T2679" s="12">
        <f t="shared" si="251"/>
        <v>41822.821099537039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2">
        <f t="shared" si="251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2">
        <f t="shared" si="251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2">
        <f t="shared" si="251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2">
        <f t="shared" si="251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2">
        <f t="shared" si="251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2">
        <f t="shared" si="251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41820.706307870372</v>
      </c>
      <c r="T2686" s="12">
        <f t="shared" si="251"/>
        <v>41860.706307870372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2">
        <f t="shared" si="251"/>
        <v>42121.44594907407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2">
        <f t="shared" si="251"/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2">
        <f t="shared" si="251"/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42027.910532407404</v>
      </c>
      <c r="T2690" s="12">
        <f t="shared" si="251"/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 FIND("/",N2691)-1)</f>
        <v>food</v>
      </c>
      <c r="R2691" t="str">
        <f t="shared" ref="R2691:R2754" si="255">RIGHT(N2691, LEN(N2691)-FIND("/",N2691))</f>
        <v>food trucks</v>
      </c>
      <c r="S2691" s="12">
        <f t="shared" ref="S2691:S2754" si="256">(J2691/86400)+25569+(-5/24)</f>
        <v>42551.75335648148</v>
      </c>
      <c r="T2691" s="12">
        <f t="shared" ref="T2691:T2754" si="257">(I2691/86400)+25569+(-5/24)</f>
        <v>42581.75335648148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2">
        <f t="shared" si="257"/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2">
        <f t="shared" si="257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2">
        <f t="shared" si="257"/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2">
        <f t="shared" si="257"/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2">
        <f t="shared" si="257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2">
        <f t="shared" si="257"/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2">
        <f t="shared" si="257"/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2">
        <f t="shared" si="257"/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2">
        <f t="shared" si="257"/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2">
        <f t="shared" si="257"/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41870.666342592587</v>
      </c>
      <c r="T2702" s="12">
        <f t="shared" si="257"/>
        <v>41900.666342592587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2">
        <f t="shared" si="257"/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2">
        <f t="shared" si="257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2">
        <f t="shared" si="257"/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2">
        <f t="shared" si="257"/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2">
        <f t="shared" si="257"/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2">
        <f t="shared" si="257"/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2">
        <f t="shared" si="257"/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2">
        <f t="shared" si="257"/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2">
        <f t="shared" si="257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2">
        <f t="shared" si="257"/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41780.536921296291</v>
      </c>
      <c r="T2713" s="12">
        <f t="shared" si="257"/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2">
        <f t="shared" si="257"/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2">
        <f t="shared" si="257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2">
        <f t="shared" si="257"/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2">
        <f t="shared" si="257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2">
        <f t="shared" si="257"/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41934.706585648142</v>
      </c>
      <c r="T2719" s="12">
        <f t="shared" si="257"/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2">
        <f t="shared" si="257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2">
        <f t="shared" si="257"/>
        <v>42477.781180555554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42655.257557870369</v>
      </c>
      <c r="T2722" s="12">
        <f t="shared" si="257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2">
        <f t="shared" si="257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2">
        <f t="shared" si="257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2">
        <f t="shared" si="257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2">
        <f t="shared" si="257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2">
        <f t="shared" si="257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2">
        <f t="shared" si="257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2">
        <f t="shared" si="257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2">
        <f t="shared" si="257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2">
        <f t="shared" si="257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2">
        <f t="shared" si="257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2">
        <f t="shared" si="257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2">
        <f t="shared" si="257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2">
        <f t="shared" si="257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2">
        <f t="shared" si="257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2">
        <f t="shared" si="257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2">
        <f t="shared" si="257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2">
        <f t="shared" si="257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2">
        <f t="shared" si="257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2">
        <f t="shared" si="257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2">
        <f t="shared" si="257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2">
        <f t="shared" si="257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2">
        <f t="shared" si="257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2">
        <f t="shared" si="257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2">
        <f t="shared" si="257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2">
        <f t="shared" si="257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2">
        <f t="shared" si="257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41044.439780092587</v>
      </c>
      <c r="T2749" s="12">
        <f t="shared" si="257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2">
        <f t="shared" si="257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2">
        <f t="shared" si="257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41078.691493055558</v>
      </c>
      <c r="T2752" s="12">
        <f t="shared" si="257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41747.678726851846</v>
      </c>
      <c r="T2753" s="12">
        <f t="shared" si="257"/>
        <v>41807.678726851846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2">
        <f t="shared" si="257"/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 FIND("/",N2755)-1)</f>
        <v>publishing</v>
      </c>
      <c r="R2755" t="str">
        <f t="shared" ref="R2755:R2818" si="261">RIGHT(N2755, LEN(N2755)-FIND("/",N2755))</f>
        <v>children's books</v>
      </c>
      <c r="S2755" s="12">
        <f t="shared" ref="S2755:S2818" si="262">(J2755/86400)+25569+(-5/24)</f>
        <v>41117.692395833328</v>
      </c>
      <c r="T2755" s="12">
        <f t="shared" ref="T2755:T2818" si="263">(I2755/86400)+25569+(-5/24)</f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41863.427673611106</v>
      </c>
      <c r="T2756" s="12">
        <f t="shared" si="263"/>
        <v>41893.427673611106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2">
        <f t="shared" si="263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41620.692141203697</v>
      </c>
      <c r="T2758" s="12">
        <f t="shared" si="263"/>
        <v>41650.692141203697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2">
        <f t="shared" si="263"/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2">
        <f t="shared" si="263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2">
        <f t="shared" si="263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2">
        <f t="shared" si="263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2">
        <f t="shared" si="263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2">
        <f t="shared" si="263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2">
        <f t="shared" si="263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2">
        <f t="shared" si="263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2">
        <f t="shared" si="263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40736.459699074076</v>
      </c>
      <c r="T2768" s="12">
        <f t="shared" si="263"/>
        <v>40766.459699074076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2">
        <f t="shared" si="263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2">
        <f t="shared" si="263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41745.617939814816</v>
      </c>
      <c r="T2771" s="12">
        <f t="shared" si="263"/>
        <v>41795.617939814816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2">
        <f t="shared" si="263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2">
        <f t="shared" si="263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2">
        <f t="shared" si="263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2">
        <f t="shared" si="263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2">
        <f t="shared" si="263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2">
        <f t="shared" si="263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2">
        <f t="shared" si="263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2">
        <f t="shared" si="263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2">
        <f t="shared" si="263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2">
        <f t="shared" si="263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2">
        <f t="shared" si="263"/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2">
        <f t="shared" si="263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2">
        <f t="shared" si="263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2">
        <f t="shared" si="263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2">
        <f t="shared" si="263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2">
        <f t="shared" si="263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2">
        <f t="shared" si="263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2">
        <f t="shared" si="263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42550.49355324074</v>
      </c>
      <c r="T2790" s="12">
        <f t="shared" si="263"/>
        <v>42580.49355324074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2">
        <f t="shared" si="263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2">
        <f t="shared" si="263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2">
        <f t="shared" si="263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2">
        <f t="shared" si="263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2">
        <f t="shared" si="263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2">
        <f t="shared" si="263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2">
        <f t="shared" si="263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2">
        <f t="shared" si="263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2">
        <f t="shared" si="263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2">
        <f t="shared" si="263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2">
        <f t="shared" si="263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2">
        <f t="shared" si="263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2">
        <f t="shared" si="263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2">
        <f t="shared" si="263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2">
        <f t="shared" si="263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2">
        <f t="shared" si="263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2">
        <f t="shared" si="263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2">
        <f t="shared" si="263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2">
        <f t="shared" si="263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2">
        <f t="shared" si="263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2">
        <f t="shared" si="263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2">
        <f t="shared" si="263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2">
        <f t="shared" si="263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2">
        <f t="shared" si="263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2">
        <f t="shared" si="263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2">
        <f t="shared" si="263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2">
        <f t="shared" si="263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2">
        <f t="shared" si="263"/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 FIND("/",N2819)-1)</f>
        <v>theater</v>
      </c>
      <c r="R2819" t="str">
        <f t="shared" ref="R2819:R2882" si="267">RIGHT(N2819, LEN(N2819)-FIND("/",N2819))</f>
        <v>plays</v>
      </c>
      <c r="S2819" s="12">
        <f t="shared" ref="S2819:S2882" si="268">(J2819/86400)+25569+(-5/24)</f>
        <v>42023.42664351852</v>
      </c>
      <c r="T2819" s="12">
        <f t="shared" ref="T2819:T2882" si="269">(I2819/86400)+25569+(-5/24)</f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2">
        <f t="shared" si="269"/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2">
        <f t="shared" si="269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2">
        <f t="shared" si="269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2">
        <f t="shared" si="269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2">
        <f t="shared" si="269"/>
        <v>42090.433935185181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2">
        <f t="shared" si="269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2">
        <f t="shared" si="269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2">
        <f t="shared" si="269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2">
        <f t="shared" si="269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2">
        <f t="shared" si="269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2">
        <f t="shared" si="269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2">
        <f t="shared" si="269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2">
        <f t="shared" si="269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2">
        <f t="shared" si="269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2">
        <f t="shared" si="269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2">
        <f t="shared" si="269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2">
        <f t="shared" si="269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2">
        <f t="shared" si="269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2">
        <f t="shared" si="269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2">
        <f t="shared" si="269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2">
        <f t="shared" si="269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2">
        <f t="shared" si="269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2">
        <f t="shared" si="269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42291.531215277777</v>
      </c>
      <c r="T2843" s="12">
        <f t="shared" si="269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41784.744155092594</v>
      </c>
      <c r="T2844" s="12">
        <f t="shared" si="269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2">
        <f t="shared" si="269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2">
        <f t="shared" si="269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2">
        <f t="shared" si="269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2">
        <f t="shared" si="269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2">
        <f t="shared" si="269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2">
        <f t="shared" si="269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2">
        <f t="shared" si="269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2">
        <f t="shared" si="269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2">
        <f t="shared" si="269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2">
        <f t="shared" si="269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2">
        <f t="shared" si="269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2">
        <f t="shared" si="269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2">
        <f t="shared" si="269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2">
        <f t="shared" si="269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2">
        <f t="shared" si="269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2">
        <f t="shared" si="269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2">
        <f t="shared" si="269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42480.592314814814</v>
      </c>
      <c r="T2862" s="12">
        <f t="shared" si="269"/>
        <v>42540.592314814814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2">
        <f t="shared" si="269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2">
        <f t="shared" si="269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2">
        <f t="shared" si="269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2">
        <f t="shared" si="269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2">
        <f t="shared" si="269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2">
        <f t="shared" si="269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2">
        <f t="shared" si="269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2">
        <f t="shared" si="269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2">
        <f t="shared" si="269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2">
        <f t="shared" si="269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2">
        <f t="shared" si="269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2">
        <f t="shared" si="269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2">
        <f t="shared" si="269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2">
        <f t="shared" si="269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2">
        <f t="shared" si="269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2">
        <f t="shared" si="269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42672.746805555558</v>
      </c>
      <c r="T2879" s="12">
        <f t="shared" si="269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2">
        <f t="shared" si="269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2">
        <f t="shared" si="269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2">
        <f t="shared" si="269"/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 FIND("/",N2883)-1)</f>
        <v>theater</v>
      </c>
      <c r="R2883" t="str">
        <f t="shared" ref="R2883:R2946" si="273">RIGHT(N2883, LEN(N2883)-FIND("/",N2883))</f>
        <v>plays</v>
      </c>
      <c r="S2883" s="12">
        <f t="shared" ref="S2883:S2946" si="274">(J2883/86400)+25569+(-5/24)</f>
        <v>41916.389305555553</v>
      </c>
      <c r="T2883" s="12">
        <f t="shared" ref="T2883:T2946" si="275">(I2883/86400)+25569+(-5/24)</f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2">
        <f t="shared" si="275"/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2">
        <f t="shared" si="275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2">
        <f t="shared" si="275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2">
        <f t="shared" si="275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2">
        <f t="shared" si="275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2">
        <f t="shared" si="275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2">
        <f t="shared" si="275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2">
        <f t="shared" si="275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2">
        <f t="shared" si="275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2">
        <f t="shared" si="275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2">
        <f t="shared" si="275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2">
        <f t="shared" si="275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2">
        <f t="shared" si="275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2">
        <f t="shared" si="275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2">
        <f t="shared" si="275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2">
        <f t="shared" si="275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2">
        <f t="shared" si="275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2">
        <f t="shared" si="275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2">
        <f t="shared" si="275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2">
        <f t="shared" si="275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2">
        <f t="shared" si="275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2">
        <f t="shared" si="275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2">
        <f t="shared" si="275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2">
        <f t="shared" si="275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2">
        <f t="shared" si="275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42444.669409722221</v>
      </c>
      <c r="T2909" s="12">
        <f t="shared" si="275"/>
        <v>42504.669409722221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42499.523368055554</v>
      </c>
      <c r="T2910" s="12">
        <f t="shared" si="275"/>
        <v>42529.523368055554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2">
        <f t="shared" si="275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2">
        <f t="shared" si="275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2">
        <f t="shared" si="275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2">
        <f t="shared" si="275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2">
        <f t="shared" si="275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2">
        <f t="shared" si="275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2">
        <f t="shared" si="275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2">
        <f t="shared" si="275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2">
        <f t="shared" si="275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2">
        <f t="shared" si="275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2">
        <f t="shared" si="275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2">
        <f t="shared" si="275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2">
        <f t="shared" si="275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2">
        <f t="shared" si="275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2">
        <f t="shared" si="275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2">
        <f t="shared" si="275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41863.375787037039</v>
      </c>
      <c r="T2927" s="12">
        <f t="shared" si="275"/>
        <v>41893.375787037039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2">
        <f t="shared" si="275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2">
        <f t="shared" si="275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2">
        <f t="shared" si="275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2">
        <f t="shared" si="275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2">
        <f t="shared" si="275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2">
        <f t="shared" si="275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2">
        <f t="shared" si="275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2">
        <f t="shared" si="275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2">
        <f t="shared" si="275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2">
        <f t="shared" si="275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2">
        <f t="shared" si="275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2">
        <f t="shared" si="275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2">
        <f t="shared" si="275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2">
        <f t="shared" si="275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2">
        <f t="shared" si="275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2">
        <f t="shared" si="275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2">
        <f t="shared" si="275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2">
        <f t="shared" si="275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2">
        <f t="shared" si="275"/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 FIND("/",N2947)-1)</f>
        <v>theater</v>
      </c>
      <c r="R2947" t="str">
        <f t="shared" ref="R2947:R3010" si="279">RIGHT(N2947, LEN(N2947)-FIND("/",N2947))</f>
        <v>spaces</v>
      </c>
      <c r="S2947" s="12">
        <f t="shared" ref="S2947:S3010" si="280">(J2947/86400)+25569+(-5/24)</f>
        <v>42117.931250000001</v>
      </c>
      <c r="T2947" s="12">
        <f t="shared" ref="T2947:T3010" si="281">(I2947/86400)+25569+(-5/24)</f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2">
        <f t="shared" si="281"/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2">
        <f t="shared" si="281"/>
        <v>42698.507638888885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2">
        <f t="shared" si="281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2">
        <f t="shared" si="281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2">
        <f t="shared" si="281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2">
        <f t="shared" si="281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2">
        <f t="shared" si="281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2">
        <f t="shared" si="281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2">
        <f t="shared" si="281"/>
        <v>42810.333368055552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2">
        <f t="shared" si="281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2">
        <f t="shared" si="281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2">
        <f t="shared" si="281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2">
        <f t="shared" si="281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2">
        <f t="shared" si="281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2">
        <f t="shared" si="281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2">
        <f t="shared" si="281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2">
        <f t="shared" si="281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2">
        <f t="shared" si="281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2">
        <f t="shared" si="281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2">
        <f t="shared" si="281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2">
        <f t="shared" si="281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2">
        <f t="shared" si="281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2">
        <f t="shared" si="281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2">
        <f t="shared" si="281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2">
        <f t="shared" si="281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2">
        <f t="shared" si="281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2">
        <f t="shared" si="281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2">
        <f t="shared" si="281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2">
        <f t="shared" si="281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2">
        <f t="shared" si="281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2">
        <f t="shared" si="281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2">
        <f t="shared" si="281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2">
        <f t="shared" si="281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2">
        <f t="shared" si="281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2">
        <f t="shared" si="281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2">
        <f t="shared" si="281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2">
        <f t="shared" si="281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2">
        <f t="shared" si="281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2">
        <f t="shared" si="281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42654.765370370369</v>
      </c>
      <c r="T2987" s="12">
        <f t="shared" si="281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2">
        <f t="shared" si="281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2">
        <f t="shared" si="281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42511.153715277775</v>
      </c>
      <c r="T2990" s="12">
        <f t="shared" si="281"/>
        <v>42541.153715277775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2">
        <f t="shared" si="281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2">
        <f t="shared" si="281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2">
        <f t="shared" si="281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2">
        <f t="shared" si="281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2">
        <f t="shared" si="281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2">
        <f t="shared" si="281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2">
        <f t="shared" si="281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42090.704166666663</v>
      </c>
      <c r="T2998" s="12">
        <f t="shared" si="281"/>
        <v>42150.704166666663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2">
        <f t="shared" si="281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2">
        <f t="shared" si="281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2">
        <f t="shared" si="281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2">
        <f t="shared" si="281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2">
        <f t="shared" si="281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2">
        <f t="shared" si="281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2">
        <f t="shared" si="281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2">
        <f t="shared" si="281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2">
        <f t="shared" si="281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</v>
      </c>
      <c r="T3008" s="12">
        <f t="shared" si="281"/>
        <v>41987.54850694444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2">
        <f t="shared" si="281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2">
        <f t="shared" si="281"/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 FIND("/",N3011)-1)</f>
        <v>theater</v>
      </c>
      <c r="R3011" t="str">
        <f t="shared" ref="R3011:R3074" si="285">RIGHT(N3011, LEN(N3011)-FIND("/",N3011))</f>
        <v>spaces</v>
      </c>
      <c r="S3011" s="12">
        <f t="shared" ref="S3011:S3074" si="286">(J3011/86400)+25569+(-5/24)</f>
        <v>41939.361574074072</v>
      </c>
      <c r="T3011" s="12">
        <f t="shared" ref="T3011:T3074" si="287">(I3011/86400)+25569+(-5/24)</f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2">
        <f t="shared" si="287"/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2">
        <f t="shared" si="287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2">
        <f t="shared" si="287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2">
        <f t="shared" si="287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41919.915277777771</v>
      </c>
      <c r="T3016" s="12">
        <f t="shared" si="287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2">
        <f t="shared" si="287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2">
        <f t="shared" si="287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2">
        <f t="shared" si="287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</v>
      </c>
      <c r="T3020" s="12">
        <f t="shared" si="287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2">
        <f t="shared" si="287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2">
        <f t="shared" si="287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2">
        <f t="shared" si="287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2">
        <f t="shared" si="287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42121.467430555553</v>
      </c>
      <c r="T3025" s="12">
        <f t="shared" si="287"/>
        <v>42166.467430555553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2">
        <f t="shared" si="287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2">
        <f t="shared" si="287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2">
        <f t="shared" si="287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2">
        <f t="shared" si="287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2">
        <f t="shared" si="287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2">
        <f t="shared" si="287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2">
        <f t="shared" si="287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2">
        <f t="shared" si="287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2">
        <f t="shared" si="287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2">
        <f t="shared" si="287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2">
        <f t="shared" si="287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2">
        <f t="shared" si="287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2">
        <f t="shared" si="287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2">
        <f t="shared" si="287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2">
        <f t="shared" si="287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2">
        <f t="shared" si="287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2">
        <f t="shared" si="287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2">
        <f t="shared" si="287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2">
        <f t="shared" si="287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2">
        <f t="shared" si="287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2">
        <f t="shared" si="287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2">
        <f t="shared" si="287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2">
        <f t="shared" si="287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2">
        <f t="shared" si="287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41975.692847222221</v>
      </c>
      <c r="T3050" s="12">
        <f t="shared" si="287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2">
        <f t="shared" si="287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2">
        <f t="shared" si="287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42744.207696759258</v>
      </c>
      <c r="T3053" s="12">
        <f t="shared" si="287"/>
        <v>42774.207696759258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2">
        <f t="shared" si="287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2">
        <f t="shared" si="287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2">
        <f t="shared" si="287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2">
        <f t="shared" si="287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2">
        <f t="shared" si="287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2">
        <f t="shared" si="287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2">
        <f t="shared" si="287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2">
        <f t="shared" si="287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2">
        <f t="shared" si="287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2">
        <f t="shared" si="287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2">
        <f t="shared" si="287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42630.714560185188</v>
      </c>
      <c r="T3065" s="12">
        <f t="shared" si="287"/>
        <v>42665.714560185188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2">
        <f t="shared" si="287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2">
        <f t="shared" si="287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2">
        <f t="shared" si="287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2">
        <f t="shared" si="287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2">
        <f t="shared" si="287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2">
        <f t="shared" si="287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2">
        <f t="shared" si="287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2">
        <f t="shared" si="287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2">
        <f t="shared" si="287"/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 FIND("/",N3075)-1)</f>
        <v>theater</v>
      </c>
      <c r="R3075" t="str">
        <f t="shared" ref="R3075:R3138" si="291">RIGHT(N3075, LEN(N3075)-FIND("/",N3075))</f>
        <v>spaces</v>
      </c>
      <c r="S3075" s="12">
        <f t="shared" ref="S3075:S3138" si="292">(J3075/86400)+25569+(-5/24)</f>
        <v>42111.475694444445</v>
      </c>
      <c r="T3075" s="12">
        <f t="shared" ref="T3075:T3138" si="293">(I3075/86400)+25569+(-5/24)</f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42409.362951388888</v>
      </c>
      <c r="T3076" s="12">
        <f t="shared" si="293"/>
        <v>42439.362951388888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42550.89398148148</v>
      </c>
      <c r="T3077" s="12">
        <f t="shared" si="293"/>
        <v>42600.89398148148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2">
        <f t="shared" si="293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2">
        <f t="shared" si="293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2">
        <f t="shared" si="293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2">
        <f t="shared" si="293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2">
        <f t="shared" si="293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2">
        <f t="shared" si="293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2">
        <f t="shared" si="293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2">
        <f t="shared" si="293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2">
        <f t="shared" si="293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42246.675451388888</v>
      </c>
      <c r="T3087" s="12">
        <f t="shared" si="293"/>
        <v>42276.675451388888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2">
        <f t="shared" si="293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2">
        <f t="shared" si="293"/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2">
        <f t="shared" si="293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2">
        <f t="shared" si="293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2">
        <f t="shared" si="293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2">
        <f t="shared" si="293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2">
        <f t="shared" si="293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41760.700706018521</v>
      </c>
      <c r="T3095" s="12">
        <f t="shared" si="293"/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2">
        <f t="shared" si="293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2">
        <f t="shared" si="293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2">
        <f t="shared" si="293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2">
        <f t="shared" si="293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2">
        <f t="shared" si="293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2">
        <f t="shared" si="293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2">
        <f t="shared" si="293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2">
        <f t="shared" si="293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2">
        <f t="shared" si="293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2">
        <f t="shared" si="293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2">
        <f t="shared" si="293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2">
        <f t="shared" si="293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42241.220787037033</v>
      </c>
      <c r="T3108" s="12">
        <f t="shared" si="293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42128.605914351851</v>
      </c>
      <c r="T3109" s="12">
        <f t="shared" si="293"/>
        <v>42135.605914351851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2">
        <f t="shared" si="293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2">
        <f t="shared" si="293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2">
        <f t="shared" si="293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41885.386805555558</v>
      </c>
      <c r="T3113" s="12">
        <f t="shared" si="293"/>
        <v>41916.386805555558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2">
        <f t="shared" si="293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2">
        <f t="shared" si="293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2">
        <f t="shared" si="293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2">
        <f t="shared" si="293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2">
        <f t="shared" si="293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42509.166203703702</v>
      </c>
      <c r="T3119" s="12">
        <f t="shared" si="293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2">
        <f t="shared" si="293"/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2">
        <f t="shared" si="293"/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42435.733749999992</v>
      </c>
      <c r="T3122" s="12">
        <f t="shared" si="293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2">
        <f t="shared" si="293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2">
        <f t="shared" si="293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2">
        <f t="shared" si="293"/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2">
        <f t="shared" si="293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2">
        <f t="shared" si="293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42426.809745370367</v>
      </c>
      <c r="T3128" s="12">
        <f t="shared" si="293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2">
        <f t="shared" si="293"/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2">
        <f t="shared" si="293"/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2">
        <f t="shared" si="293"/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2">
        <f t="shared" si="293"/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2">
        <f t="shared" si="293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2">
        <f t="shared" si="293"/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2">
        <f t="shared" si="293"/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42800.511793981474</v>
      </c>
      <c r="T3136" s="12">
        <f t="shared" si="293"/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2">
        <f t="shared" si="293"/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2">
        <f t="shared" si="293"/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 FIND("/",N3139)-1)</f>
        <v>theater</v>
      </c>
      <c r="R3139" t="str">
        <f t="shared" ref="R3139:R3202" si="297">RIGHT(N3139, LEN(N3139)-FIND("/",N3139))</f>
        <v>plays</v>
      </c>
      <c r="S3139" s="12">
        <f t="shared" ref="S3139:S3202" si="298">(J3139/86400)+25569+(-5/24)</f>
        <v>42807.676724537036</v>
      </c>
      <c r="T3139" s="12">
        <f t="shared" ref="T3139:T3202" si="299">(I3139/86400)+25569+(-5/24)</f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2">
        <f t="shared" si="299"/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2">
        <f t="shared" si="299"/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2">
        <f t="shared" si="299"/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2">
        <f t="shared" si="299"/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2">
        <f t="shared" si="299"/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2">
        <f t="shared" si="299"/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2">
        <f t="shared" si="299"/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2">
        <f t="shared" si="299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2">
        <f t="shared" si="299"/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41909.761053240734</v>
      </c>
      <c r="T3149" s="12">
        <f t="shared" si="299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2">
        <f t="shared" si="299"/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2">
        <f t="shared" si="299"/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2">
        <f t="shared" si="299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2">
        <f t="shared" si="299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2">
        <f t="shared" si="299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2">
        <f t="shared" si="299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2">
        <f t="shared" si="299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2">
        <f t="shared" si="299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2">
        <f t="shared" si="299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2">
        <f t="shared" si="299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41447.631388888891</v>
      </c>
      <c r="T3160" s="12">
        <f t="shared" si="299"/>
        <v>41477.631388888891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2">
        <f t="shared" si="299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2">
        <f t="shared" si="299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2">
        <f t="shared" si="299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2">
        <f t="shared" si="299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2">
        <f t="shared" si="299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41766.597395833327</v>
      </c>
      <c r="T3166" s="12">
        <f t="shared" si="299"/>
        <v>41799.597395833327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2">
        <f t="shared" si="299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2">
        <f t="shared" si="299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2">
        <f t="shared" si="299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2">
        <f t="shared" si="299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2">
        <f t="shared" si="299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2">
        <f t="shared" si="299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2">
        <f t="shared" si="299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2">
        <f t="shared" si="299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41878.670046296298</v>
      </c>
      <c r="T3175" s="12">
        <f t="shared" si="299"/>
        <v>41908.670046296298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2">
        <f t="shared" si="299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2">
        <f t="shared" si="299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2">
        <f t="shared" si="299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2">
        <f t="shared" si="299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2">
        <f t="shared" si="299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2">
        <f t="shared" si="299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2">
        <f t="shared" si="299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2">
        <f t="shared" si="299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2">
        <f t="shared" si="299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2">
        <f t="shared" si="299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2">
        <f t="shared" si="299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2">
        <f t="shared" si="299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2">
        <f t="shared" si="299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2">
        <f t="shared" si="299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2">
        <f t="shared" si="299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2">
        <f t="shared" si="299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2">
        <f t="shared" si="299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2">
        <f t="shared" si="299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2">
        <f t="shared" si="299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2">
        <f t="shared" si="299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2">
        <f t="shared" si="299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2">
        <f t="shared" si="299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2">
        <f t="shared" si="299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2">
        <f t="shared" si="299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2">
        <f t="shared" si="299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41858.553449074076</v>
      </c>
      <c r="T3201" s="12">
        <f t="shared" si="299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2">
        <f t="shared" si="299"/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 FIND("/",N3203)-1)</f>
        <v>theater</v>
      </c>
      <c r="R3203" t="str">
        <f t="shared" ref="R3203:R3266" si="303">RIGHT(N3203, LEN(N3203)-FIND("/",N3203))</f>
        <v>musical</v>
      </c>
      <c r="S3203" s="12">
        <f t="shared" ref="S3203:S3266" si="304">(J3203/86400)+25569+(-5/24)</f>
        <v>41861.558761574073</v>
      </c>
      <c r="T3203" s="12">
        <f t="shared" ref="T3203:T3266" si="305">(I3203/86400)+25569+(-5/24)</f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2">
        <f t="shared" si="305"/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2">
        <f t="shared" si="305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2">
        <f t="shared" si="305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2">
        <f t="shared" si="305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2">
        <f t="shared" si="305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2">
        <f t="shared" si="305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2">
        <f t="shared" si="305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</v>
      </c>
      <c r="T3211" s="12">
        <f t="shared" si="305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2">
        <f t="shared" si="305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41834.378240740734</v>
      </c>
      <c r="T3213" s="12">
        <f t="shared" si="305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2">
        <f t="shared" si="305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2">
        <f t="shared" si="305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2">
        <f t="shared" si="305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2">
        <f t="shared" si="305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2">
        <f t="shared" si="305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2">
        <f t="shared" si="305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2">
        <f t="shared" si="305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2">
        <f t="shared" si="305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2">
        <f t="shared" si="305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2">
        <f t="shared" si="305"/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2">
        <f t="shared" si="305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42206.627037037033</v>
      </c>
      <c r="T3225" s="12">
        <f t="shared" si="305"/>
        <v>42236.627037037033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2">
        <f t="shared" si="305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2">
        <f t="shared" si="305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2">
        <f t="shared" si="305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2">
        <f t="shared" si="305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2">
        <f t="shared" si="305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2">
        <f t="shared" si="305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41897.959791666661</v>
      </c>
      <c r="T3232" s="12">
        <f t="shared" si="305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2">
        <f t="shared" si="305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2">
        <f t="shared" si="305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2">
        <f t="shared" si="305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2">
        <f t="shared" si="305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2">
        <f t="shared" si="305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2">
        <f t="shared" si="305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2">
        <f t="shared" si="305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2">
        <f t="shared" si="305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2">
        <f t="shared" si="305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2">
        <f t="shared" si="305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2">
        <f t="shared" si="305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2">
        <f t="shared" si="305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2">
        <f t="shared" si="305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2">
        <f t="shared" si="305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2">
        <f t="shared" si="305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2">
        <f t="shared" si="305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2">
        <f t="shared" si="305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2">
        <f t="shared" si="305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2">
        <f t="shared" si="305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2">
        <f t="shared" si="305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2">
        <f t="shared" si="305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2">
        <f t="shared" si="305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2">
        <f t="shared" si="305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2">
        <f t="shared" si="305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2">
        <f t="shared" si="305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2">
        <f t="shared" si="305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2">
        <f t="shared" si="305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2">
        <f t="shared" si="305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2">
        <f t="shared" si="305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2">
        <f t="shared" si="305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2">
        <f t="shared" si="305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2">
        <f t="shared" si="305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2">
        <f t="shared" si="305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2">
        <f t="shared" si="305"/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 FIND("/",N3267)-1)</f>
        <v>theater</v>
      </c>
      <c r="R3267" t="str">
        <f t="shared" ref="R3267:R3330" si="309">RIGHT(N3267, LEN(N3267)-FIND("/",N3267))</f>
        <v>plays</v>
      </c>
      <c r="S3267" s="12">
        <f t="shared" ref="S3267:S3330" si="310">(J3267/86400)+25569+(-5/24)</f>
        <v>42311.503645833327</v>
      </c>
      <c r="T3267" s="12">
        <f t="shared" ref="T3267:T3330" si="311">(I3267/86400)+25569+(-5/24)</f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42136.327800925923</v>
      </c>
      <c r="T3268" s="12">
        <f t="shared" si="311"/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2">
        <f t="shared" si="311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2">
        <f t="shared" si="311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42137.187465277777</v>
      </c>
      <c r="T3271" s="12">
        <f t="shared" si="311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2">
        <f t="shared" si="311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2">
        <f t="shared" si="311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2">
        <f t="shared" si="311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2">
        <f t="shared" si="311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2">
        <f t="shared" si="311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2">
        <f t="shared" si="311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2">
        <f t="shared" si="311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41931.474606481475</v>
      </c>
      <c r="T3279" s="12">
        <f t="shared" si="311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2">
        <f t="shared" si="311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42430.894201388888</v>
      </c>
      <c r="T3281" s="12">
        <f t="shared" si="311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2">
        <f t="shared" si="311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2">
        <f t="shared" si="311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2">
        <f t="shared" si="311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2">
        <f t="shared" si="311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2">
        <f t="shared" si="311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2">
        <f t="shared" si="311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2">
        <f t="shared" si="311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2">
        <f t="shared" si="311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2">
        <f t="shared" si="311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2">
        <f t="shared" si="311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2">
        <f t="shared" si="311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2">
        <f t="shared" si="311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2">
        <f t="shared" si="311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2">
        <f t="shared" si="311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2">
        <f t="shared" si="311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2">
        <f t="shared" si="311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2">
        <f t="shared" si="311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2">
        <f t="shared" si="311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2">
        <f t="shared" si="311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2">
        <f t="shared" si="311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2">
        <f t="shared" si="311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42538.527499999997</v>
      </c>
      <c r="T3303" s="12">
        <f t="shared" si="311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2">
        <f t="shared" si="311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2">
        <f t="shared" si="311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2">
        <f t="shared" si="311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2">
        <f t="shared" si="311"/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2">
        <f t="shared" si="311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2">
        <f t="shared" si="311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2">
        <f t="shared" si="311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2">
        <f t="shared" si="311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2">
        <f t="shared" si="311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2">
        <f t="shared" si="311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2">
        <f t="shared" si="311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2">
        <f t="shared" si="311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2">
        <f t="shared" si="311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</v>
      </c>
      <c r="T3317" s="12">
        <f t="shared" si="311"/>
        <v>42496.09538194444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2">
        <f t="shared" si="311"/>
        <v>41859.370833333327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42498.831296296295</v>
      </c>
      <c r="T3319" s="12">
        <f t="shared" si="311"/>
        <v>42528.831296296295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2">
        <f t="shared" si="311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2">
        <f t="shared" si="311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2">
        <f t="shared" si="311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2">
        <f t="shared" si="311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2">
        <f t="shared" si="311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2">
        <f t="shared" si="311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2">
        <f t="shared" si="311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2">
        <f t="shared" si="311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2">
        <f t="shared" si="311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2">
        <f t="shared" si="311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2">
        <f t="shared" si="311"/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 FIND("/",N3331)-1)</f>
        <v>theater</v>
      </c>
      <c r="R3331" t="str">
        <f t="shared" ref="R3331:R3394" si="315">RIGHT(N3331, LEN(N3331)-FIND("/",N3331))</f>
        <v>plays</v>
      </c>
      <c r="S3331" s="12">
        <f t="shared" ref="S3331:S3394" si="316">(J3331/86400)+25569+(-5/24)</f>
        <v>41837.114675925921</v>
      </c>
      <c r="T3331" s="12">
        <f t="shared" ref="T3331:T3394" si="317">(I3331/86400)+25569+(-5/24)</f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2">
        <f t="shared" si="317"/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2">
        <f t="shared" si="317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2">
        <f t="shared" si="317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2">
        <f t="shared" si="317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2">
        <f t="shared" si="317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2">
        <f t="shared" si="317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42437.190347222218</v>
      </c>
      <c r="T3338" s="12">
        <f t="shared" si="317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2">
        <f t="shared" si="317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2">
        <f t="shared" si="317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2">
        <f t="shared" si="317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2">
        <f t="shared" si="317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2">
        <f t="shared" si="317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42062.088078703702</v>
      </c>
      <c r="T3344" s="12">
        <f t="shared" si="317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2">
        <f t="shared" si="317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2">
        <f t="shared" si="317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2">
        <f t="shared" si="317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2">
        <f t="shared" si="317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2">
        <f t="shared" si="317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2">
        <f t="shared" si="317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2">
        <f t="shared" si="317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2">
        <f t="shared" si="317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2">
        <f t="shared" si="317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2">
        <f t="shared" si="317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2">
        <f t="shared" si="317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2">
        <f t="shared" si="317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2">
        <f t="shared" si="317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2">
        <f t="shared" si="317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2">
        <f t="shared" si="317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2">
        <f t="shared" si="317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2">
        <f t="shared" si="317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2">
        <f t="shared" si="317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2">
        <f t="shared" si="317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2">
        <f t="shared" si="317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2">
        <f t="shared" si="317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2">
        <f t="shared" si="317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42320.893425925919</v>
      </c>
      <c r="T3367" s="12">
        <f t="shared" si="317"/>
        <v>42350.893425925919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2">
        <f t="shared" si="317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2">
        <f t="shared" si="317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2">
        <f t="shared" si="317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2">
        <f t="shared" si="317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2">
        <f t="shared" si="317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2">
        <f t="shared" si="317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2">
        <f t="shared" si="317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2">
        <f t="shared" si="317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2">
        <f t="shared" si="317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2">
        <f t="shared" si="317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2">
        <f t="shared" si="317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42053.524293981478</v>
      </c>
      <c r="T3379" s="12">
        <f t="shared" si="317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2">
        <f t="shared" si="317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2">
        <f t="shared" si="317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41937.745115740741</v>
      </c>
      <c r="T3382" s="12">
        <f t="shared" si="317"/>
        <v>41972.786782407406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2">
        <f t="shared" si="317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2">
        <f t="shared" si="317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2">
        <f t="shared" si="317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2">
        <f t="shared" si="317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2">
        <f t="shared" si="317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2">
        <f t="shared" si="317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41947.554259259261</v>
      </c>
      <c r="T3389" s="12">
        <f t="shared" si="317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2">
        <f t="shared" si="317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2">
        <f t="shared" si="317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41815.566493055558</v>
      </c>
      <c r="T3392" s="12">
        <f t="shared" si="317"/>
        <v>41830.566493055558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2">
        <f t="shared" si="317"/>
        <v>41859.727777777771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2">
        <f t="shared" si="317"/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 FIND("/",N3395)-1)</f>
        <v>theater</v>
      </c>
      <c r="R3395" t="str">
        <f t="shared" ref="R3395:R3458" si="321">RIGHT(N3395, LEN(N3395)-FIND("/",N3395))</f>
        <v>plays</v>
      </c>
      <c r="S3395" s="12">
        <f t="shared" ref="S3395:S3458" si="322">(J3395/86400)+25569+(-5/24)</f>
        <v>41923.713310185187</v>
      </c>
      <c r="T3395" s="12">
        <f t="shared" ref="T3395:T3458" si="323">(I3395/86400)+25569+(-5/24)</f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2">
        <f t="shared" si="323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42140.503981481474</v>
      </c>
      <c r="T3397" s="12">
        <f t="shared" si="323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41764.238298611112</v>
      </c>
      <c r="T3398" s="12">
        <f t="shared" si="323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2">
        <f t="shared" si="323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41941.543703703697</v>
      </c>
      <c r="T3400" s="12">
        <f t="shared" si="323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2">
        <f t="shared" si="323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2">
        <f t="shared" si="323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2">
        <f t="shared" si="323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2">
        <f t="shared" si="323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2">
        <f t="shared" si="323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2">
        <f t="shared" si="323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2">
        <f t="shared" si="323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2">
        <f t="shared" si="323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2">
        <f t="shared" si="323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2">
        <f t="shared" si="323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42544.605995370366</v>
      </c>
      <c r="T3411" s="12">
        <f t="shared" si="323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2">
        <f t="shared" si="323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2">
        <f t="shared" si="323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2">
        <f t="shared" si="323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2">
        <f t="shared" si="323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2">
        <f t="shared" si="323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2">
        <f t="shared" si="323"/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2">
        <f t="shared" si="323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2">
        <f t="shared" si="323"/>
        <v>41937.821527777771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2">
        <f t="shared" si="323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2">
        <f t="shared" si="323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2">
        <f t="shared" si="323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2">
        <f t="shared" si="323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2">
        <f t="shared" si="323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2">
        <f t="shared" si="323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2">
        <f t="shared" si="323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2">
        <f t="shared" si="323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2">
        <f t="shared" si="323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2">
        <f t="shared" si="323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2">
        <f t="shared" si="323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2">
        <f t="shared" si="323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2">
        <f t="shared" si="323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2">
        <f t="shared" si="323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2">
        <f t="shared" si="323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41775.854803240734</v>
      </c>
      <c r="T3435" s="12">
        <f t="shared" si="323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41800.172094907401</v>
      </c>
      <c r="T3436" s="12">
        <f t="shared" si="323"/>
        <v>41830.172094907401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2">
        <f t="shared" si="323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2">
        <f t="shared" si="323"/>
        <v>41872.477777777771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2">
        <f t="shared" si="323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42100.719525462962</v>
      </c>
      <c r="T3440" s="12">
        <f t="shared" si="323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2">
        <f t="shared" si="323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2">
        <f t="shared" si="323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2">
        <f t="shared" si="323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42124.632777777777</v>
      </c>
      <c r="T3444" s="12">
        <f t="shared" si="323"/>
        <v>42154.632777777777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2">
        <f t="shared" si="323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2">
        <f t="shared" si="323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2">
        <f t="shared" si="323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2">
        <f t="shared" si="323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2">
        <f t="shared" si="323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2">
        <f t="shared" si="323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2">
        <f t="shared" si="323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2">
        <f t="shared" si="323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2">
        <f t="shared" si="323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2">
        <f t="shared" si="323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2">
        <f t="shared" si="323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2">
        <f t="shared" si="323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2">
        <f t="shared" si="323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2">
        <f t="shared" si="323"/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 FIND("/",N3459)-1)</f>
        <v>theater</v>
      </c>
      <c r="R3459" t="str">
        <f t="shared" ref="R3459:R3522" si="327">RIGHT(N3459, LEN(N3459)-FIND("/",N3459))</f>
        <v>plays</v>
      </c>
      <c r="S3459" s="12">
        <f t="shared" ref="S3459:S3522" si="328">(J3459/86400)+25569+(-5/24)</f>
        <v>42016.498344907406</v>
      </c>
      <c r="T3459" s="12">
        <f t="shared" ref="T3459:T3522" si="329">(I3459/86400)+25569+(-5/24)</f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2">
        <f t="shared" si="329"/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2">
        <f t="shared" si="329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41852.318888888891</v>
      </c>
      <c r="T3462" s="12">
        <f t="shared" si="329"/>
        <v>41866.318888888891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2">
        <f t="shared" si="329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2">
        <f t="shared" si="329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2">
        <f t="shared" si="329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2">
        <f t="shared" si="329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2">
        <f t="shared" si="329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2">
        <f t="shared" si="329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2">
        <f t="shared" si="329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42605.55704861111</v>
      </c>
      <c r="T3470" s="12">
        <f t="shared" si="329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2">
        <f t="shared" si="329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2">
        <f t="shared" si="329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41841.61215277778</v>
      </c>
      <c r="T3473" s="12">
        <f t="shared" si="329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2">
        <f t="shared" si="329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2">
        <f t="shared" si="329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2">
        <f t="shared" si="329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2">
        <f t="shared" si="329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2">
        <f t="shared" si="329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2">
        <f t="shared" si="329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42053.708587962959</v>
      </c>
      <c r="T3480" s="12">
        <f t="shared" si="329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41781.64675925926</v>
      </c>
      <c r="T3481" s="12">
        <f t="shared" si="329"/>
        <v>41811.64675925926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2">
        <f t="shared" si="329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41989.039212962962</v>
      </c>
      <c r="T3483" s="12">
        <f t="shared" si="329"/>
        <v>42006.039212962962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2">
        <f t="shared" si="329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2">
        <f t="shared" si="329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2">
        <f t="shared" si="329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2">
        <f t="shared" si="329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2">
        <f t="shared" si="329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2">
        <f t="shared" si="329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2">
        <f t="shared" si="329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2">
        <f t="shared" si="329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2">
        <f t="shared" si="329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2">
        <f t="shared" si="329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2">
        <f t="shared" si="329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2">
        <f t="shared" si="329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2">
        <f t="shared" si="329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41915.554502314808</v>
      </c>
      <c r="T3497" s="12">
        <f t="shared" si="329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2">
        <f t="shared" si="329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42511.53361111111</v>
      </c>
      <c r="T3499" s="12">
        <f t="shared" si="329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2">
        <f t="shared" si="329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2">
        <f t="shared" si="329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42419.711087962962</v>
      </c>
      <c r="T3502" s="12">
        <f t="shared" si="329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2">
        <f t="shared" si="329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2">
        <f t="shared" si="329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2">
        <f t="shared" si="329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2">
        <f t="shared" si="329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2">
        <f t="shared" si="329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2">
        <f t="shared" si="329"/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2">
        <f t="shared" si="329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2">
        <f t="shared" si="329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2">
        <f t="shared" si="329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2">
        <f t="shared" si="329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2">
        <f t="shared" si="329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2">
        <f t="shared" si="329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2">
        <f t="shared" si="329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2">
        <f t="shared" si="329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2">
        <f t="shared" si="329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2">
        <f t="shared" si="329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41794.609189814808</v>
      </c>
      <c r="T3519" s="12">
        <f t="shared" si="329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2">
        <f t="shared" si="329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2">
        <f t="shared" si="329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2">
        <f t="shared" si="329"/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 FIND("/",N3523)-1)</f>
        <v>theater</v>
      </c>
      <c r="R3523" t="str">
        <f t="shared" ref="R3523:R3586" si="333">RIGHT(N3523, LEN(N3523)-FIND("/",N3523))</f>
        <v>plays</v>
      </c>
      <c r="S3523" s="12">
        <f t="shared" ref="S3523:S3586" si="334">(J3523/86400)+25569+(-5/24)</f>
        <v>41881.153009259258</v>
      </c>
      <c r="T3523" s="12">
        <f t="shared" ref="T3523:T3586" si="335">(I3523/86400)+25569+(-5/24)</f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2">
        <f t="shared" si="335"/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2">
        <f t="shared" si="335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2">
        <f t="shared" si="335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2">
        <f t="shared" si="335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2">
        <f t="shared" si="335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2">
        <f t="shared" si="335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2">
        <f t="shared" si="335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2">
        <f t="shared" si="335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2">
        <f t="shared" si="335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2">
        <f t="shared" si="335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2">
        <f t="shared" si="335"/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2">
        <f t="shared" si="335"/>
        <v>42319.594525462962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2">
        <f t="shared" si="335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42248.431828703702</v>
      </c>
      <c r="T3537" s="12">
        <f t="shared" si="335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2">
        <f t="shared" si="335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41923.146018518521</v>
      </c>
      <c r="T3539" s="12">
        <f t="shared" si="335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2">
        <f t="shared" si="335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2">
        <f t="shared" si="335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2">
        <f t="shared" si="335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2">
        <f t="shared" si="335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2">
        <f t="shared" si="335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2">
        <f t="shared" si="335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2">
        <f t="shared" si="335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2">
        <f t="shared" si="335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2">
        <f t="shared" si="335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2">
        <f t="shared" si="335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2">
        <f t="shared" si="335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2">
        <f t="shared" si="335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2">
        <f t="shared" si="335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2">
        <f t="shared" si="335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2">
        <f t="shared" si="335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2">
        <f t="shared" si="335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2">
        <f t="shared" si="335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2">
        <f t="shared" si="335"/>
        <v>42691.275393518517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2">
        <f t="shared" si="335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2">
        <f t="shared" si="335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2">
        <f t="shared" si="335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2">
        <f t="shared" si="335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</v>
      </c>
      <c r="T3562" s="12">
        <f t="shared" si="335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2">
        <f t="shared" si="335"/>
        <v>42221.566666666666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2">
        <f t="shared" si="335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2">
        <f t="shared" si="335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42236.414918981478</v>
      </c>
      <c r="T3566" s="12">
        <f t="shared" si="335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2">
        <f t="shared" si="335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2">
        <f t="shared" si="335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2">
        <f t="shared" si="335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2">
        <f t="shared" si="335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2">
        <f t="shared" si="335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</v>
      </c>
      <c r="T3572" s="12">
        <f t="shared" si="335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2">
        <f t="shared" si="335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2">
        <f t="shared" si="335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2">
        <f t="shared" si="335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41926.734351851854</v>
      </c>
      <c r="T3576" s="12">
        <f t="shared" si="335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2">
        <f t="shared" si="335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2">
        <f t="shared" si="335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2">
        <f t="shared" si="335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2">
        <f t="shared" si="335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2">
        <f t="shared" si="335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2">
        <f t="shared" si="335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2">
        <f t="shared" si="335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2">
        <f t="shared" si="335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2">
        <f t="shared" si="335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2">
        <f t="shared" si="335"/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 FIND("/",N3587)-1)</f>
        <v>theater</v>
      </c>
      <c r="R3587" t="str">
        <f t="shared" ref="R3587:R3650" si="339">RIGHT(N3587, LEN(N3587)-FIND("/",N3587))</f>
        <v>plays</v>
      </c>
      <c r="S3587" s="12">
        <f t="shared" ref="S3587:S3650" si="340">(J3587/86400)+25569+(-5/24)</f>
        <v>41964.507986111108</v>
      </c>
      <c r="T3587" s="12">
        <f t="shared" ref="T3587:T3650" si="341">(I3587/86400)+25569+(-5/24)</f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2">
        <f t="shared" si="341"/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2">
        <f t="shared" si="341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2">
        <f t="shared" si="341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2">
        <f t="shared" si="341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2">
        <f t="shared" si="341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2">
        <f t="shared" si="341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2">
        <f t="shared" si="341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2">
        <f t="shared" si="341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2">
        <f t="shared" si="341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2">
        <f t="shared" si="341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2">
        <f t="shared" si="341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2">
        <f t="shared" si="341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2">
        <f t="shared" si="341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2">
        <f t="shared" si="341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2">
        <f t="shared" si="341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2">
        <f t="shared" si="341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2">
        <f t="shared" si="341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2">
        <f t="shared" si="341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2">
        <f t="shared" si="341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2">
        <f t="shared" si="341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2">
        <f t="shared" si="341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2">
        <f t="shared" si="341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42506.501041666663</v>
      </c>
      <c r="T3610" s="12">
        <f t="shared" si="341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42429.783391203702</v>
      </c>
      <c r="T3611" s="12">
        <f t="shared" si="341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2">
        <f t="shared" si="341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2">
        <f t="shared" si="341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41789.518645833326</v>
      </c>
      <c r="T3614" s="12">
        <f t="shared" si="341"/>
        <v>41799.518645833326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2">
        <f t="shared" si="341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2">
        <f t="shared" si="341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2">
        <f t="shared" si="341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2">
        <f t="shared" si="341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2">
        <f t="shared" si="341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2">
        <f t="shared" si="341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42660.923912037033</v>
      </c>
      <c r="T3621" s="12">
        <f t="shared" si="341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2">
        <f t="shared" si="341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2">
        <f t="shared" si="341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2">
        <f t="shared" si="341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2">
        <f t="shared" si="341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42545.56585648148</v>
      </c>
      <c r="T3626" s="12">
        <f t="shared" si="341"/>
        <v>42605.56585648148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2">
        <f t="shared" si="341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2">
        <f t="shared" si="341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2">
        <f t="shared" si="341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2">
        <f t="shared" si="341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2">
        <f t="shared" si="341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2">
        <f t="shared" si="341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2">
        <f t="shared" si="341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2">
        <f t="shared" si="341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2">
        <f t="shared" si="341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2">
        <f t="shared" si="341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2">
        <f t="shared" si="341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42226.486446759256</v>
      </c>
      <c r="T3638" s="12">
        <f t="shared" si="341"/>
        <v>42261.486446759256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2">
        <f t="shared" si="341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2">
        <f t="shared" si="341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2">
        <f t="shared" si="341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2">
        <f t="shared" si="341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</v>
      </c>
      <c r="T3643" s="12">
        <f t="shared" si="341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2">
        <f t="shared" si="341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2">
        <f t="shared" si="341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2">
        <f t="shared" si="341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2">
        <f t="shared" si="341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2">
        <f t="shared" si="341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2">
        <f t="shared" si="341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2">
        <f t="shared" si="341"/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 FIND("/",N3651)-1)</f>
        <v>theater</v>
      </c>
      <c r="R3651" t="str">
        <f t="shared" ref="R3651:R3714" si="345">RIGHT(N3651, LEN(N3651)-FIND("/",N3651))</f>
        <v>plays</v>
      </c>
      <c r="S3651" s="12">
        <f t="shared" ref="S3651:S3714" si="346">(J3651/86400)+25569+(-5/24)</f>
        <v>41780.504560185182</v>
      </c>
      <c r="T3651" s="12">
        <f t="shared" ref="T3651:T3714" si="347">(I3651/86400)+25569+(-5/24)</f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2">
        <f t="shared" si="347"/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2">
        <f t="shared" si="347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2">
        <f t="shared" si="347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2">
        <f t="shared" si="347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2">
        <f t="shared" si="347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2">
        <f t="shared" si="347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42737.701805555553</v>
      </c>
      <c r="T3658" s="12">
        <f t="shared" si="347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</v>
      </c>
      <c r="T3659" s="12">
        <f t="shared" si="347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2">
        <f t="shared" si="347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2">
        <f t="shared" si="347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2">
        <f t="shared" si="347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2">
        <f t="shared" si="347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2">
        <f t="shared" si="347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2">
        <f t="shared" si="347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2">
        <f t="shared" si="347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2">
        <f t="shared" si="347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2">
        <f t="shared" si="347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42173.761793981474</v>
      </c>
      <c r="T3669" s="12">
        <f t="shared" si="347"/>
        <v>42203.761793981474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2">
        <f t="shared" si="347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2">
        <f t="shared" si="347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2">
        <f t="shared" si="347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2">
        <f t="shared" si="347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2">
        <f t="shared" si="347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2">
        <f t="shared" si="347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2">
        <f t="shared" si="347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2">
        <f t="shared" si="347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2">
        <f t="shared" si="347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41802.365949074076</v>
      </c>
      <c r="T3679" s="12">
        <f t="shared" si="347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2">
        <f t="shared" si="347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2">
        <f t="shared" si="347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42627.245763888888</v>
      </c>
      <c r="T3682" s="12">
        <f t="shared" si="347"/>
        <v>42648.245763888888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2">
        <f t="shared" si="347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2">
        <f t="shared" si="347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2">
        <f t="shared" si="347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2">
        <f t="shared" si="347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2">
        <f t="shared" si="347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2">
        <f t="shared" si="347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2">
        <f t="shared" si="347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2">
        <f t="shared" si="347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2">
        <f t="shared" si="347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</v>
      </c>
      <c r="T3692" s="12">
        <f t="shared" si="347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2">
        <f t="shared" si="347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2">
        <f t="shared" si="347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2">
        <f t="shared" si="347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2">
        <f t="shared" si="347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2">
        <f t="shared" si="347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2">
        <f t="shared" si="347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2">
        <f t="shared" si="347"/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2">
        <f t="shared" si="347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2">
        <f t="shared" si="347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2">
        <f t="shared" si="347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2">
        <f t="shared" si="347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2">
        <f t="shared" si="347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2">
        <f t="shared" si="347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2">
        <f t="shared" si="347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2">
        <f t="shared" si="347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2">
        <f t="shared" si="347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2">
        <f t="shared" si="347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41809.933865740742</v>
      </c>
      <c r="T3710" s="12">
        <f t="shared" si="347"/>
        <v>41823.933865740742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2">
        <f t="shared" si="347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2">
        <f t="shared" si="347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2">
        <f t="shared" si="347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42133.963738425919</v>
      </c>
      <c r="T3714" s="12">
        <f t="shared" si="347"/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 FIND("/",N3715)-1)</f>
        <v>theater</v>
      </c>
      <c r="R3715" t="str">
        <f t="shared" ref="R3715:R3778" si="351">RIGHT(N3715, LEN(N3715)-FIND("/",N3715))</f>
        <v>plays</v>
      </c>
      <c r="S3715" s="12">
        <f t="shared" ref="S3715:S3778" si="352">(J3715/86400)+25569+(-5/24)</f>
        <v>42505.529699074068</v>
      </c>
      <c r="T3715" s="12">
        <f t="shared" ref="T3715:T3778" si="353">(I3715/86400)+25569+(-5/24)</f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42118.347997685181</v>
      </c>
      <c r="T3716" s="12">
        <f t="shared" si="353"/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2">
        <f t="shared" si="353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2">
        <f t="shared" si="353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2">
        <f t="shared" si="353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2">
        <f t="shared" si="353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2">
        <f t="shared" si="353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2">
        <f t="shared" si="353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2">
        <f t="shared" si="353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2">
        <f t="shared" si="353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41943.544699074067</v>
      </c>
      <c r="T3725" s="12">
        <f t="shared" si="353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42465.283101851848</v>
      </c>
      <c r="T3726" s="12">
        <f t="shared" si="353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2">
        <f t="shared" si="353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42461.932534722218</v>
      </c>
      <c r="T3728" s="12">
        <f t="shared" si="353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2">
        <f t="shared" si="353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2">
        <f t="shared" si="353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2">
        <f t="shared" si="353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2">
        <f t="shared" si="353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2">
        <f t="shared" si="353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2">
        <f t="shared" si="353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2">
        <f t="shared" si="353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2">
        <f t="shared" si="353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2">
        <f t="shared" si="353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2">
        <f t="shared" si="353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2">
        <f t="shared" si="353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2">
        <f t="shared" si="353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2">
        <f t="shared" si="353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2">
        <f t="shared" si="353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2">
        <f t="shared" si="353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2">
        <f t="shared" si="353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2">
        <f t="shared" si="353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2">
        <f t="shared" si="353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41831.489606481475</v>
      </c>
      <c r="T3747" s="12">
        <f t="shared" si="353"/>
        <v>41861.489606481475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2">
        <f t="shared" si="353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2">
        <f t="shared" si="353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2">
        <f t="shared" si="353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2">
        <f t="shared" si="353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2">
        <f t="shared" si="353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2">
        <f t="shared" si="353"/>
        <v>42462.785567129627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2">
        <f t="shared" si="353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2">
        <f t="shared" si="353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2">
        <f t="shared" si="353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2">
        <f t="shared" si="353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2">
        <f t="shared" si="353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2">
        <f t="shared" si="353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41747.263171296298</v>
      </c>
      <c r="T3760" s="12">
        <f t="shared" si="353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2">
        <f t="shared" si="353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2">
        <f t="shared" si="353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2">
        <f t="shared" si="353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2">
        <f t="shared" si="353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2">
        <f t="shared" si="353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2">
        <f t="shared" si="353"/>
        <v>42518.816666666666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2">
        <f t="shared" si="353"/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2">
        <f t="shared" si="353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2">
        <f t="shared" si="353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2">
        <f t="shared" si="353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2">
        <f t="shared" si="353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2">
        <f t="shared" si="353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2">
        <f t="shared" si="353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2">
        <f t="shared" si="353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42655.796840277777</v>
      </c>
      <c r="T3775" s="12">
        <f t="shared" si="353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2">
        <f t="shared" si="353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2">
        <f t="shared" si="353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2">
        <f t="shared" si="353"/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 FIND("/",N3779)-1)</f>
        <v>theater</v>
      </c>
      <c r="R3779" t="str">
        <f t="shared" ref="R3779:R3842" si="357">RIGHT(N3779, LEN(N3779)-FIND("/",N3779))</f>
        <v>musical</v>
      </c>
      <c r="S3779" s="12">
        <f t="shared" ref="S3779:S3842" si="358">(J3779/86400)+25569+(-5/24)</f>
        <v>41886.903020833335</v>
      </c>
      <c r="T3779" s="12">
        <f t="shared" ref="T3779:T3842" si="359">(I3779/86400)+25569+(-5/24)</f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2">
        <f t="shared" si="359"/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2">
        <f t="shared" si="359"/>
        <v>42455.485416666663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2">
        <f t="shared" si="359"/>
        <v>42198.629166666666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2">
        <f t="shared" si="359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42546.653900462959</v>
      </c>
      <c r="T3784" s="12">
        <f t="shared" si="359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2">
        <f t="shared" si="359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2">
        <f t="shared" si="359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2">
        <f t="shared" si="359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2">
        <f t="shared" si="359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2">
        <f t="shared" si="359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2">
        <f t="shared" si="359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2">
        <f t="shared" si="359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2">
        <f t="shared" si="359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2">
        <f t="shared" si="359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2">
        <f t="shared" si="359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2">
        <f t="shared" si="359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2">
        <f t="shared" si="359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2">
        <f t="shared" si="359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2">
        <f t="shared" si="359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2">
        <f t="shared" si="359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41831.514444444438</v>
      </c>
      <c r="T3800" s="12">
        <f t="shared" si="359"/>
        <v>41861.514444444438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2">
        <f t="shared" si="359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2">
        <f t="shared" si="359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2">
        <f t="shared" si="359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2">
        <f t="shared" si="359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2">
        <f t="shared" si="359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2">
        <f t="shared" si="359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2">
        <f t="shared" si="359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2">
        <f t="shared" si="359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2">
        <f t="shared" si="359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2">
        <f t="shared" si="359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2">
        <f t="shared" si="359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2">
        <f t="shared" si="359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2">
        <f t="shared" si="359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2">
        <f t="shared" si="359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2">
        <f t="shared" si="359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2">
        <f t="shared" si="359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2">
        <f t="shared" si="359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2">
        <f t="shared" si="359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2">
        <f t="shared" si="359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2">
        <f t="shared" si="359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2">
        <f t="shared" si="359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2">
        <f t="shared" si="359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2">
        <f t="shared" si="359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2">
        <f t="shared" si="359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2">
        <f t="shared" si="359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2">
        <f t="shared" si="359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2">
        <f t="shared" si="359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2">
        <f t="shared" si="359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2">
        <f t="shared" si="359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2">
        <f t="shared" si="359"/>
        <v>42004.36096064814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2">
        <f t="shared" si="359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2">
        <f t="shared" si="359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2">
        <f t="shared" si="359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2">
        <f t="shared" si="359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41963.664027777777</v>
      </c>
      <c r="T3835" s="12">
        <f t="shared" si="359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2">
        <f t="shared" si="359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2">
        <f t="shared" si="359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2">
        <f t="shared" si="359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2">
        <f t="shared" si="359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2">
        <f t="shared" si="359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42154.934305555558</v>
      </c>
      <c r="T3841" s="12">
        <f t="shared" si="359"/>
        <v>42214.934305555558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2">
        <f t="shared" si="359"/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 FIND("/",N3843)-1)</f>
        <v>theater</v>
      </c>
      <c r="R3843" t="str">
        <f t="shared" ref="R3843:R3906" si="363">RIGHT(N3843, LEN(N3843)-FIND("/",N3843))</f>
        <v>plays</v>
      </c>
      <c r="S3843" s="12">
        <f t="shared" ref="S3843:S3906" si="364">(J3843/86400)+25569+(-5/24)</f>
        <v>41780.57739583333</v>
      </c>
      <c r="T3843" s="12">
        <f t="shared" ref="T3843:T3906" si="365">(I3843/86400)+25569+(-5/24)</f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2">
        <f t="shared" si="365"/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2">
        <f t="shared" si="365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2">
        <f t="shared" si="365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42248.418680555558</v>
      </c>
      <c r="T3847" s="12">
        <f t="shared" si="365"/>
        <v>42278.418680555558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2">
        <f t="shared" si="365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2">
        <f t="shared" si="365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2">
        <f t="shared" si="365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2">
        <f t="shared" si="365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2">
        <f t="shared" si="365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2">
        <f t="shared" si="365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2">
        <f t="shared" si="365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2">
        <f t="shared" si="365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2">
        <f t="shared" si="365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2">
        <f t="shared" si="365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2">
        <f t="shared" si="365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2">
        <f t="shared" si="365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42128.222731481474</v>
      </c>
      <c r="T3860" s="12">
        <f t="shared" si="365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2">
        <f t="shared" si="365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41833.452662037038</v>
      </c>
      <c r="T3862" s="12">
        <f t="shared" si="365"/>
        <v>41863.452662037038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2">
        <f t="shared" si="365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2">
        <f t="shared" si="365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2">
        <f t="shared" si="365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2">
        <f t="shared" si="365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2">
        <f t="shared" si="365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2">
        <f t="shared" si="365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2">
        <f t="shared" si="365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41865.45144675926</v>
      </c>
      <c r="T3870" s="12">
        <f t="shared" si="365"/>
        <v>41890.45144675926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2">
        <f t="shared" si="365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41792.963865740741</v>
      </c>
      <c r="T3872" s="12">
        <f t="shared" si="365"/>
        <v>41822.963865740741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2">
        <f t="shared" si="365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2">
        <f t="shared" si="365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2">
        <f t="shared" si="365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2">
        <f t="shared" si="365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2">
        <f t="shared" si="365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2">
        <f t="shared" si="365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2">
        <f t="shared" si="365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2">
        <f t="shared" si="365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2">
        <f t="shared" si="365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2">
        <f t="shared" si="365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2">
        <f t="shared" si="365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2">
        <f t="shared" si="365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2">
        <f t="shared" si="365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2">
        <f t="shared" si="365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2">
        <f t="shared" si="365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2">
        <f t="shared" si="365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2">
        <f t="shared" si="365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2">
        <f t="shared" si="365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2">
        <f t="shared" si="365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2">
        <f t="shared" si="365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2">
        <f t="shared" si="365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41867.443946759253</v>
      </c>
      <c r="T3894" s="12">
        <f t="shared" si="365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2">
        <f t="shared" si="365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2">
        <f t="shared" si="365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2">
        <f t="shared" si="365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2">
        <f t="shared" si="365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2">
        <f t="shared" si="365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2">
        <f t="shared" si="365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41843.566678240742</v>
      </c>
      <c r="T3901" s="12">
        <f t="shared" si="365"/>
        <v>41863.566678240742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2">
        <f t="shared" si="365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42317.618043981478</v>
      </c>
      <c r="T3903" s="12">
        <f t="shared" si="365"/>
        <v>42357.618043981478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2">
        <f t="shared" si="365"/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2">
        <f t="shared" si="365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2">
        <f t="shared" si="365"/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 FIND("/",N3907)-1)</f>
        <v>theater</v>
      </c>
      <c r="R3907" t="str">
        <f t="shared" ref="R3907:R3970" si="369">RIGHT(N3907, LEN(N3907)-FIND("/",N3907))</f>
        <v>plays</v>
      </c>
      <c r="S3907" s="12">
        <f t="shared" ref="S3907:S3970" si="370">(J3907/86400)+25569+(-5/24)</f>
        <v>42124.415543981479</v>
      </c>
      <c r="T3907" s="12">
        <f t="shared" ref="T3907:T3970" si="371">(I3907/86400)+25569+(-5/24)</f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2">
        <f t="shared" si="371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2">
        <f t="shared" si="371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2">
        <f t="shared" si="371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2">
        <f t="shared" si="371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2">
        <f t="shared" si="371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2">
        <f t="shared" si="371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2">
        <f t="shared" si="371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2">
        <f t="shared" si="371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42114.610601851855</v>
      </c>
      <c r="T3916" s="12">
        <f t="shared" si="371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2">
        <f t="shared" si="371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2">
        <f t="shared" si="371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2">
        <f t="shared" si="371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2">
        <f t="shared" si="371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2">
        <f t="shared" si="371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2">
        <f t="shared" si="371"/>
        <v>42687.220601851848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2">
        <f t="shared" si="371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2">
        <f t="shared" si="371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2">
        <f t="shared" si="371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2">
        <f t="shared" si="371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2">
        <f t="shared" si="371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2">
        <f t="shared" si="371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2">
        <f t="shared" si="371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2">
        <f t="shared" si="371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2">
        <f t="shared" si="371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2">
        <f t="shared" si="371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2">
        <f t="shared" si="371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2">
        <f t="shared" si="371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2">
        <f t="shared" si="371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2">
        <f t="shared" si="371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42221.448449074072</v>
      </c>
      <c r="T3937" s="12">
        <f t="shared" si="371"/>
        <v>42281.448449074072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2">
        <f t="shared" si="371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2">
        <f t="shared" si="371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42151.697384259256</v>
      </c>
      <c r="T3940" s="12">
        <f t="shared" si="371"/>
        <v>42182.697384259256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2">
        <f t="shared" si="371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2">
        <f t="shared" si="371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2">
        <f t="shared" si="371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2">
        <f t="shared" si="371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2">
        <f t="shared" si="371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2">
        <f t="shared" si="371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2">
        <f t="shared" si="371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2">
        <f t="shared" si="371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2">
        <f t="shared" si="371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41829.117164351854</v>
      </c>
      <c r="T3950" s="12">
        <f t="shared" si="371"/>
        <v>41889.117164351854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2">
        <f t="shared" si="371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2">
        <f t="shared" si="371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2">
        <f t="shared" si="371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2">
        <f t="shared" si="371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2">
        <f t="shared" si="371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2">
        <f t="shared" si="371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2">
        <f t="shared" si="371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2">
        <f t="shared" si="371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42513.76798611111</v>
      </c>
      <c r="T3959" s="12">
        <f t="shared" si="371"/>
        <v>42559.76798611111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41816.742037037031</v>
      </c>
      <c r="T3960" s="12">
        <f t="shared" si="371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2">
        <f t="shared" si="371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2">
        <f t="shared" si="371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2">
        <f t="shared" si="371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2">
        <f t="shared" si="371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2">
        <f t="shared" si="371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2">
        <f t="shared" si="371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2">
        <f t="shared" si="371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2">
        <f t="shared" si="371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2">
        <f t="shared" si="371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2">
        <f t="shared" si="371"/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 FIND("/",N3971)-1)</f>
        <v>theater</v>
      </c>
      <c r="R3971" t="str">
        <f t="shared" ref="R3971:R4034" si="375">RIGHT(N3971, LEN(N3971)-FIND("/",N3971))</f>
        <v>plays</v>
      </c>
      <c r="S3971" s="12">
        <f t="shared" ref="S3971:S4034" si="376">(J3971/86400)+25569+(-5/24)</f>
        <v>42601.646365740737</v>
      </c>
      <c r="T3971" s="12">
        <f t="shared" ref="T3971:T4034" si="377">(I3971/86400)+25569+(-5/24)</f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42447.655219907407</v>
      </c>
      <c r="T3972" s="12">
        <f t="shared" si="377"/>
        <v>42477.655219907407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2">
        <f t="shared" si="377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2">
        <f t="shared" si="377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2">
        <f t="shared" si="377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2">
        <f t="shared" si="377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2">
        <f t="shared" si="377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2">
        <f t="shared" si="377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2">
        <f t="shared" si="377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2">
        <f t="shared" si="377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2">
        <f t="shared" si="377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2">
        <f t="shared" si="377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2">
        <f t="shared" si="377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2">
        <f t="shared" si="377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2">
        <f t="shared" si="377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41920.75513888889</v>
      </c>
      <c r="T3986" s="12">
        <f t="shared" si="377"/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2">
        <f t="shared" si="377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2">
        <f t="shared" si="377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2">
        <f t="shared" si="377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2">
        <f t="shared" si="377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2">
        <f t="shared" si="377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2">
        <f t="shared" si="377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2">
        <f t="shared" si="377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2">
        <f t="shared" si="377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2">
        <f t="shared" si="377"/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2">
        <f t="shared" si="377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2">
        <f t="shared" si="377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41950.058611111112</v>
      </c>
      <c r="T3998" s="12">
        <f t="shared" si="377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2">
        <f t="shared" si="377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2">
        <f t="shared" si="377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2">
        <f t="shared" si="377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2">
        <f t="shared" si="377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2">
        <f t="shared" si="377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2">
        <f t="shared" si="377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2">
        <f t="shared" si="377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2">
        <f t="shared" si="377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2">
        <f t="shared" si="377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2">
        <f t="shared" si="377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2">
        <f t="shared" si="377"/>
        <v>41877.477777777771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2">
        <f t="shared" si="377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2">
        <f t="shared" si="377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2">
        <f t="shared" si="377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2">
        <f t="shared" si="377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2">
        <f t="shared" si="377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2">
        <f t="shared" si="377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2">
        <f t="shared" si="377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42174.572488425925</v>
      </c>
      <c r="T4017" s="12">
        <f t="shared" si="377"/>
        <v>42204.572488425925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2">
        <f t="shared" si="377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2">
        <f t="shared" si="377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2">
        <f t="shared" si="377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2">
        <f t="shared" si="377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2">
        <f t="shared" si="377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2">
        <f t="shared" si="377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41990.375775462962</v>
      </c>
      <c r="T4024" s="12">
        <f t="shared" si="377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42408.791238425925</v>
      </c>
      <c r="T4025" s="12">
        <f t="shared" si="377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2">
        <f t="shared" si="377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2">
        <f t="shared" si="377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2">
        <f t="shared" si="377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2">
        <f t="shared" si="377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2">
        <f t="shared" si="377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42321.816782407404</v>
      </c>
      <c r="T4031" s="12">
        <f t="shared" si="377"/>
        <v>42351.816782407404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2">
        <f t="shared" si="377"/>
        <v>42403.575694444444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2">
        <f t="shared" si="377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2">
        <f t="shared" si="377"/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 FIND("/",N4035)-1)</f>
        <v>theater</v>
      </c>
      <c r="R4035" t="str">
        <f t="shared" ref="R4035:R4098" si="381">RIGHT(N4035, LEN(N4035)-FIND("/",N4035))</f>
        <v>plays</v>
      </c>
      <c r="S4035" s="12">
        <f t="shared" ref="S4035:S4098" si="382">(J4035/86400)+25569+(-5/24)</f>
        <v>42614.06046296296</v>
      </c>
      <c r="T4035" s="12">
        <f t="shared" ref="T4035:T4098" si="383">(I4035/86400)+25569+(-5/24)</f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2">
        <f t="shared" si="383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41903.674618055556</v>
      </c>
      <c r="T4037" s="12">
        <f t="shared" si="383"/>
        <v>41933.674618055556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41804.728750000002</v>
      </c>
      <c r="T4038" s="12">
        <f t="shared" si="383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42496.862442129626</v>
      </c>
      <c r="T4039" s="12">
        <f t="shared" si="383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41869.590393518512</v>
      </c>
      <c r="T4040" s="12">
        <f t="shared" si="383"/>
        <v>41929.590393518512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2">
        <f t="shared" si="383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2">
        <f t="shared" si="383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2">
        <f t="shared" si="383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2">
        <f t="shared" si="383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2">
        <f t="shared" si="383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2">
        <f t="shared" si="383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2">
        <f t="shared" si="383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2">
        <f t="shared" si="383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2">
        <f t="shared" si="383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2">
        <f t="shared" si="383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2">
        <f t="shared" si="383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2">
        <f t="shared" si="383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41761.601817129624</v>
      </c>
      <c r="T4053" s="12">
        <f t="shared" si="383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2">
        <f t="shared" si="383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2">
        <f t="shared" si="383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2">
        <f t="shared" si="383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2">
        <f t="shared" si="383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42534.724988425922</v>
      </c>
      <c r="T4058" s="12">
        <f t="shared" si="383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2">
        <f t="shared" si="383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2">
        <f t="shared" si="383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2">
        <f t="shared" si="383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2">
        <f t="shared" si="383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2">
        <f t="shared" si="383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2">
        <f t="shared" si="383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2">
        <f t="shared" si="383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2">
        <f t="shared" si="383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2">
        <f t="shared" si="383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2">
        <f t="shared" si="383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2">
        <f t="shared" si="383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2">
        <f t="shared" si="383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2">
        <f t="shared" si="383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2">
        <f t="shared" si="383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2">
        <f t="shared" si="383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2">
        <f t="shared" si="383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42078.136874999997</v>
      </c>
      <c r="T4075" s="12">
        <f t="shared" si="383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2">
        <f t="shared" si="383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2">
        <f t="shared" si="383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41905.587372685179</v>
      </c>
      <c r="T4078" s="12">
        <f t="shared" si="383"/>
        <v>41933.618750000001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2">
        <f t="shared" si="383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2">
        <f t="shared" si="383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2">
        <f t="shared" si="383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2">
        <f t="shared" si="383"/>
        <v>42535.579166666663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2">
        <f t="shared" si="383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2">
        <f t="shared" si="383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2">
        <f t="shared" si="383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2">
        <f t="shared" si="383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2">
        <f t="shared" si="383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2">
        <f t="shared" si="383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2">
        <f t="shared" si="383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2">
        <f t="shared" si="383"/>
        <v>42020.226388888885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2">
        <f t="shared" si="383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2">
        <f t="shared" si="383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2">
        <f t="shared" si="383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2">
        <f t="shared" si="383"/>
        <v>42098.944988425923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2">
        <f t="shared" si="383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2">
        <f t="shared" si="383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2">
        <f t="shared" si="383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2">
        <f t="shared" si="383"/>
        <v>42794.160416666666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 FIND("/",N4099)-1)</f>
        <v>theater</v>
      </c>
      <c r="R4099" t="str">
        <f t="shared" ref="R4099:R4115" si="387">RIGHT(N4099, LEN(N4099)-FIND("/",N4099))</f>
        <v>plays</v>
      </c>
      <c r="S4099" s="12">
        <f t="shared" ref="S4099:S4115" si="388">(J4099/86400)+25569+(-5/24)</f>
        <v>42344.616168981483</v>
      </c>
      <c r="T4099" s="12">
        <f t="shared" ref="T4099:T4115" si="389">(I4099/86400)+25569+(-5/24)</f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2">
        <f t="shared" si="389"/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2">
        <f t="shared" si="389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2">
        <f t="shared" si="389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2">
        <f t="shared" si="389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2">
        <f t="shared" si="389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2">
        <f t="shared" si="389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2">
        <f t="shared" si="389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2">
        <f t="shared" si="389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2">
        <f t="shared" si="389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2">
        <f t="shared" si="389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42766.823344907403</v>
      </c>
      <c r="T4110" s="12">
        <f t="shared" si="389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2">
        <f t="shared" si="389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42512.418414351851</v>
      </c>
      <c r="T4112" s="12">
        <f t="shared" si="389"/>
        <v>42572.418414351851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2">
        <f t="shared" si="389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2">
        <f t="shared" si="389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2">
        <f t="shared" si="389"/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73F90-BCEE-40AB-A5B9-D1EEAF1BE207}">
  <dimension ref="A1:F14"/>
  <sheetViews>
    <sheetView topLeftCell="B1" zoomScale="59" workbookViewId="0">
      <selection activeCell="I35" sqref="I35"/>
    </sheetView>
  </sheetViews>
  <sheetFormatPr defaultRowHeight="14.25" x14ac:dyDescent="0.45"/>
  <cols>
    <col min="1" max="1" width="13.73046875" bestFit="1" customWidth="1"/>
    <col min="2" max="2" width="16.19921875" bestFit="1" customWidth="1"/>
    <col min="3" max="3" width="5.3984375" bestFit="1" customWidth="1"/>
    <col min="4" max="4" width="8" bestFit="1" customWidth="1"/>
    <col min="5" max="5" width="3.796875" bestFit="1" customWidth="1"/>
    <col min="6" max="6" width="10.265625" bestFit="1" customWidth="1"/>
  </cols>
  <sheetData>
    <row r="1" spans="1:6" x14ac:dyDescent="0.45">
      <c r="A1" s="8" t="s">
        <v>8223</v>
      </c>
      <c r="B1" t="s">
        <v>8310</v>
      </c>
    </row>
    <row r="3" spans="1:6" x14ac:dyDescent="0.45">
      <c r="A3" s="8" t="s">
        <v>8323</v>
      </c>
      <c r="B3" s="8" t="s">
        <v>8322</v>
      </c>
    </row>
    <row r="4" spans="1:6" x14ac:dyDescent="0.45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45">
      <c r="A5" s="9" t="s">
        <v>8312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45">
      <c r="A6" s="9" t="s">
        <v>8313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45">
      <c r="A7" s="9" t="s">
        <v>8314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45">
      <c r="A8" s="9" t="s">
        <v>8315</v>
      </c>
      <c r="B8" s="10"/>
      <c r="C8" s="10"/>
      <c r="D8" s="10">
        <v>24</v>
      </c>
      <c r="E8" s="10"/>
      <c r="F8" s="10">
        <v>24</v>
      </c>
    </row>
    <row r="9" spans="1:6" x14ac:dyDescent="0.45">
      <c r="A9" s="9" t="s">
        <v>8316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45">
      <c r="A10" s="9" t="s">
        <v>8317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45">
      <c r="A11" s="9" t="s">
        <v>8318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4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45">
      <c r="A13" s="9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45">
      <c r="A14" s="9" t="s">
        <v>8321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12C6F-4A4B-4F10-9688-B84E84C983A0}">
  <dimension ref="A1:F47"/>
  <sheetViews>
    <sheetView zoomScale="32" workbookViewId="0">
      <selection activeCell="E5" sqref="E5"/>
    </sheetView>
  </sheetViews>
  <sheetFormatPr defaultRowHeight="14.25" x14ac:dyDescent="0.45"/>
  <cols>
    <col min="1" max="1" width="20.6640625" bestFit="1" customWidth="1"/>
    <col min="2" max="2" width="24.46484375" bestFit="1" customWidth="1"/>
    <col min="3" max="3" width="7.59765625" bestFit="1" customWidth="1"/>
    <col min="4" max="4" width="11.1328125" bestFit="1" customWidth="1"/>
    <col min="5" max="5" width="5.46484375" bestFit="1" customWidth="1"/>
    <col min="6" max="6" width="14.46484375" bestFit="1" customWidth="1"/>
  </cols>
  <sheetData>
    <row r="1" spans="1:6" x14ac:dyDescent="0.45">
      <c r="A1" s="8" t="s">
        <v>8223</v>
      </c>
      <c r="B1" t="s">
        <v>8310</v>
      </c>
    </row>
    <row r="2" spans="1:6" x14ac:dyDescent="0.45">
      <c r="A2" s="8" t="s">
        <v>8307</v>
      </c>
      <c r="B2" t="s">
        <v>8310</v>
      </c>
    </row>
    <row r="4" spans="1:6" x14ac:dyDescent="0.45">
      <c r="A4" s="8" t="s">
        <v>8323</v>
      </c>
      <c r="B4" s="8" t="s">
        <v>8322</v>
      </c>
    </row>
    <row r="5" spans="1:6" x14ac:dyDescent="0.45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4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45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45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4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45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45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4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45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45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4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45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4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45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45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4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45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45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4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45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4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45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4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45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4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45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45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45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4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45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45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45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45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45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4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45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45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45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4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45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45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45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45">
      <c r="A47" s="9" t="s">
        <v>8321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EEE2C-9155-4EE5-8193-83EF59C74CA8}">
  <dimension ref="A1:E18"/>
  <sheetViews>
    <sheetView topLeftCell="B1" zoomScale="63" workbookViewId="0">
      <selection activeCell="C64" sqref="C64"/>
    </sheetView>
  </sheetViews>
  <sheetFormatPr defaultRowHeight="14.25" x14ac:dyDescent="0.45"/>
  <cols>
    <col min="1" max="1" width="13.796875" bestFit="1" customWidth="1"/>
    <col min="2" max="2" width="16.46484375" bestFit="1" customWidth="1"/>
    <col min="3" max="3" width="5.6640625" bestFit="1" customWidth="1"/>
    <col min="4" max="4" width="8.33203125" bestFit="1" customWidth="1"/>
    <col min="5" max="5" width="10.6640625" bestFit="1" customWidth="1"/>
    <col min="6" max="6" width="10.19921875" bestFit="1" customWidth="1"/>
  </cols>
  <sheetData>
    <row r="1" spans="1:5" x14ac:dyDescent="0.45">
      <c r="A1" s="8" t="s">
        <v>8307</v>
      </c>
      <c r="B1" t="s">
        <v>8310</v>
      </c>
    </row>
    <row r="2" spans="1:5" x14ac:dyDescent="0.45">
      <c r="A2" s="8" t="s">
        <v>8379</v>
      </c>
      <c r="B2" t="s">
        <v>8310</v>
      </c>
    </row>
    <row r="4" spans="1:5" x14ac:dyDescent="0.45">
      <c r="A4" s="8" t="s">
        <v>8323</v>
      </c>
      <c r="B4" s="8" t="s">
        <v>8322</v>
      </c>
    </row>
    <row r="5" spans="1:5" x14ac:dyDescent="0.45">
      <c r="A5" s="8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45">
      <c r="A6" s="13" t="s">
        <v>8373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45">
      <c r="A7" s="13" t="s">
        <v>8374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45">
      <c r="A8" s="13" t="s">
        <v>8375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45">
      <c r="A9" s="13" t="s">
        <v>8376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45">
      <c r="A10" s="13" t="s">
        <v>8367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45">
      <c r="A11" s="13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45">
      <c r="A12" s="13" t="s">
        <v>8368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45">
      <c r="A13" s="13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45">
      <c r="A14" s="13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45">
      <c r="A15" s="13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45">
      <c r="A16" s="13" t="s">
        <v>8372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45">
      <c r="A17" s="13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45">
      <c r="A18" s="13" t="s">
        <v>8321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6FD4D-A15A-4E97-AA9A-20D9C7B5FBE2}">
  <dimension ref="A1:H13"/>
  <sheetViews>
    <sheetView tabSelected="1" zoomScale="42" workbookViewId="0">
      <selection activeCell="I13" sqref="I13"/>
    </sheetView>
  </sheetViews>
  <sheetFormatPr defaultRowHeight="14.25" x14ac:dyDescent="0.45"/>
  <cols>
    <col min="1" max="8" width="18.59765625" customWidth="1"/>
    <col min="9" max="9" width="20.59765625" customWidth="1"/>
  </cols>
  <sheetData>
    <row r="1" spans="1:8" x14ac:dyDescent="0.45">
      <c r="A1" t="s">
        <v>8380</v>
      </c>
      <c r="B1" t="s">
        <v>8398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45">
      <c r="A2" t="s">
        <v>8387</v>
      </c>
      <c r="B2">
        <f>COUNTIFS(DATA!F:F, "=successful", DATA!D:D, "&lt;1000")</f>
        <v>322</v>
      </c>
      <c r="C2">
        <f>COUNTIFS(DATA!F:F, "=failed", DATA!D:D, "&lt;1000")</f>
        <v>113</v>
      </c>
      <c r="D2">
        <f>COUNTIFS(DATA!F:F, "=canceled", DATA!D:D, 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45">
      <c r="A3" t="s">
        <v>8388</v>
      </c>
      <c r="B3" s="14">
        <f>COUNTIFS(DATA!F:F, "=successful", DATA!D:D, "&gt;999", DATA!D:D,"&lt;5000")</f>
        <v>932</v>
      </c>
      <c r="C3">
        <f>COUNTIFS(DATA!F:F, "=failed", DATA!D:D, "&gt;999", DATA!D:D,"&lt;5000")</f>
        <v>420</v>
      </c>
      <c r="D3">
        <f>COUNTIFS(DATA!F:F, "=canceled", DATA!D:D, "&gt;999", DATA!D:D,"&lt;5000")</f>
        <v>60</v>
      </c>
      <c r="E3" s="14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45">
      <c r="A4" t="s">
        <v>8389</v>
      </c>
      <c r="B4" s="14">
        <f>COUNTIFS(DATA!F:F, "=successful", DATA!D:D, "&gt;4999", DATA!D:D,"&lt;10000")</f>
        <v>381</v>
      </c>
      <c r="C4" s="14">
        <f>COUNTIFS(DATA!F:F, "=failed", DATA!D:D, "&gt;4999", DATA!D:D,"&lt;10000")</f>
        <v>283</v>
      </c>
      <c r="D4">
        <f>COUNTIFS(DATA!F:F, "=canceled", DATA!D:D, "&gt;4999", DATA!D:D,"&lt;10000")</f>
        <v>52</v>
      </c>
      <c r="E4" s="1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45">
      <c r="A5" t="s">
        <v>8390</v>
      </c>
      <c r="B5">
        <f>COUNTIFS(DATA!F:F, "=successful", DATA!D:D, "&gt;9999", DATA!D:D,"&lt;15000")</f>
        <v>168</v>
      </c>
      <c r="C5">
        <f>COUNTIFS(DATA!F:F, "=failed", DATA!D:D, "&gt;9999", DATA!D:D,"&lt;15000")</f>
        <v>144</v>
      </c>
      <c r="D5">
        <f>COUNTIFS(DATA!F:F, "=canceled", DATA!D:D, "&gt;9999", DATA!D:D,"&lt;15000")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45">
      <c r="A6" t="s">
        <v>8391</v>
      </c>
      <c r="B6">
        <f>COUNTIFS(DATA!F:F, "=successful", DATA!D:D, "&gt;14999", DATA!D:D,"&lt;20000")</f>
        <v>94</v>
      </c>
      <c r="C6">
        <f>COUNTIFS(DATA!F:F, "=failed", DATA!D:D, "&gt;14999", DATA!D:D,"&lt;20000")</f>
        <v>90</v>
      </c>
      <c r="D6">
        <f>COUNTIFS(DATA!F:F, "=canceled", DATA!D:D, "&gt;14999", DATA!D:D,"&lt;20000")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45">
      <c r="A7" t="s">
        <v>8392</v>
      </c>
      <c r="B7">
        <f>COUNTIFS(DATA!F:F, "=successful", DATA!D:D, "&gt;19999", DATA!D:D,"&lt;25000")</f>
        <v>62</v>
      </c>
      <c r="C7">
        <f>COUNTIFS(DATA!F:F, "=failed", DATA!D:D, "&gt;19999", DATA!D:D,"&lt;25000")</f>
        <v>72</v>
      </c>
      <c r="D7">
        <f>COUNTIFS(DATA!F:F, "=canceled", DATA!D:D, "&gt;19999", DATA!D:D,"&lt;25000")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45">
      <c r="A8" t="s">
        <v>8393</v>
      </c>
      <c r="B8">
        <f>COUNTIFS(DATA!F:F, "=successful", DATA!D:D, "&gt;24999", DATA!D:D,"&lt;30000")</f>
        <v>55</v>
      </c>
      <c r="C8">
        <f>COUNTIFS(DATA!F:F, "=failed", DATA!D:D, "&gt;24999", DATA!D:D,"&lt;30000")</f>
        <v>64</v>
      </c>
      <c r="D8">
        <f>COUNTIFS(DATA!F:F, "=canceled", DATA!D:D, "&gt;24999", DATA!D:D,"&lt;30000")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45">
      <c r="A9" t="s">
        <v>8394</v>
      </c>
      <c r="B9">
        <f>COUNTIFS(DATA!F:F, "=successful", DATA!D:D, "&gt;29999", DATA!D:D,"&lt;35000")</f>
        <v>32</v>
      </c>
      <c r="C9" s="14">
        <f>COUNTIFS(DATA!F:F, "=failed", DATA!D:D, "&gt;29999", DATA!D:D,"&lt;35000")</f>
        <v>37</v>
      </c>
      <c r="D9">
        <f>COUNTIFS(DATA!F:F, "=canceled", DATA!D:D, "&gt;29999", DATA!D:D,"&lt;35000")</f>
        <v>13</v>
      </c>
      <c r="E9" s="14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45">
      <c r="A10" t="s">
        <v>8395</v>
      </c>
      <c r="B10">
        <f>COUNTIFS(DATA!F:F, "=successful", DATA!D:D, "&gt;34999", DATA!D:D,"&lt;40000")</f>
        <v>26</v>
      </c>
      <c r="C10">
        <f>COUNTIFS(DATA!F:F, "=failed", DATA!D:D, "&gt;34999", DATA!D:D,"&lt;40000")</f>
        <v>22</v>
      </c>
      <c r="D10">
        <f>COUNTIFS(DATA!F:F, "=canceled", DATA!D:D, "&gt;34999", DATA!D:D,"&lt;40000")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45">
      <c r="A11" t="s">
        <v>8396</v>
      </c>
      <c r="B11">
        <f>COUNTIFS(DATA!F:F, "=successful", DATA!D:D, "&gt;39999", DATA!D:D,"&lt;45000")</f>
        <v>21</v>
      </c>
      <c r="C11">
        <f>COUNTIFS(DATA!F:F, "=failed", DATA!D:D, "&gt;39999", DATA!D:D,"&lt;45000")</f>
        <v>16</v>
      </c>
      <c r="D11">
        <f>COUNTIFS(DATA!F:F, "=canceled", DATA!D:D, "&gt;39999", DATA!D:D,"&lt;45000")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45">
      <c r="A12" t="s">
        <v>8397</v>
      </c>
      <c r="B12">
        <f>COUNTIFS(DATA!F:F, "=successful", DATA!D:D, "&gt;44999", DATA!D:D,"&lt;50000")</f>
        <v>6</v>
      </c>
      <c r="C12">
        <f>COUNTIFS(DATA!F:F, "=failed", DATA!D:D, "&gt;44999", DATA!D:D,"&lt;50000")</f>
        <v>11</v>
      </c>
      <c r="D12">
        <f>COUNTIFS(DATA!F:F, "=canceled", DATA!D:D, "&gt;44999", DATA!D:D,"&lt;50000")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45">
      <c r="A13" t="s">
        <v>8399</v>
      </c>
      <c r="B13">
        <f>COUNTIFS(DATA!F:F, "=successful", DATA!D:D, "&gt;=50000")</f>
        <v>86</v>
      </c>
      <c r="C13">
        <f>COUNTIFS(DATA!F:F, "=failed", DATA!D:D, "&gt;=50000")</f>
        <v>258</v>
      </c>
      <c r="D13">
        <f>COUNTIFS(DATA!F:F, "=canceled", DATA!D:D, 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Pivot1</vt:lpstr>
      <vt:lpstr>Pivot2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</cp:lastModifiedBy>
  <dcterms:created xsi:type="dcterms:W3CDTF">2017-04-20T15:17:24Z</dcterms:created>
  <dcterms:modified xsi:type="dcterms:W3CDTF">2018-01-31T01:36:42Z</dcterms:modified>
</cp:coreProperties>
</file>